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charts/chart1.xml" ContentType="application/vnd.openxmlformats-officedocument.drawingml.chart+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hidePivotFieldList="1" defaultThemeVersion="124226"/>
  <mc:AlternateContent xmlns:mc="http://schemas.openxmlformats.org/markup-compatibility/2006">
    <mc:Choice Requires="x15">
      <x15ac:absPath xmlns:x15ac="http://schemas.microsoft.com/office/spreadsheetml/2010/11/ac" url="C:\Users\Sunny\Desktop\"/>
    </mc:Choice>
  </mc:AlternateContent>
  <xr:revisionPtr revIDLastSave="0" documentId="13_ncr:1_{5DE700B5-F7D4-4999-9FC4-98DD330C8551}" xr6:coauthVersionLast="28" xr6:coauthVersionMax="28" xr10:uidLastSave="{00000000-0000-0000-0000-000000000000}"/>
  <bookViews>
    <workbookView xWindow="0" yWindow="0" windowWidth="20490" windowHeight="7530" tabRatio="717" xr2:uid="{00000000-000D-0000-FFFF-FFFF00000000}"/>
  </bookViews>
  <sheets>
    <sheet name="Formulas" sheetId="100" r:id="rId1"/>
    <sheet name="Logical - IF" sheetId="41" r:id="rId2"/>
    <sheet name="Logical - AND" sheetId="42" r:id="rId3"/>
    <sheet name="Logical - Nested IFs" sheetId="43" r:id="rId4"/>
    <sheet name="Logical - OR" sheetId="44" r:id="rId5"/>
    <sheet name="Logical - IFERROR" sheetId="45" r:id="rId6"/>
    <sheet name="Logical - IFNA" sheetId="47" r:id="rId7"/>
    <sheet name="Text - Exact" sheetId="48" r:id="rId8"/>
    <sheet name="Text - TEXT" sheetId="49" r:id="rId9"/>
    <sheet name="Text - CONCATENATE" sheetId="50" r:id="rId10"/>
    <sheet name="Text - TRIM" sheetId="51" r:id="rId11"/>
    <sheet name="Text - SUBSTITUTE" sheetId="52" r:id="rId12"/>
    <sheet name="Text - VALUE" sheetId="53" r:id="rId13"/>
    <sheet name="Text - UPPER" sheetId="54" r:id="rId14"/>
    <sheet name="Text - LOWER" sheetId="55" r:id="rId15"/>
    <sheet name="Text - LEN" sheetId="56" r:id="rId16"/>
    <sheet name="Text - LEFT" sheetId="57" r:id="rId17"/>
    <sheet name="Text - RIGHT" sheetId="58" r:id="rId18"/>
    <sheet name="Text - MID" sheetId="59" r:id="rId19"/>
    <sheet name="Date - DATE" sheetId="60" r:id="rId20"/>
    <sheet name="Date - DATEVALUE" sheetId="61" r:id="rId21"/>
    <sheet name="Date - TODAY" sheetId="62" r:id="rId22"/>
    <sheet name="Date - NOW" sheetId="63" r:id="rId23"/>
    <sheet name="Date - DAY" sheetId="64" r:id="rId24"/>
    <sheet name="Date - MONTH" sheetId="65" r:id="rId25"/>
    <sheet name="Date - YEAR" sheetId="66" r:id="rId26"/>
    <sheet name="Date - WEEKDAY" sheetId="67" r:id="rId27"/>
    <sheet name="Time - MINUTE" sheetId="68" r:id="rId28"/>
    <sheet name="Time - HOUR" sheetId="69" r:id="rId29"/>
    <sheet name="Lookup - VLOOKUP" sheetId="76" r:id="rId30"/>
    <sheet name="Lookup - HLOOKUP" sheetId="77" r:id="rId31"/>
    <sheet name="Lookup - TRANSPOSE" sheetId="78" r:id="rId32"/>
    <sheet name="Lookup - MATCH" sheetId="79" r:id="rId33"/>
    <sheet name="MATH - SUM" sheetId="70" r:id="rId34"/>
    <sheet name="MATH - SUMIF" sheetId="71" r:id="rId35"/>
    <sheet name="MATH - SUMPRODUCT" sheetId="72" r:id="rId36"/>
    <sheet name="MATH - RAND" sheetId="73" r:id="rId37"/>
    <sheet name="MATH - RANDBETWEEN" sheetId="74" r:id="rId38"/>
    <sheet name="MATH - ROUND" sheetId="75" r:id="rId39"/>
    <sheet name="MATH - EVEN" sheetId="80" r:id="rId40"/>
    <sheet name="MATH - ODD" sheetId="81" r:id="rId41"/>
    <sheet name="MATH - MOD" sheetId="82" r:id="rId42"/>
    <sheet name="STATISTICAL - MIN" sheetId="83" r:id="rId43"/>
    <sheet name="STATISTICAL - MAX" sheetId="84" r:id="rId44"/>
    <sheet name="STATISTICAL - AVERAGE" sheetId="85" r:id="rId45"/>
    <sheet name="STATISTICAL - SMALL" sheetId="86" r:id="rId46"/>
    <sheet name="STATISTICAL - LARGE" sheetId="87" r:id="rId47"/>
    <sheet name="STATISTICAL - COUNT" sheetId="88" r:id="rId48"/>
    <sheet name="STATISTICAL - COUNTIF" sheetId="89" r:id="rId49"/>
    <sheet name="STATISTICAL - STDEV" sheetId="90" r:id="rId50"/>
    <sheet name="STATISTICAL - VAR" sheetId="91" r:id="rId51"/>
    <sheet name="STATISTICAL - CORREL" sheetId="92" r:id="rId52"/>
    <sheet name="STATISTICAL - MEDIAN" sheetId="93" r:id="rId53"/>
    <sheet name="STATISTICAL - NORMAL CURVE" sheetId="95" r:id="rId54"/>
    <sheet name="FINANCIAL functions" sheetId="94" r:id="rId55"/>
    <sheet name="More questions" sheetId="98" r:id="rId56"/>
    <sheet name="VlookUp" sheetId="14" state="hidden" r:id="rId57"/>
    <sheet name="Hlookup" sheetId="17" state="hidden" r:id="rId58"/>
    <sheet name="Transpose" sheetId="12" state="hidden" r:id="rId59"/>
  </sheets>
  <externalReferences>
    <externalReference r:id="rId60"/>
  </externalReferences>
  <definedNames>
    <definedName name="_xlnm._FilterDatabase" localSheetId="55" hidden="1">'More questions'!$A$25:$C$37</definedName>
    <definedName name="EastAndWest">[1]INDEX!$D$91:$G$93,[1]INDEX!$D$96:$G$98</definedName>
    <definedName name="NorthAndSouth">[1]INDEX!$D$67:$G$69,[1]INDEX!$D$72:$G$74</definedName>
    <definedName name="PeopleLists">[1]AREAS!$C$3:$D$6,[1]AREAS!$C$8:$D$11</definedName>
    <definedName name="UserChoice" localSheetId="19">#REF!</definedName>
    <definedName name="UserChoice" localSheetId="20">#REF!</definedName>
    <definedName name="UserChoice" localSheetId="23">#REF!</definedName>
    <definedName name="UserChoice" localSheetId="24">#REF!</definedName>
    <definedName name="UserChoice" localSheetId="22">#REF!</definedName>
    <definedName name="UserChoice" localSheetId="21">#REF!</definedName>
    <definedName name="UserChoice" localSheetId="26">#REF!</definedName>
    <definedName name="UserChoice" localSheetId="25">#REF!</definedName>
    <definedName name="UserChoice" localSheetId="54">#REF!</definedName>
    <definedName name="UserChoice" localSheetId="2">#REF!</definedName>
    <definedName name="UserChoice" localSheetId="5">#REF!</definedName>
    <definedName name="UserChoice" localSheetId="6">#REF!</definedName>
    <definedName name="UserChoice" localSheetId="3">#REF!</definedName>
    <definedName name="UserChoice" localSheetId="4">#REF!</definedName>
    <definedName name="UserChoice" localSheetId="30">#REF!</definedName>
    <definedName name="UserChoice" localSheetId="32">#REF!</definedName>
    <definedName name="UserChoice" localSheetId="31">#REF!</definedName>
    <definedName name="UserChoice" localSheetId="29">#REF!</definedName>
    <definedName name="UserChoice" localSheetId="39">#REF!</definedName>
    <definedName name="UserChoice" localSheetId="41">#REF!</definedName>
    <definedName name="UserChoice" localSheetId="40">#REF!</definedName>
    <definedName name="UserChoice" localSheetId="36">#REF!</definedName>
    <definedName name="UserChoice" localSheetId="37">#REF!</definedName>
    <definedName name="UserChoice" localSheetId="38">#REF!</definedName>
    <definedName name="UserChoice" localSheetId="33">#REF!</definedName>
    <definedName name="UserChoice" localSheetId="34">#REF!</definedName>
    <definedName name="UserChoice" localSheetId="35">#REF!</definedName>
    <definedName name="UserChoice" localSheetId="44">#REF!</definedName>
    <definedName name="UserChoice" localSheetId="51">#REF!</definedName>
    <definedName name="UserChoice" localSheetId="47">#REF!</definedName>
    <definedName name="UserChoice" localSheetId="48">#REF!</definedName>
    <definedName name="UserChoice" localSheetId="46">#REF!</definedName>
    <definedName name="UserChoice" localSheetId="43">#REF!</definedName>
    <definedName name="UserChoice" localSheetId="52">#REF!</definedName>
    <definedName name="UserChoice" localSheetId="42">#REF!</definedName>
    <definedName name="UserChoice" localSheetId="53">#REF!</definedName>
    <definedName name="UserChoice" localSheetId="45">#REF!</definedName>
    <definedName name="UserChoice" localSheetId="49">#REF!</definedName>
    <definedName name="UserChoice" localSheetId="50">#REF!</definedName>
    <definedName name="UserChoice" localSheetId="9">#REF!</definedName>
    <definedName name="UserChoice" localSheetId="7">#REF!</definedName>
    <definedName name="UserChoice" localSheetId="16">#REF!</definedName>
    <definedName name="UserChoice" localSheetId="15">#REF!</definedName>
    <definedName name="UserChoice" localSheetId="14">#REF!</definedName>
    <definedName name="UserChoice" localSheetId="18">#REF!</definedName>
    <definedName name="UserChoice" localSheetId="17">#REF!</definedName>
    <definedName name="UserChoice" localSheetId="11">#REF!</definedName>
    <definedName name="UserChoice" localSheetId="8">#REF!</definedName>
    <definedName name="UserChoice" localSheetId="10">#REF!</definedName>
    <definedName name="UserChoice" localSheetId="13">#REF!</definedName>
    <definedName name="UserChoice" localSheetId="12">#REF!</definedName>
    <definedName name="UserChoice" localSheetId="28">#REF!</definedName>
    <definedName name="UserChoice" localSheetId="27">#REF!</definedName>
    <definedName name="UserChoice">#REF!</definedName>
  </definedNames>
  <calcPr calcId="171027"/>
  <fileRecoveryPr autoRecover="0"/>
</workbook>
</file>

<file path=xl/calcChain.xml><?xml version="1.0" encoding="utf-8"?>
<calcChain xmlns="http://schemas.openxmlformats.org/spreadsheetml/2006/main">
  <c r="A18" i="74" l="1"/>
  <c r="A15" i="73"/>
  <c r="D20" i="70"/>
  <c r="D19" i="70"/>
  <c r="D18" i="70"/>
  <c r="A15" i="63"/>
  <c r="A16" i="62"/>
  <c r="A15" i="62"/>
  <c r="B16" i="61"/>
  <c r="B15" i="61"/>
  <c r="C20" i="44"/>
  <c r="C21" i="44"/>
  <c r="C22" i="44"/>
  <c r="C20" i="42"/>
  <c r="C19" i="42"/>
  <c r="C23" i="41"/>
  <c r="C24" i="41"/>
  <c r="C25" i="41"/>
  <c r="C22" i="41"/>
  <c r="C146" i="98" l="1"/>
  <c r="F8" i="95" l="1"/>
  <c r="B4735" i="95" s="1"/>
  <c r="I4735" i="95" s="1"/>
  <c r="F7" i="95"/>
  <c r="B2692" i="95" s="1"/>
  <c r="I2692" i="95" s="1"/>
  <c r="B28" i="95" l="1"/>
  <c r="I28" i="95" s="1"/>
  <c r="B92" i="95"/>
  <c r="I92" i="95" s="1"/>
  <c r="B172" i="95"/>
  <c r="I172" i="95" s="1"/>
  <c r="B260" i="95"/>
  <c r="I260" i="95" s="1"/>
  <c r="B340" i="95"/>
  <c r="I340" i="95" s="1"/>
  <c r="B428" i="95"/>
  <c r="I428" i="95" s="1"/>
  <c r="B516" i="95"/>
  <c r="I516" i="95" s="1"/>
  <c r="B596" i="95"/>
  <c r="I596" i="95" s="1"/>
  <c r="B684" i="95"/>
  <c r="I684" i="95" s="1"/>
  <c r="B772" i="95"/>
  <c r="I772" i="95" s="1"/>
  <c r="B852" i="95"/>
  <c r="I852" i="95" s="1"/>
  <c r="B940" i="95"/>
  <c r="I940" i="95" s="1"/>
  <c r="B1028" i="95"/>
  <c r="I1028" i="95" s="1"/>
  <c r="B1108" i="95"/>
  <c r="I1108" i="95" s="1"/>
  <c r="B1196" i="95"/>
  <c r="I1196" i="95" s="1"/>
  <c r="B1284" i="95"/>
  <c r="I1284" i="95" s="1"/>
  <c r="B1452" i="95"/>
  <c r="I1452" i="95" s="1"/>
  <c r="B1620" i="95"/>
  <c r="I1620" i="95" s="1"/>
  <c r="B1796" i="95"/>
  <c r="I1796" i="95" s="1"/>
  <c r="B1964" i="95"/>
  <c r="I1964" i="95" s="1"/>
  <c r="B2132" i="95"/>
  <c r="I2132" i="95" s="1"/>
  <c r="B2308" i="95"/>
  <c r="I2308" i="95" s="1"/>
  <c r="B2476" i="95"/>
  <c r="I2476" i="95" s="1"/>
  <c r="B2644" i="95"/>
  <c r="I2644" i="95" s="1"/>
  <c r="B36" i="95"/>
  <c r="I36" i="95" s="1"/>
  <c r="B100" i="95"/>
  <c r="I100" i="95" s="1"/>
  <c r="B180" i="95"/>
  <c r="I180" i="95" s="1"/>
  <c r="B268" i="95"/>
  <c r="I268" i="95" s="1"/>
  <c r="B356" i="95"/>
  <c r="I356" i="95" s="1"/>
  <c r="B436" i="95"/>
  <c r="I436" i="95" s="1"/>
  <c r="B524" i="95"/>
  <c r="I524" i="95" s="1"/>
  <c r="B612" i="95"/>
  <c r="I612" i="95" s="1"/>
  <c r="B692" i="95"/>
  <c r="I692" i="95" s="1"/>
  <c r="B780" i="95"/>
  <c r="I780" i="95" s="1"/>
  <c r="B868" i="95"/>
  <c r="I868" i="95" s="1"/>
  <c r="B948" i="95"/>
  <c r="I948" i="95" s="1"/>
  <c r="B1036" i="95"/>
  <c r="I1036" i="95" s="1"/>
  <c r="B1124" i="95"/>
  <c r="I1124" i="95" s="1"/>
  <c r="B1204" i="95"/>
  <c r="I1204" i="95" s="1"/>
  <c r="B1324" i="95"/>
  <c r="I1324" i="95" s="1"/>
  <c r="B1492" i="95"/>
  <c r="I1492" i="95" s="1"/>
  <c r="B1668" i="95"/>
  <c r="I1668" i="95" s="1"/>
  <c r="B1836" i="95"/>
  <c r="I1836" i="95" s="1"/>
  <c r="B2004" i="95"/>
  <c r="I2004" i="95" s="1"/>
  <c r="B2180" i="95"/>
  <c r="I2180" i="95" s="1"/>
  <c r="B2348" i="95"/>
  <c r="I2348" i="95" s="1"/>
  <c r="B2516" i="95"/>
  <c r="I2516" i="95" s="1"/>
  <c r="B4731" i="95"/>
  <c r="I4731" i="95" s="1"/>
  <c r="B2812" i="95"/>
  <c r="I2812" i="95" s="1"/>
  <c r="B2780" i="95"/>
  <c r="I2780" i="95" s="1"/>
  <c r="B2748" i="95"/>
  <c r="I2748" i="95" s="1"/>
  <c r="B2716" i="95"/>
  <c r="I2716" i="95" s="1"/>
  <c r="B2684" i="95"/>
  <c r="I2684" i="95" s="1"/>
  <c r="B2652" i="95"/>
  <c r="I2652" i="95" s="1"/>
  <c r="B2620" i="95"/>
  <c r="I2620" i="95" s="1"/>
  <c r="B2588" i="95"/>
  <c r="I2588" i="95" s="1"/>
  <c r="B2556" i="95"/>
  <c r="I2556" i="95" s="1"/>
  <c r="B2524" i="95"/>
  <c r="I2524" i="95" s="1"/>
  <c r="B2492" i="95"/>
  <c r="I2492" i="95" s="1"/>
  <c r="B2460" i="95"/>
  <c r="I2460" i="95" s="1"/>
  <c r="B2428" i="95"/>
  <c r="I2428" i="95" s="1"/>
  <c r="B2396" i="95"/>
  <c r="I2396" i="95" s="1"/>
  <c r="B2364" i="95"/>
  <c r="I2364" i="95" s="1"/>
  <c r="B2332" i="95"/>
  <c r="I2332" i="95" s="1"/>
  <c r="B2300" i="95"/>
  <c r="I2300" i="95" s="1"/>
  <c r="B2268" i="95"/>
  <c r="I2268" i="95" s="1"/>
  <c r="B2236" i="95"/>
  <c r="I2236" i="95" s="1"/>
  <c r="B2204" i="95"/>
  <c r="I2204" i="95" s="1"/>
  <c r="B2172" i="95"/>
  <c r="I2172" i="95" s="1"/>
  <c r="B2140" i="95"/>
  <c r="I2140" i="95" s="1"/>
  <c r="B2108" i="95"/>
  <c r="I2108" i="95" s="1"/>
  <c r="B2076" i="95"/>
  <c r="I2076" i="95" s="1"/>
  <c r="B2044" i="95"/>
  <c r="I2044" i="95" s="1"/>
  <c r="B2012" i="95"/>
  <c r="I2012" i="95" s="1"/>
  <c r="B1980" i="95"/>
  <c r="I1980" i="95" s="1"/>
  <c r="B1948" i="95"/>
  <c r="I1948" i="95" s="1"/>
  <c r="B1916" i="95"/>
  <c r="I1916" i="95" s="1"/>
  <c r="B1884" i="95"/>
  <c r="I1884" i="95" s="1"/>
  <c r="B1852" i="95"/>
  <c r="I1852" i="95" s="1"/>
  <c r="B1820" i="95"/>
  <c r="I1820" i="95" s="1"/>
  <c r="B1788" i="95"/>
  <c r="I1788" i="95" s="1"/>
  <c r="B1756" i="95"/>
  <c r="I1756" i="95" s="1"/>
  <c r="B1724" i="95"/>
  <c r="I1724" i="95" s="1"/>
  <c r="B1692" i="95"/>
  <c r="I1692" i="95" s="1"/>
  <c r="B1660" i="95"/>
  <c r="I1660" i="95" s="1"/>
  <c r="B1628" i="95"/>
  <c r="I1628" i="95" s="1"/>
  <c r="B1596" i="95"/>
  <c r="I1596" i="95" s="1"/>
  <c r="B1564" i="95"/>
  <c r="I1564" i="95" s="1"/>
  <c r="B1532" i="95"/>
  <c r="I1532" i="95" s="1"/>
  <c r="B1500" i="95"/>
  <c r="I1500" i="95" s="1"/>
  <c r="B1468" i="95"/>
  <c r="I1468" i="95" s="1"/>
  <c r="B1436" i="95"/>
  <c r="I1436" i="95" s="1"/>
  <c r="B1404" i="95"/>
  <c r="I1404" i="95" s="1"/>
  <c r="B1372" i="95"/>
  <c r="I1372" i="95" s="1"/>
  <c r="B1340" i="95"/>
  <c r="I1340" i="95" s="1"/>
  <c r="B1308" i="95"/>
  <c r="I1308" i="95" s="1"/>
  <c r="B1276" i="95"/>
  <c r="I1276" i="95" s="1"/>
  <c r="B1244" i="95"/>
  <c r="I1244" i="95" s="1"/>
  <c r="B1212" i="95"/>
  <c r="I1212" i="95" s="1"/>
  <c r="B1180" i="95"/>
  <c r="I1180" i="95" s="1"/>
  <c r="B1148" i="95"/>
  <c r="I1148" i="95" s="1"/>
  <c r="B1116" i="95"/>
  <c r="I1116" i="95" s="1"/>
  <c r="B1084" i="95"/>
  <c r="I1084" i="95" s="1"/>
  <c r="B1052" i="95"/>
  <c r="I1052" i="95" s="1"/>
  <c r="B1020" i="95"/>
  <c r="I1020" i="95" s="1"/>
  <c r="B988" i="95"/>
  <c r="I988" i="95" s="1"/>
  <c r="B956" i="95"/>
  <c r="I956" i="95" s="1"/>
  <c r="B924" i="95"/>
  <c r="I924" i="95" s="1"/>
  <c r="B892" i="95"/>
  <c r="I892" i="95" s="1"/>
  <c r="B860" i="95"/>
  <c r="I860" i="95" s="1"/>
  <c r="B828" i="95"/>
  <c r="I828" i="95" s="1"/>
  <c r="B796" i="95"/>
  <c r="I796" i="95" s="1"/>
  <c r="B764" i="95"/>
  <c r="I764" i="95" s="1"/>
  <c r="B732" i="95"/>
  <c r="I732" i="95" s="1"/>
  <c r="B700" i="95"/>
  <c r="I700" i="95" s="1"/>
  <c r="B668" i="95"/>
  <c r="I668" i="95" s="1"/>
  <c r="B636" i="95"/>
  <c r="I636" i="95" s="1"/>
  <c r="B604" i="95"/>
  <c r="I604" i="95" s="1"/>
  <c r="B572" i="95"/>
  <c r="I572" i="95" s="1"/>
  <c r="B540" i="95"/>
  <c r="I540" i="95" s="1"/>
  <c r="B508" i="95"/>
  <c r="I508" i="95" s="1"/>
  <c r="B476" i="95"/>
  <c r="I476" i="95" s="1"/>
  <c r="B444" i="95"/>
  <c r="I444" i="95" s="1"/>
  <c r="B412" i="95"/>
  <c r="I412" i="95" s="1"/>
  <c r="B380" i="95"/>
  <c r="I380" i="95" s="1"/>
  <c r="B348" i="95"/>
  <c r="I348" i="95" s="1"/>
  <c r="B316" i="95"/>
  <c r="I316" i="95" s="1"/>
  <c r="B284" i="95"/>
  <c r="I284" i="95" s="1"/>
  <c r="B252" i="95"/>
  <c r="I252" i="95" s="1"/>
  <c r="B220" i="95"/>
  <c r="I220" i="95" s="1"/>
  <c r="B188" i="95"/>
  <c r="I188" i="95" s="1"/>
  <c r="B156" i="95"/>
  <c r="I156" i="95" s="1"/>
  <c r="B124" i="95"/>
  <c r="I124" i="95" s="1"/>
  <c r="B2804" i="95"/>
  <c r="I2804" i="95" s="1"/>
  <c r="B2764" i="95"/>
  <c r="I2764" i="95" s="1"/>
  <c r="B2724" i="95"/>
  <c r="I2724" i="95" s="1"/>
  <c r="B2676" i="95"/>
  <c r="I2676" i="95" s="1"/>
  <c r="B2636" i="95"/>
  <c r="I2636" i="95" s="1"/>
  <c r="B2596" i="95"/>
  <c r="I2596" i="95" s="1"/>
  <c r="B2548" i="95"/>
  <c r="I2548" i="95" s="1"/>
  <c r="B2508" i="95"/>
  <c r="I2508" i="95" s="1"/>
  <c r="B2468" i="95"/>
  <c r="I2468" i="95" s="1"/>
  <c r="B2420" i="95"/>
  <c r="I2420" i="95" s="1"/>
  <c r="B2380" i="95"/>
  <c r="I2380" i="95" s="1"/>
  <c r="B2340" i="95"/>
  <c r="I2340" i="95" s="1"/>
  <c r="B2292" i="95"/>
  <c r="I2292" i="95" s="1"/>
  <c r="B2252" i="95"/>
  <c r="I2252" i="95" s="1"/>
  <c r="B2212" i="95"/>
  <c r="I2212" i="95" s="1"/>
  <c r="B2164" i="95"/>
  <c r="I2164" i="95" s="1"/>
  <c r="B2124" i="95"/>
  <c r="I2124" i="95" s="1"/>
  <c r="B2084" i="95"/>
  <c r="I2084" i="95" s="1"/>
  <c r="B2036" i="95"/>
  <c r="I2036" i="95" s="1"/>
  <c r="B1996" i="95"/>
  <c r="I1996" i="95" s="1"/>
  <c r="B1956" i="95"/>
  <c r="I1956" i="95" s="1"/>
  <c r="B1908" i="95"/>
  <c r="I1908" i="95" s="1"/>
  <c r="B1868" i="95"/>
  <c r="I1868" i="95" s="1"/>
  <c r="B1828" i="95"/>
  <c r="I1828" i="95" s="1"/>
  <c r="B1780" i="95"/>
  <c r="I1780" i="95" s="1"/>
  <c r="B1740" i="95"/>
  <c r="I1740" i="95" s="1"/>
  <c r="B1700" i="95"/>
  <c r="I1700" i="95" s="1"/>
  <c r="B1652" i="95"/>
  <c r="I1652" i="95" s="1"/>
  <c r="B1612" i="95"/>
  <c r="I1612" i="95" s="1"/>
  <c r="B1572" i="95"/>
  <c r="I1572" i="95" s="1"/>
  <c r="B1524" i="95"/>
  <c r="I1524" i="95" s="1"/>
  <c r="B1484" i="95"/>
  <c r="I1484" i="95" s="1"/>
  <c r="B1444" i="95"/>
  <c r="I1444" i="95" s="1"/>
  <c r="B1396" i="95"/>
  <c r="I1396" i="95" s="1"/>
  <c r="B1356" i="95"/>
  <c r="I1356" i="95" s="1"/>
  <c r="B1316" i="95"/>
  <c r="I1316" i="95" s="1"/>
  <c r="B1268" i="95"/>
  <c r="I1268" i="95" s="1"/>
  <c r="B1228" i="95"/>
  <c r="I1228" i="95" s="1"/>
  <c r="B1188" i="95"/>
  <c r="I1188" i="95" s="1"/>
  <c r="B1140" i="95"/>
  <c r="I1140" i="95" s="1"/>
  <c r="B1100" i="95"/>
  <c r="I1100" i="95" s="1"/>
  <c r="B1060" i="95"/>
  <c r="I1060" i="95" s="1"/>
  <c r="B1012" i="95"/>
  <c r="I1012" i="95" s="1"/>
  <c r="B972" i="95"/>
  <c r="I972" i="95" s="1"/>
  <c r="B932" i="95"/>
  <c r="I932" i="95" s="1"/>
  <c r="B884" i="95"/>
  <c r="I884" i="95" s="1"/>
  <c r="B844" i="95"/>
  <c r="I844" i="95" s="1"/>
  <c r="B804" i="95"/>
  <c r="I804" i="95" s="1"/>
  <c r="B756" i="95"/>
  <c r="I756" i="95" s="1"/>
  <c r="B716" i="95"/>
  <c r="I716" i="95" s="1"/>
  <c r="B676" i="95"/>
  <c r="I676" i="95" s="1"/>
  <c r="B628" i="95"/>
  <c r="I628" i="95" s="1"/>
  <c r="B588" i="95"/>
  <c r="I588" i="95" s="1"/>
  <c r="B548" i="95"/>
  <c r="I548" i="95" s="1"/>
  <c r="B500" i="95"/>
  <c r="I500" i="95" s="1"/>
  <c r="B460" i="95"/>
  <c r="I460" i="95" s="1"/>
  <c r="B420" i="95"/>
  <c r="I420" i="95" s="1"/>
  <c r="B372" i="95"/>
  <c r="I372" i="95" s="1"/>
  <c r="B332" i="95"/>
  <c r="I332" i="95" s="1"/>
  <c r="B292" i="95"/>
  <c r="I292" i="95" s="1"/>
  <c r="B244" i="95"/>
  <c r="I244" i="95" s="1"/>
  <c r="B204" i="95"/>
  <c r="I204" i="95" s="1"/>
  <c r="B164" i="95"/>
  <c r="I164" i="95" s="1"/>
  <c r="B116" i="95"/>
  <c r="I116" i="95" s="1"/>
  <c r="B84" i="95"/>
  <c r="I84" i="95" s="1"/>
  <c r="B52" i="95"/>
  <c r="I52" i="95" s="1"/>
  <c r="B20" i="95"/>
  <c r="I20" i="95" s="1"/>
  <c r="B2796" i="95"/>
  <c r="I2796" i="95" s="1"/>
  <c r="B2756" i="95"/>
  <c r="I2756" i="95" s="1"/>
  <c r="B2708" i="95"/>
  <c r="I2708" i="95" s="1"/>
  <c r="B2668" i="95"/>
  <c r="I2668" i="95" s="1"/>
  <c r="B2628" i="95"/>
  <c r="I2628" i="95" s="1"/>
  <c r="B2580" i="95"/>
  <c r="I2580" i="95" s="1"/>
  <c r="B2540" i="95"/>
  <c r="I2540" i="95" s="1"/>
  <c r="B2500" i="95"/>
  <c r="I2500" i="95" s="1"/>
  <c r="B2452" i="95"/>
  <c r="I2452" i="95" s="1"/>
  <c r="B2412" i="95"/>
  <c r="I2412" i="95" s="1"/>
  <c r="B2372" i="95"/>
  <c r="I2372" i="95" s="1"/>
  <c r="B2324" i="95"/>
  <c r="I2324" i="95" s="1"/>
  <c r="B2284" i="95"/>
  <c r="I2284" i="95" s="1"/>
  <c r="B2244" i="95"/>
  <c r="I2244" i="95" s="1"/>
  <c r="B2196" i="95"/>
  <c r="I2196" i="95" s="1"/>
  <c r="B2156" i="95"/>
  <c r="I2156" i="95" s="1"/>
  <c r="B2116" i="95"/>
  <c r="I2116" i="95" s="1"/>
  <c r="B2068" i="95"/>
  <c r="I2068" i="95" s="1"/>
  <c r="B2028" i="95"/>
  <c r="I2028" i="95" s="1"/>
  <c r="B1988" i="95"/>
  <c r="I1988" i="95" s="1"/>
  <c r="B1940" i="95"/>
  <c r="I1940" i="95" s="1"/>
  <c r="B1900" i="95"/>
  <c r="I1900" i="95" s="1"/>
  <c r="B1860" i="95"/>
  <c r="I1860" i="95" s="1"/>
  <c r="B1812" i="95"/>
  <c r="I1812" i="95" s="1"/>
  <c r="B1772" i="95"/>
  <c r="I1772" i="95" s="1"/>
  <c r="B1732" i="95"/>
  <c r="I1732" i="95" s="1"/>
  <c r="B1684" i="95"/>
  <c r="I1684" i="95" s="1"/>
  <c r="B1644" i="95"/>
  <c r="I1644" i="95" s="1"/>
  <c r="B1604" i="95"/>
  <c r="I1604" i="95" s="1"/>
  <c r="B1556" i="95"/>
  <c r="I1556" i="95" s="1"/>
  <c r="B1516" i="95"/>
  <c r="I1516" i="95" s="1"/>
  <c r="B1476" i="95"/>
  <c r="I1476" i="95" s="1"/>
  <c r="B1428" i="95"/>
  <c r="I1428" i="95" s="1"/>
  <c r="B1388" i="95"/>
  <c r="I1388" i="95" s="1"/>
  <c r="B1348" i="95"/>
  <c r="I1348" i="95" s="1"/>
  <c r="B1300" i="95"/>
  <c r="I1300" i="95" s="1"/>
  <c r="B1260" i="95"/>
  <c r="I1260" i="95" s="1"/>
  <c r="B1220" i="95"/>
  <c r="I1220" i="95" s="1"/>
  <c r="B1172" i="95"/>
  <c r="I1172" i="95" s="1"/>
  <c r="B1132" i="95"/>
  <c r="I1132" i="95" s="1"/>
  <c r="B1092" i="95"/>
  <c r="I1092" i="95" s="1"/>
  <c r="B1044" i="95"/>
  <c r="I1044" i="95" s="1"/>
  <c r="B1004" i="95"/>
  <c r="I1004" i="95" s="1"/>
  <c r="B964" i="95"/>
  <c r="I964" i="95" s="1"/>
  <c r="B916" i="95"/>
  <c r="I916" i="95" s="1"/>
  <c r="B876" i="95"/>
  <c r="I876" i="95" s="1"/>
  <c r="B836" i="95"/>
  <c r="I836" i="95" s="1"/>
  <c r="B788" i="95"/>
  <c r="I788" i="95" s="1"/>
  <c r="B748" i="95"/>
  <c r="I748" i="95" s="1"/>
  <c r="B708" i="95"/>
  <c r="I708" i="95" s="1"/>
  <c r="B660" i="95"/>
  <c r="I660" i="95" s="1"/>
  <c r="B620" i="95"/>
  <c r="I620" i="95" s="1"/>
  <c r="B580" i="95"/>
  <c r="I580" i="95" s="1"/>
  <c r="B532" i="95"/>
  <c r="I532" i="95" s="1"/>
  <c r="B492" i="95"/>
  <c r="I492" i="95" s="1"/>
  <c r="B452" i="95"/>
  <c r="I452" i="95" s="1"/>
  <c r="B404" i="95"/>
  <c r="I404" i="95" s="1"/>
  <c r="B364" i="95"/>
  <c r="I364" i="95" s="1"/>
  <c r="B324" i="95"/>
  <c r="I324" i="95" s="1"/>
  <c r="B276" i="95"/>
  <c r="I276" i="95" s="1"/>
  <c r="B236" i="95"/>
  <c r="I236" i="95" s="1"/>
  <c r="B196" i="95"/>
  <c r="I196" i="95" s="1"/>
  <c r="B148" i="95"/>
  <c r="I148" i="95" s="1"/>
  <c r="B108" i="95"/>
  <c r="I108" i="95" s="1"/>
  <c r="B76" i="95"/>
  <c r="I76" i="95" s="1"/>
  <c r="B44" i="95"/>
  <c r="I44" i="95" s="1"/>
  <c r="B12" i="95"/>
  <c r="I12" i="95" s="1"/>
  <c r="B2788" i="95"/>
  <c r="I2788" i="95" s="1"/>
  <c r="B2740" i="95"/>
  <c r="I2740" i="95" s="1"/>
  <c r="B2700" i="95"/>
  <c r="I2700" i="95" s="1"/>
  <c r="B2660" i="95"/>
  <c r="I2660" i="95" s="1"/>
  <c r="B2612" i="95"/>
  <c r="I2612" i="95" s="1"/>
  <c r="B2572" i="95"/>
  <c r="I2572" i="95" s="1"/>
  <c r="B2532" i="95"/>
  <c r="I2532" i="95" s="1"/>
  <c r="B2484" i="95"/>
  <c r="I2484" i="95" s="1"/>
  <c r="B2444" i="95"/>
  <c r="I2444" i="95" s="1"/>
  <c r="B2404" i="95"/>
  <c r="I2404" i="95" s="1"/>
  <c r="B2356" i="95"/>
  <c r="I2356" i="95" s="1"/>
  <c r="B2316" i="95"/>
  <c r="I2316" i="95" s="1"/>
  <c r="B2276" i="95"/>
  <c r="I2276" i="95" s="1"/>
  <c r="B2228" i="95"/>
  <c r="I2228" i="95" s="1"/>
  <c r="B2188" i="95"/>
  <c r="I2188" i="95" s="1"/>
  <c r="B2148" i="95"/>
  <c r="I2148" i="95" s="1"/>
  <c r="B2100" i="95"/>
  <c r="I2100" i="95" s="1"/>
  <c r="B2060" i="95"/>
  <c r="I2060" i="95" s="1"/>
  <c r="B2020" i="95"/>
  <c r="I2020" i="95" s="1"/>
  <c r="B1972" i="95"/>
  <c r="I1972" i="95" s="1"/>
  <c r="B1932" i="95"/>
  <c r="I1932" i="95" s="1"/>
  <c r="B1892" i="95"/>
  <c r="I1892" i="95" s="1"/>
  <c r="B1844" i="95"/>
  <c r="I1844" i="95" s="1"/>
  <c r="B1804" i="95"/>
  <c r="I1804" i="95" s="1"/>
  <c r="B1764" i="95"/>
  <c r="I1764" i="95" s="1"/>
  <c r="B1716" i="95"/>
  <c r="I1716" i="95" s="1"/>
  <c r="B1676" i="95"/>
  <c r="I1676" i="95" s="1"/>
  <c r="B1636" i="95"/>
  <c r="I1636" i="95" s="1"/>
  <c r="B1588" i="95"/>
  <c r="I1588" i="95" s="1"/>
  <c r="B1548" i="95"/>
  <c r="I1548" i="95" s="1"/>
  <c r="B1508" i="95"/>
  <c r="I1508" i="95" s="1"/>
  <c r="B1460" i="95"/>
  <c r="I1460" i="95" s="1"/>
  <c r="B1420" i="95"/>
  <c r="I1420" i="95" s="1"/>
  <c r="B1380" i="95"/>
  <c r="I1380" i="95" s="1"/>
  <c r="B1332" i="95"/>
  <c r="I1332" i="95" s="1"/>
  <c r="B1292" i="95"/>
  <c r="I1292" i="95" s="1"/>
  <c r="B60" i="95"/>
  <c r="I60" i="95" s="1"/>
  <c r="B132" i="95"/>
  <c r="I132" i="95" s="1"/>
  <c r="B212" i="95"/>
  <c r="I212" i="95" s="1"/>
  <c r="B300" i="95"/>
  <c r="I300" i="95" s="1"/>
  <c r="B388" i="95"/>
  <c r="I388" i="95" s="1"/>
  <c r="B468" i="95"/>
  <c r="I468" i="95" s="1"/>
  <c r="B556" i="95"/>
  <c r="I556" i="95" s="1"/>
  <c r="B644" i="95"/>
  <c r="I644" i="95" s="1"/>
  <c r="B724" i="95"/>
  <c r="I724" i="95" s="1"/>
  <c r="B812" i="95"/>
  <c r="I812" i="95" s="1"/>
  <c r="B900" i="95"/>
  <c r="I900" i="95" s="1"/>
  <c r="B980" i="95"/>
  <c r="I980" i="95" s="1"/>
  <c r="B1068" i="95"/>
  <c r="I1068" i="95" s="1"/>
  <c r="B1156" i="95"/>
  <c r="I1156" i="95" s="1"/>
  <c r="B1236" i="95"/>
  <c r="I1236" i="95" s="1"/>
  <c r="B1364" i="95"/>
  <c r="I1364" i="95" s="1"/>
  <c r="B1540" i="95"/>
  <c r="I1540" i="95" s="1"/>
  <c r="B1708" i="95"/>
  <c r="I1708" i="95" s="1"/>
  <c r="B1876" i="95"/>
  <c r="I1876" i="95" s="1"/>
  <c r="B2052" i="95"/>
  <c r="I2052" i="95" s="1"/>
  <c r="B2220" i="95"/>
  <c r="I2220" i="95" s="1"/>
  <c r="B2388" i="95"/>
  <c r="I2388" i="95" s="1"/>
  <c r="B2564" i="95"/>
  <c r="I2564" i="95" s="1"/>
  <c r="B2732" i="95"/>
  <c r="I2732" i="95" s="1"/>
  <c r="B68" i="95"/>
  <c r="I68" i="95" s="1"/>
  <c r="B140" i="95"/>
  <c r="I140" i="95" s="1"/>
  <c r="B228" i="95"/>
  <c r="I228" i="95" s="1"/>
  <c r="B308" i="95"/>
  <c r="I308" i="95" s="1"/>
  <c r="B396" i="95"/>
  <c r="I396" i="95" s="1"/>
  <c r="B484" i="95"/>
  <c r="I484" i="95" s="1"/>
  <c r="B564" i="95"/>
  <c r="I564" i="95" s="1"/>
  <c r="B652" i="95"/>
  <c r="I652" i="95" s="1"/>
  <c r="B740" i="95"/>
  <c r="I740" i="95" s="1"/>
  <c r="B820" i="95"/>
  <c r="I820" i="95" s="1"/>
  <c r="B908" i="95"/>
  <c r="I908" i="95" s="1"/>
  <c r="B996" i="95"/>
  <c r="I996" i="95" s="1"/>
  <c r="B1076" i="95"/>
  <c r="I1076" i="95" s="1"/>
  <c r="B1164" i="95"/>
  <c r="I1164" i="95" s="1"/>
  <c r="B1252" i="95"/>
  <c r="I1252" i="95" s="1"/>
  <c r="B1412" i="95"/>
  <c r="I1412" i="95" s="1"/>
  <c r="B1580" i="95"/>
  <c r="I1580" i="95" s="1"/>
  <c r="B1748" i="95"/>
  <c r="I1748" i="95" s="1"/>
  <c r="B1924" i="95"/>
  <c r="I1924" i="95" s="1"/>
  <c r="B2092" i="95"/>
  <c r="I2092" i="95" s="1"/>
  <c r="B2260" i="95"/>
  <c r="I2260" i="95" s="1"/>
  <c r="B2436" i="95"/>
  <c r="I2436" i="95" s="1"/>
  <c r="B2604" i="95"/>
  <c r="I2604" i="95" s="1"/>
  <c r="B2772" i="95"/>
  <c r="I2772" i="95" s="1"/>
  <c r="B2820" i="95"/>
  <c r="I2820" i="95" s="1"/>
  <c r="B2828" i="95"/>
  <c r="I2828" i="95" s="1"/>
  <c r="B2836" i="95"/>
  <c r="I2836" i="95" s="1"/>
  <c r="B2844" i="95"/>
  <c r="I2844" i="95" s="1"/>
  <c r="B2852" i="95"/>
  <c r="I2852" i="95" s="1"/>
  <c r="B2860" i="95"/>
  <c r="I2860" i="95" s="1"/>
  <c r="B2868" i="95"/>
  <c r="I2868" i="95" s="1"/>
  <c r="B2876" i="95"/>
  <c r="I2876" i="95" s="1"/>
  <c r="B2884" i="95"/>
  <c r="I2884" i="95" s="1"/>
  <c r="B2892" i="95"/>
  <c r="I2892" i="95" s="1"/>
  <c r="B2900" i="95"/>
  <c r="I2900" i="95" s="1"/>
  <c r="B2908" i="95"/>
  <c r="I2908" i="95" s="1"/>
  <c r="B2916" i="95"/>
  <c r="I2916" i="95" s="1"/>
  <c r="B2924" i="95"/>
  <c r="I2924" i="95" s="1"/>
  <c r="B2932" i="95"/>
  <c r="I2932" i="95" s="1"/>
  <c r="B2940" i="95"/>
  <c r="I2940" i="95" s="1"/>
  <c r="B2948" i="95"/>
  <c r="I2948" i="95" s="1"/>
  <c r="B2956" i="95"/>
  <c r="I2956" i="95" s="1"/>
  <c r="B2964" i="95"/>
  <c r="I2964" i="95" s="1"/>
  <c r="B2972" i="95"/>
  <c r="I2972" i="95" s="1"/>
  <c r="B2980" i="95"/>
  <c r="I2980" i="95" s="1"/>
  <c r="B2988" i="95"/>
  <c r="I2988" i="95" s="1"/>
  <c r="B2996" i="95"/>
  <c r="I2996" i="95" s="1"/>
  <c r="B3004" i="95"/>
  <c r="I3004" i="95" s="1"/>
  <c r="B3012" i="95"/>
  <c r="I3012" i="95" s="1"/>
  <c r="B3020" i="95"/>
  <c r="I3020" i="95" s="1"/>
  <c r="B3028" i="95"/>
  <c r="I3028" i="95" s="1"/>
  <c r="B3036" i="95"/>
  <c r="I3036" i="95" s="1"/>
  <c r="B3044" i="95"/>
  <c r="I3044" i="95" s="1"/>
  <c r="B3052" i="95"/>
  <c r="I3052" i="95" s="1"/>
  <c r="B3060" i="95"/>
  <c r="I3060" i="95" s="1"/>
  <c r="B3068" i="95"/>
  <c r="I3068" i="95" s="1"/>
  <c r="B3076" i="95"/>
  <c r="I3076" i="95" s="1"/>
  <c r="B3084" i="95"/>
  <c r="I3084" i="95" s="1"/>
  <c r="B3092" i="95"/>
  <c r="I3092" i="95" s="1"/>
  <c r="B3100" i="95"/>
  <c r="I3100" i="95" s="1"/>
  <c r="B3109" i="95"/>
  <c r="I3109" i="95" s="1"/>
  <c r="B3120" i="95"/>
  <c r="I3120" i="95" s="1"/>
  <c r="B3130" i="95"/>
  <c r="I3130" i="95" s="1"/>
  <c r="B3141" i="95"/>
  <c r="I3141" i="95" s="1"/>
  <c r="B3152" i="95"/>
  <c r="I3152" i="95" s="1"/>
  <c r="B3162" i="95"/>
  <c r="I3162" i="95" s="1"/>
  <c r="B3173" i="95"/>
  <c r="I3173" i="95" s="1"/>
  <c r="B3184" i="95"/>
  <c r="I3184" i="95" s="1"/>
  <c r="B3194" i="95"/>
  <c r="I3194" i="95" s="1"/>
  <c r="B3205" i="95"/>
  <c r="I3205" i="95" s="1"/>
  <c r="B3216" i="95"/>
  <c r="I3216" i="95" s="1"/>
  <c r="B3226" i="95"/>
  <c r="I3226" i="95" s="1"/>
  <c r="B3237" i="95"/>
  <c r="I3237" i="95" s="1"/>
  <c r="B3248" i="95"/>
  <c r="I3248" i="95" s="1"/>
  <c r="B3258" i="95"/>
  <c r="I3258" i="95" s="1"/>
  <c r="B3269" i="95"/>
  <c r="I3269" i="95" s="1"/>
  <c r="B3280" i="95"/>
  <c r="I3280" i="95" s="1"/>
  <c r="B3290" i="95"/>
  <c r="I3290" i="95" s="1"/>
  <c r="B3301" i="95"/>
  <c r="I3301" i="95" s="1"/>
  <c r="B3312" i="95"/>
  <c r="I3312" i="95" s="1"/>
  <c r="B3322" i="95"/>
  <c r="I3322" i="95" s="1"/>
  <c r="B3333" i="95"/>
  <c r="I3333" i="95" s="1"/>
  <c r="B3344" i="95"/>
  <c r="I3344" i="95" s="1"/>
  <c r="B3354" i="95"/>
  <c r="I3354" i="95" s="1"/>
  <c r="B3365" i="95"/>
  <c r="I3365" i="95" s="1"/>
  <c r="B3376" i="95"/>
  <c r="I3376" i="95" s="1"/>
  <c r="B3386" i="95"/>
  <c r="I3386" i="95" s="1"/>
  <c r="B3397" i="95"/>
  <c r="I3397" i="95" s="1"/>
  <c r="B3408" i="95"/>
  <c r="I3408" i="95" s="1"/>
  <c r="B3418" i="95"/>
  <c r="I3418" i="95" s="1"/>
  <c r="B3429" i="95"/>
  <c r="I3429" i="95" s="1"/>
  <c r="B3440" i="95"/>
  <c r="I3440" i="95" s="1"/>
  <c r="B3450" i="95"/>
  <c r="I3450" i="95" s="1"/>
  <c r="B3461" i="95"/>
  <c r="I3461" i="95" s="1"/>
  <c r="B3472" i="95"/>
  <c r="I3472" i="95" s="1"/>
  <c r="B3482" i="95"/>
  <c r="I3482" i="95" s="1"/>
  <c r="B3493" i="95"/>
  <c r="I3493" i="95" s="1"/>
  <c r="B3504" i="95"/>
  <c r="I3504" i="95" s="1"/>
  <c r="B3514" i="95"/>
  <c r="I3514" i="95" s="1"/>
  <c r="B3525" i="95"/>
  <c r="I3525" i="95" s="1"/>
  <c r="B3536" i="95"/>
  <c r="I3536" i="95" s="1"/>
  <c r="B3546" i="95"/>
  <c r="I3546" i="95" s="1"/>
  <c r="B3557" i="95"/>
  <c r="I3557" i="95" s="1"/>
  <c r="B3568" i="95"/>
  <c r="I3568" i="95" s="1"/>
  <c r="B3578" i="95"/>
  <c r="I3578" i="95" s="1"/>
  <c r="B3589" i="95"/>
  <c r="I3589" i="95" s="1"/>
  <c r="B3600" i="95"/>
  <c r="I3600" i="95" s="1"/>
  <c r="B3610" i="95"/>
  <c r="I3610" i="95" s="1"/>
  <c r="B3621" i="95"/>
  <c r="I3621" i="95" s="1"/>
  <c r="B3632" i="95"/>
  <c r="I3632" i="95" s="1"/>
  <c r="B3642" i="95"/>
  <c r="I3642" i="95" s="1"/>
  <c r="B3653" i="95"/>
  <c r="I3653" i="95" s="1"/>
  <c r="B3664" i="95"/>
  <c r="I3664" i="95" s="1"/>
  <c r="B3674" i="95"/>
  <c r="I3674" i="95" s="1"/>
  <c r="B3685" i="95"/>
  <c r="I3685" i="95" s="1"/>
  <c r="B3696" i="95"/>
  <c r="I3696" i="95" s="1"/>
  <c r="B3706" i="95"/>
  <c r="I3706" i="95" s="1"/>
  <c r="B3718" i="95"/>
  <c r="I3718" i="95" s="1"/>
  <c r="B3734" i="95"/>
  <c r="I3734" i="95" s="1"/>
  <c r="B3750" i="95"/>
  <c r="I3750" i="95" s="1"/>
  <c r="B3766" i="95"/>
  <c r="I3766" i="95" s="1"/>
  <c r="B3782" i="95"/>
  <c r="I3782" i="95" s="1"/>
  <c r="B3798" i="95"/>
  <c r="I3798" i="95" s="1"/>
  <c r="B3814" i="95"/>
  <c r="I3814" i="95" s="1"/>
  <c r="B3830" i="95"/>
  <c r="I3830" i="95" s="1"/>
  <c r="B3846" i="95"/>
  <c r="I3846" i="95" s="1"/>
  <c r="B3862" i="95"/>
  <c r="I3862" i="95" s="1"/>
  <c r="B3878" i="95"/>
  <c r="I3878" i="95" s="1"/>
  <c r="B3894" i="95"/>
  <c r="I3894" i="95" s="1"/>
  <c r="B3910" i="95"/>
  <c r="I3910" i="95" s="1"/>
  <c r="B3926" i="95"/>
  <c r="I3926" i="95" s="1"/>
  <c r="B3942" i="95"/>
  <c r="I3942" i="95" s="1"/>
  <c r="B3958" i="95"/>
  <c r="I3958" i="95" s="1"/>
  <c r="B3974" i="95"/>
  <c r="I3974" i="95" s="1"/>
  <c r="B3990" i="95"/>
  <c r="I3990" i="95" s="1"/>
  <c r="B4006" i="95"/>
  <c r="I4006" i="95" s="1"/>
  <c r="B4022" i="95"/>
  <c r="I4022" i="95" s="1"/>
  <c r="B4038" i="95"/>
  <c r="I4038" i="95" s="1"/>
  <c r="B4054" i="95"/>
  <c r="I4054" i="95" s="1"/>
  <c r="B4070" i="95"/>
  <c r="I4070" i="95" s="1"/>
  <c r="B4086" i="95"/>
  <c r="I4086" i="95" s="1"/>
  <c r="B4102" i="95"/>
  <c r="I4102" i="95" s="1"/>
  <c r="B4118" i="95"/>
  <c r="I4118" i="95" s="1"/>
  <c r="B4134" i="95"/>
  <c r="I4134" i="95" s="1"/>
  <c r="B4158" i="95"/>
  <c r="I4158" i="95" s="1"/>
  <c r="B4190" i="95"/>
  <c r="I4190" i="95" s="1"/>
  <c r="B4222" i="95"/>
  <c r="I4222" i="95" s="1"/>
  <c r="B4254" i="95"/>
  <c r="I4254" i="95" s="1"/>
  <c r="B4286" i="95"/>
  <c r="I4286" i="95" s="1"/>
  <c r="B4318" i="95"/>
  <c r="I4318" i="95" s="1"/>
  <c r="B4350" i="95"/>
  <c r="I4350" i="95" s="1"/>
  <c r="B4382" i="95"/>
  <c r="I4382" i="95" s="1"/>
  <c r="B4414" i="95"/>
  <c r="I4414" i="95" s="1"/>
  <c r="B4446" i="95"/>
  <c r="I4446" i="95" s="1"/>
  <c r="B4488" i="95"/>
  <c r="I4488" i="95" s="1"/>
  <c r="B4531" i="95"/>
  <c r="I4531" i="95" s="1"/>
  <c r="B4591" i="95"/>
  <c r="I4591" i="95" s="1"/>
  <c r="B4655" i="95"/>
  <c r="I4655" i="95" s="1"/>
  <c r="B4719" i="95"/>
  <c r="I4719" i="95" s="1"/>
  <c r="B8" i="95"/>
  <c r="I8" i="95" s="1"/>
  <c r="B16" i="95"/>
  <c r="I16" i="95" s="1"/>
  <c r="B24" i="95"/>
  <c r="I24" i="95" s="1"/>
  <c r="B32" i="95"/>
  <c r="I32" i="95" s="1"/>
  <c r="B40" i="95"/>
  <c r="I40" i="95" s="1"/>
  <c r="B48" i="95"/>
  <c r="I48" i="95" s="1"/>
  <c r="B56" i="95"/>
  <c r="I56" i="95" s="1"/>
  <c r="B64" i="95"/>
  <c r="I64" i="95" s="1"/>
  <c r="B72" i="95"/>
  <c r="I72" i="95" s="1"/>
  <c r="B80" i="95"/>
  <c r="I80" i="95" s="1"/>
  <c r="B88" i="95"/>
  <c r="I88" i="95" s="1"/>
  <c r="B96" i="95"/>
  <c r="I96" i="95" s="1"/>
  <c r="B104" i="95"/>
  <c r="I104" i="95" s="1"/>
  <c r="B112" i="95"/>
  <c r="I112" i="95" s="1"/>
  <c r="B120" i="95"/>
  <c r="I120" i="95" s="1"/>
  <c r="B128" i="95"/>
  <c r="I128" i="95" s="1"/>
  <c r="B136" i="95"/>
  <c r="I136" i="95" s="1"/>
  <c r="B144" i="95"/>
  <c r="I144" i="95" s="1"/>
  <c r="B152" i="95"/>
  <c r="I152" i="95" s="1"/>
  <c r="B160" i="95"/>
  <c r="I160" i="95" s="1"/>
  <c r="B168" i="95"/>
  <c r="I168" i="95" s="1"/>
  <c r="B176" i="95"/>
  <c r="I176" i="95" s="1"/>
  <c r="B184" i="95"/>
  <c r="I184" i="95" s="1"/>
  <c r="B192" i="95"/>
  <c r="I192" i="95" s="1"/>
  <c r="B200" i="95"/>
  <c r="I200" i="95" s="1"/>
  <c r="B208" i="95"/>
  <c r="I208" i="95" s="1"/>
  <c r="B216" i="95"/>
  <c r="I216" i="95" s="1"/>
  <c r="B224" i="95"/>
  <c r="I224" i="95" s="1"/>
  <c r="B232" i="95"/>
  <c r="I232" i="95" s="1"/>
  <c r="B240" i="95"/>
  <c r="I240" i="95" s="1"/>
  <c r="B248" i="95"/>
  <c r="I248" i="95" s="1"/>
  <c r="B256" i="95"/>
  <c r="I256" i="95" s="1"/>
  <c r="B264" i="95"/>
  <c r="I264" i="95" s="1"/>
  <c r="B272" i="95"/>
  <c r="I272" i="95" s="1"/>
  <c r="B280" i="95"/>
  <c r="I280" i="95" s="1"/>
  <c r="B288" i="95"/>
  <c r="I288" i="95" s="1"/>
  <c r="B296" i="95"/>
  <c r="I296" i="95" s="1"/>
  <c r="B304" i="95"/>
  <c r="I304" i="95" s="1"/>
  <c r="B312" i="95"/>
  <c r="I312" i="95" s="1"/>
  <c r="B320" i="95"/>
  <c r="I320" i="95" s="1"/>
  <c r="B328" i="95"/>
  <c r="I328" i="95" s="1"/>
  <c r="B336" i="95"/>
  <c r="I336" i="95" s="1"/>
  <c r="B344" i="95"/>
  <c r="I344" i="95" s="1"/>
  <c r="B352" i="95"/>
  <c r="I352" i="95" s="1"/>
  <c r="B360" i="95"/>
  <c r="I360" i="95" s="1"/>
  <c r="B368" i="95"/>
  <c r="I368" i="95" s="1"/>
  <c r="B376" i="95"/>
  <c r="I376" i="95" s="1"/>
  <c r="B384" i="95"/>
  <c r="I384" i="95" s="1"/>
  <c r="B392" i="95"/>
  <c r="I392" i="95" s="1"/>
  <c r="B400" i="95"/>
  <c r="I400" i="95" s="1"/>
  <c r="B408" i="95"/>
  <c r="I408" i="95" s="1"/>
  <c r="B416" i="95"/>
  <c r="I416" i="95" s="1"/>
  <c r="B424" i="95"/>
  <c r="I424" i="95" s="1"/>
  <c r="B432" i="95"/>
  <c r="I432" i="95" s="1"/>
  <c r="B440" i="95"/>
  <c r="I440" i="95" s="1"/>
  <c r="B448" i="95"/>
  <c r="I448" i="95" s="1"/>
  <c r="B456" i="95"/>
  <c r="I456" i="95" s="1"/>
  <c r="B464" i="95"/>
  <c r="I464" i="95" s="1"/>
  <c r="B472" i="95"/>
  <c r="I472" i="95" s="1"/>
  <c r="B480" i="95"/>
  <c r="I480" i="95" s="1"/>
  <c r="B488" i="95"/>
  <c r="I488" i="95" s="1"/>
  <c r="B496" i="95"/>
  <c r="I496" i="95" s="1"/>
  <c r="B504" i="95"/>
  <c r="I504" i="95" s="1"/>
  <c r="B512" i="95"/>
  <c r="I512" i="95" s="1"/>
  <c r="B520" i="95"/>
  <c r="I520" i="95" s="1"/>
  <c r="B528" i="95"/>
  <c r="I528" i="95" s="1"/>
  <c r="B536" i="95"/>
  <c r="I536" i="95" s="1"/>
  <c r="B544" i="95"/>
  <c r="I544" i="95" s="1"/>
  <c r="B552" i="95"/>
  <c r="I552" i="95" s="1"/>
  <c r="B560" i="95"/>
  <c r="I560" i="95" s="1"/>
  <c r="B568" i="95"/>
  <c r="I568" i="95" s="1"/>
  <c r="B576" i="95"/>
  <c r="I576" i="95" s="1"/>
  <c r="B584" i="95"/>
  <c r="I584" i="95" s="1"/>
  <c r="B592" i="95"/>
  <c r="I592" i="95" s="1"/>
  <c r="B600" i="95"/>
  <c r="I600" i="95" s="1"/>
  <c r="B608" i="95"/>
  <c r="I608" i="95" s="1"/>
  <c r="B616" i="95"/>
  <c r="I616" i="95" s="1"/>
  <c r="B624" i="95"/>
  <c r="I624" i="95" s="1"/>
  <c r="B632" i="95"/>
  <c r="I632" i="95" s="1"/>
  <c r="B640" i="95"/>
  <c r="I640" i="95" s="1"/>
  <c r="B648" i="95"/>
  <c r="I648" i="95" s="1"/>
  <c r="B656" i="95"/>
  <c r="I656" i="95" s="1"/>
  <c r="B664" i="95"/>
  <c r="I664" i="95" s="1"/>
  <c r="B672" i="95"/>
  <c r="I672" i="95" s="1"/>
  <c r="B680" i="95"/>
  <c r="I680" i="95" s="1"/>
  <c r="B688" i="95"/>
  <c r="I688" i="95" s="1"/>
  <c r="B696" i="95"/>
  <c r="I696" i="95" s="1"/>
  <c r="B704" i="95"/>
  <c r="I704" i="95" s="1"/>
  <c r="B712" i="95"/>
  <c r="I712" i="95" s="1"/>
  <c r="B720" i="95"/>
  <c r="I720" i="95" s="1"/>
  <c r="B728" i="95"/>
  <c r="I728" i="95" s="1"/>
  <c r="B736" i="95"/>
  <c r="I736" i="95" s="1"/>
  <c r="B744" i="95"/>
  <c r="I744" i="95" s="1"/>
  <c r="B752" i="95"/>
  <c r="I752" i="95" s="1"/>
  <c r="B760" i="95"/>
  <c r="I760" i="95" s="1"/>
  <c r="B768" i="95"/>
  <c r="I768" i="95" s="1"/>
  <c r="B776" i="95"/>
  <c r="I776" i="95" s="1"/>
  <c r="B784" i="95"/>
  <c r="I784" i="95" s="1"/>
  <c r="B792" i="95"/>
  <c r="I792" i="95" s="1"/>
  <c r="B800" i="95"/>
  <c r="I800" i="95" s="1"/>
  <c r="B808" i="95"/>
  <c r="I808" i="95" s="1"/>
  <c r="B816" i="95"/>
  <c r="I816" i="95" s="1"/>
  <c r="B824" i="95"/>
  <c r="I824" i="95" s="1"/>
  <c r="B832" i="95"/>
  <c r="I832" i="95" s="1"/>
  <c r="B840" i="95"/>
  <c r="I840" i="95" s="1"/>
  <c r="B848" i="95"/>
  <c r="I848" i="95" s="1"/>
  <c r="B856" i="95"/>
  <c r="I856" i="95" s="1"/>
  <c r="B864" i="95"/>
  <c r="I864" i="95" s="1"/>
  <c r="B872" i="95"/>
  <c r="I872" i="95" s="1"/>
  <c r="B880" i="95"/>
  <c r="I880" i="95" s="1"/>
  <c r="B888" i="95"/>
  <c r="I888" i="95" s="1"/>
  <c r="B896" i="95"/>
  <c r="I896" i="95" s="1"/>
  <c r="B904" i="95"/>
  <c r="I904" i="95" s="1"/>
  <c r="B912" i="95"/>
  <c r="I912" i="95" s="1"/>
  <c r="B920" i="95"/>
  <c r="I920" i="95" s="1"/>
  <c r="B928" i="95"/>
  <c r="I928" i="95" s="1"/>
  <c r="B936" i="95"/>
  <c r="I936" i="95" s="1"/>
  <c r="B944" i="95"/>
  <c r="I944" i="95" s="1"/>
  <c r="B952" i="95"/>
  <c r="I952" i="95" s="1"/>
  <c r="B960" i="95"/>
  <c r="I960" i="95" s="1"/>
  <c r="B968" i="95"/>
  <c r="I968" i="95" s="1"/>
  <c r="B976" i="95"/>
  <c r="I976" i="95" s="1"/>
  <c r="B984" i="95"/>
  <c r="I984" i="95" s="1"/>
  <c r="B992" i="95"/>
  <c r="I992" i="95" s="1"/>
  <c r="B1000" i="95"/>
  <c r="I1000" i="95" s="1"/>
  <c r="B1008" i="95"/>
  <c r="I1008" i="95" s="1"/>
  <c r="B1016" i="95"/>
  <c r="I1016" i="95" s="1"/>
  <c r="B1024" i="95"/>
  <c r="I1024" i="95" s="1"/>
  <c r="B1032" i="95"/>
  <c r="I1032" i="95" s="1"/>
  <c r="B1040" i="95"/>
  <c r="I1040" i="95" s="1"/>
  <c r="B1048" i="95"/>
  <c r="I1048" i="95" s="1"/>
  <c r="B1056" i="95"/>
  <c r="I1056" i="95" s="1"/>
  <c r="B1064" i="95"/>
  <c r="I1064" i="95" s="1"/>
  <c r="B1072" i="95"/>
  <c r="I1072" i="95" s="1"/>
  <c r="B1080" i="95"/>
  <c r="I1080" i="95" s="1"/>
  <c r="B1088" i="95"/>
  <c r="I1088" i="95" s="1"/>
  <c r="B1096" i="95"/>
  <c r="I1096" i="95" s="1"/>
  <c r="B1104" i="95"/>
  <c r="I1104" i="95" s="1"/>
  <c r="B1112" i="95"/>
  <c r="I1112" i="95" s="1"/>
  <c r="B1120" i="95"/>
  <c r="I1120" i="95" s="1"/>
  <c r="B1128" i="95"/>
  <c r="I1128" i="95" s="1"/>
  <c r="B1136" i="95"/>
  <c r="I1136" i="95" s="1"/>
  <c r="B1144" i="95"/>
  <c r="I1144" i="95" s="1"/>
  <c r="B1152" i="95"/>
  <c r="I1152" i="95" s="1"/>
  <c r="B1160" i="95"/>
  <c r="I1160" i="95" s="1"/>
  <c r="B1168" i="95"/>
  <c r="I1168" i="95" s="1"/>
  <c r="B1176" i="95"/>
  <c r="I1176" i="95" s="1"/>
  <c r="B1184" i="95"/>
  <c r="I1184" i="95" s="1"/>
  <c r="B1192" i="95"/>
  <c r="I1192" i="95" s="1"/>
  <c r="B1200" i="95"/>
  <c r="I1200" i="95" s="1"/>
  <c r="B1208" i="95"/>
  <c r="I1208" i="95" s="1"/>
  <c r="B1216" i="95"/>
  <c r="I1216" i="95" s="1"/>
  <c r="B1224" i="95"/>
  <c r="I1224" i="95" s="1"/>
  <c r="B1232" i="95"/>
  <c r="I1232" i="95" s="1"/>
  <c r="B1240" i="95"/>
  <c r="I1240" i="95" s="1"/>
  <c r="B1248" i="95"/>
  <c r="I1248" i="95" s="1"/>
  <c r="B1256" i="95"/>
  <c r="I1256" i="95" s="1"/>
  <c r="B1264" i="95"/>
  <c r="I1264" i="95" s="1"/>
  <c r="B1272" i="95"/>
  <c r="I1272" i="95" s="1"/>
  <c r="B1280" i="95"/>
  <c r="I1280" i="95" s="1"/>
  <c r="B1288" i="95"/>
  <c r="I1288" i="95" s="1"/>
  <c r="B1296" i="95"/>
  <c r="I1296" i="95" s="1"/>
  <c r="B1304" i="95"/>
  <c r="I1304" i="95" s="1"/>
  <c r="B1312" i="95"/>
  <c r="I1312" i="95" s="1"/>
  <c r="B1320" i="95"/>
  <c r="I1320" i="95" s="1"/>
  <c r="B1328" i="95"/>
  <c r="I1328" i="95" s="1"/>
  <c r="B1336" i="95"/>
  <c r="I1336" i="95" s="1"/>
  <c r="B1344" i="95"/>
  <c r="I1344" i="95" s="1"/>
  <c r="B1352" i="95"/>
  <c r="I1352" i="95" s="1"/>
  <c r="B1360" i="95"/>
  <c r="I1360" i="95" s="1"/>
  <c r="B1368" i="95"/>
  <c r="I1368" i="95" s="1"/>
  <c r="B1376" i="95"/>
  <c r="I1376" i="95" s="1"/>
  <c r="B1384" i="95"/>
  <c r="I1384" i="95" s="1"/>
  <c r="B1392" i="95"/>
  <c r="I1392" i="95" s="1"/>
  <c r="B1400" i="95"/>
  <c r="I1400" i="95" s="1"/>
  <c r="B1408" i="95"/>
  <c r="I1408" i="95" s="1"/>
  <c r="B1416" i="95"/>
  <c r="I1416" i="95" s="1"/>
  <c r="B1424" i="95"/>
  <c r="I1424" i="95" s="1"/>
  <c r="B1432" i="95"/>
  <c r="I1432" i="95" s="1"/>
  <c r="B1440" i="95"/>
  <c r="I1440" i="95" s="1"/>
  <c r="B1448" i="95"/>
  <c r="I1448" i="95" s="1"/>
  <c r="B1456" i="95"/>
  <c r="I1456" i="95" s="1"/>
  <c r="B1464" i="95"/>
  <c r="I1464" i="95" s="1"/>
  <c r="B1472" i="95"/>
  <c r="I1472" i="95" s="1"/>
  <c r="B1480" i="95"/>
  <c r="I1480" i="95" s="1"/>
  <c r="B1488" i="95"/>
  <c r="I1488" i="95" s="1"/>
  <c r="B1496" i="95"/>
  <c r="I1496" i="95" s="1"/>
  <c r="B1504" i="95"/>
  <c r="I1504" i="95" s="1"/>
  <c r="B1512" i="95"/>
  <c r="I1512" i="95" s="1"/>
  <c r="B1520" i="95"/>
  <c r="I1520" i="95" s="1"/>
  <c r="B1528" i="95"/>
  <c r="I1528" i="95" s="1"/>
  <c r="B1536" i="95"/>
  <c r="I1536" i="95" s="1"/>
  <c r="B1544" i="95"/>
  <c r="I1544" i="95" s="1"/>
  <c r="B1552" i="95"/>
  <c r="I1552" i="95" s="1"/>
  <c r="B1560" i="95"/>
  <c r="I1560" i="95" s="1"/>
  <c r="B1568" i="95"/>
  <c r="I1568" i="95" s="1"/>
  <c r="B1576" i="95"/>
  <c r="I1576" i="95" s="1"/>
  <c r="B1584" i="95"/>
  <c r="I1584" i="95" s="1"/>
  <c r="B1592" i="95"/>
  <c r="I1592" i="95" s="1"/>
  <c r="B1600" i="95"/>
  <c r="I1600" i="95" s="1"/>
  <c r="B1608" i="95"/>
  <c r="I1608" i="95" s="1"/>
  <c r="B1616" i="95"/>
  <c r="I1616" i="95" s="1"/>
  <c r="B1624" i="95"/>
  <c r="I1624" i="95" s="1"/>
  <c r="B1632" i="95"/>
  <c r="I1632" i="95" s="1"/>
  <c r="B1640" i="95"/>
  <c r="I1640" i="95" s="1"/>
  <c r="B1648" i="95"/>
  <c r="I1648" i="95" s="1"/>
  <c r="B1656" i="95"/>
  <c r="I1656" i="95" s="1"/>
  <c r="B1664" i="95"/>
  <c r="I1664" i="95" s="1"/>
  <c r="B1672" i="95"/>
  <c r="I1672" i="95" s="1"/>
  <c r="B1680" i="95"/>
  <c r="I1680" i="95" s="1"/>
  <c r="B1688" i="95"/>
  <c r="I1688" i="95" s="1"/>
  <c r="B1696" i="95"/>
  <c r="I1696" i="95" s="1"/>
  <c r="B1704" i="95"/>
  <c r="I1704" i="95" s="1"/>
  <c r="B1712" i="95"/>
  <c r="I1712" i="95" s="1"/>
  <c r="B1720" i="95"/>
  <c r="I1720" i="95" s="1"/>
  <c r="B1728" i="95"/>
  <c r="I1728" i="95" s="1"/>
  <c r="B1736" i="95"/>
  <c r="I1736" i="95" s="1"/>
  <c r="B1744" i="95"/>
  <c r="I1744" i="95" s="1"/>
  <c r="B1752" i="95"/>
  <c r="I1752" i="95" s="1"/>
  <c r="B1760" i="95"/>
  <c r="I1760" i="95" s="1"/>
  <c r="B1768" i="95"/>
  <c r="I1768" i="95" s="1"/>
  <c r="B1776" i="95"/>
  <c r="I1776" i="95" s="1"/>
  <c r="B1784" i="95"/>
  <c r="I1784" i="95" s="1"/>
  <c r="B1792" i="95"/>
  <c r="I1792" i="95" s="1"/>
  <c r="B1800" i="95"/>
  <c r="I1800" i="95" s="1"/>
  <c r="B1808" i="95"/>
  <c r="I1808" i="95" s="1"/>
  <c r="B1816" i="95"/>
  <c r="I1816" i="95" s="1"/>
  <c r="B1824" i="95"/>
  <c r="I1824" i="95" s="1"/>
  <c r="B1832" i="95"/>
  <c r="I1832" i="95" s="1"/>
  <c r="B1840" i="95"/>
  <c r="I1840" i="95" s="1"/>
  <c r="B1848" i="95"/>
  <c r="I1848" i="95" s="1"/>
  <c r="B1856" i="95"/>
  <c r="I1856" i="95" s="1"/>
  <c r="B1864" i="95"/>
  <c r="I1864" i="95" s="1"/>
  <c r="B1872" i="95"/>
  <c r="I1872" i="95" s="1"/>
  <c r="B1880" i="95"/>
  <c r="I1880" i="95" s="1"/>
  <c r="B1888" i="95"/>
  <c r="I1888" i="95" s="1"/>
  <c r="B1896" i="95"/>
  <c r="I1896" i="95" s="1"/>
  <c r="B1904" i="95"/>
  <c r="I1904" i="95" s="1"/>
  <c r="B1912" i="95"/>
  <c r="I1912" i="95" s="1"/>
  <c r="B1920" i="95"/>
  <c r="I1920" i="95" s="1"/>
  <c r="B1928" i="95"/>
  <c r="I1928" i="95" s="1"/>
  <c r="B1936" i="95"/>
  <c r="I1936" i="95" s="1"/>
  <c r="B1944" i="95"/>
  <c r="I1944" i="95" s="1"/>
  <c r="B1952" i="95"/>
  <c r="I1952" i="95" s="1"/>
  <c r="B1960" i="95"/>
  <c r="I1960" i="95" s="1"/>
  <c r="B1968" i="95"/>
  <c r="I1968" i="95" s="1"/>
  <c r="B1976" i="95"/>
  <c r="I1976" i="95" s="1"/>
  <c r="B1984" i="95"/>
  <c r="I1984" i="95" s="1"/>
  <c r="B1992" i="95"/>
  <c r="I1992" i="95" s="1"/>
  <c r="B2000" i="95"/>
  <c r="I2000" i="95" s="1"/>
  <c r="B2008" i="95"/>
  <c r="I2008" i="95" s="1"/>
  <c r="B2016" i="95"/>
  <c r="I2016" i="95" s="1"/>
  <c r="B2024" i="95"/>
  <c r="I2024" i="95" s="1"/>
  <c r="B2032" i="95"/>
  <c r="I2032" i="95" s="1"/>
  <c r="B2040" i="95"/>
  <c r="I2040" i="95" s="1"/>
  <c r="B2048" i="95"/>
  <c r="I2048" i="95" s="1"/>
  <c r="B2056" i="95"/>
  <c r="I2056" i="95" s="1"/>
  <c r="B2064" i="95"/>
  <c r="I2064" i="95" s="1"/>
  <c r="B2072" i="95"/>
  <c r="I2072" i="95" s="1"/>
  <c r="B2080" i="95"/>
  <c r="I2080" i="95" s="1"/>
  <c r="B2088" i="95"/>
  <c r="I2088" i="95" s="1"/>
  <c r="B2096" i="95"/>
  <c r="I2096" i="95" s="1"/>
  <c r="B2104" i="95"/>
  <c r="I2104" i="95" s="1"/>
  <c r="B2112" i="95"/>
  <c r="I2112" i="95" s="1"/>
  <c r="B2120" i="95"/>
  <c r="I2120" i="95" s="1"/>
  <c r="B2128" i="95"/>
  <c r="I2128" i="95" s="1"/>
  <c r="B2136" i="95"/>
  <c r="I2136" i="95" s="1"/>
  <c r="B2144" i="95"/>
  <c r="I2144" i="95" s="1"/>
  <c r="B2152" i="95"/>
  <c r="I2152" i="95" s="1"/>
  <c r="B2160" i="95"/>
  <c r="I2160" i="95" s="1"/>
  <c r="B2168" i="95"/>
  <c r="I2168" i="95" s="1"/>
  <c r="B2176" i="95"/>
  <c r="I2176" i="95" s="1"/>
  <c r="B2184" i="95"/>
  <c r="I2184" i="95" s="1"/>
  <c r="B2192" i="95"/>
  <c r="I2192" i="95" s="1"/>
  <c r="B2200" i="95"/>
  <c r="I2200" i="95" s="1"/>
  <c r="B2208" i="95"/>
  <c r="I2208" i="95" s="1"/>
  <c r="B2216" i="95"/>
  <c r="I2216" i="95" s="1"/>
  <c r="B2224" i="95"/>
  <c r="I2224" i="95" s="1"/>
  <c r="B2232" i="95"/>
  <c r="I2232" i="95" s="1"/>
  <c r="B2240" i="95"/>
  <c r="I2240" i="95" s="1"/>
  <c r="B2248" i="95"/>
  <c r="I2248" i="95" s="1"/>
  <c r="B2256" i="95"/>
  <c r="I2256" i="95" s="1"/>
  <c r="B2264" i="95"/>
  <c r="I2264" i="95" s="1"/>
  <c r="B2272" i="95"/>
  <c r="I2272" i="95" s="1"/>
  <c r="B2280" i="95"/>
  <c r="I2280" i="95" s="1"/>
  <c r="B2288" i="95"/>
  <c r="I2288" i="95" s="1"/>
  <c r="B2296" i="95"/>
  <c r="I2296" i="95" s="1"/>
  <c r="B2304" i="95"/>
  <c r="I2304" i="95" s="1"/>
  <c r="B2312" i="95"/>
  <c r="I2312" i="95" s="1"/>
  <c r="B2320" i="95"/>
  <c r="I2320" i="95" s="1"/>
  <c r="B2328" i="95"/>
  <c r="I2328" i="95" s="1"/>
  <c r="B2336" i="95"/>
  <c r="I2336" i="95" s="1"/>
  <c r="B2344" i="95"/>
  <c r="I2344" i="95" s="1"/>
  <c r="B2352" i="95"/>
  <c r="I2352" i="95" s="1"/>
  <c r="B2360" i="95"/>
  <c r="I2360" i="95" s="1"/>
  <c r="B2368" i="95"/>
  <c r="I2368" i="95" s="1"/>
  <c r="B2376" i="95"/>
  <c r="I2376" i="95" s="1"/>
  <c r="B2384" i="95"/>
  <c r="I2384" i="95" s="1"/>
  <c r="B2392" i="95"/>
  <c r="I2392" i="95" s="1"/>
  <c r="B2400" i="95"/>
  <c r="I2400" i="95" s="1"/>
  <c r="B2408" i="95"/>
  <c r="I2408" i="95" s="1"/>
  <c r="B2416" i="95"/>
  <c r="I2416" i="95" s="1"/>
  <c r="B2424" i="95"/>
  <c r="I2424" i="95" s="1"/>
  <c r="B2432" i="95"/>
  <c r="I2432" i="95" s="1"/>
  <c r="B2440" i="95"/>
  <c r="I2440" i="95" s="1"/>
  <c r="B2448" i="95"/>
  <c r="I2448" i="95" s="1"/>
  <c r="B2456" i="95"/>
  <c r="I2456" i="95" s="1"/>
  <c r="B2464" i="95"/>
  <c r="I2464" i="95" s="1"/>
  <c r="B2472" i="95"/>
  <c r="I2472" i="95" s="1"/>
  <c r="B2480" i="95"/>
  <c r="I2480" i="95" s="1"/>
  <c r="B2488" i="95"/>
  <c r="I2488" i="95" s="1"/>
  <c r="B2496" i="95"/>
  <c r="I2496" i="95" s="1"/>
  <c r="B2504" i="95"/>
  <c r="I2504" i="95" s="1"/>
  <c r="B2512" i="95"/>
  <c r="I2512" i="95" s="1"/>
  <c r="B2520" i="95"/>
  <c r="I2520" i="95" s="1"/>
  <c r="B2528" i="95"/>
  <c r="I2528" i="95" s="1"/>
  <c r="B2536" i="95"/>
  <c r="I2536" i="95" s="1"/>
  <c r="B2544" i="95"/>
  <c r="I2544" i="95" s="1"/>
  <c r="B2552" i="95"/>
  <c r="I2552" i="95" s="1"/>
  <c r="B2560" i="95"/>
  <c r="I2560" i="95" s="1"/>
  <c r="B2568" i="95"/>
  <c r="I2568" i="95" s="1"/>
  <c r="B2576" i="95"/>
  <c r="I2576" i="95" s="1"/>
  <c r="B2584" i="95"/>
  <c r="I2584" i="95" s="1"/>
  <c r="B2592" i="95"/>
  <c r="I2592" i="95" s="1"/>
  <c r="B2600" i="95"/>
  <c r="I2600" i="95" s="1"/>
  <c r="B2608" i="95"/>
  <c r="I2608" i="95" s="1"/>
  <c r="B2616" i="95"/>
  <c r="I2616" i="95" s="1"/>
  <c r="B2624" i="95"/>
  <c r="I2624" i="95" s="1"/>
  <c r="B2632" i="95"/>
  <c r="I2632" i="95" s="1"/>
  <c r="B2640" i="95"/>
  <c r="I2640" i="95" s="1"/>
  <c r="B2648" i="95"/>
  <c r="I2648" i="95" s="1"/>
  <c r="B2656" i="95"/>
  <c r="I2656" i="95" s="1"/>
  <c r="B2664" i="95"/>
  <c r="I2664" i="95" s="1"/>
  <c r="B2672" i="95"/>
  <c r="I2672" i="95" s="1"/>
  <c r="B2680" i="95"/>
  <c r="I2680" i="95" s="1"/>
  <c r="B2688" i="95"/>
  <c r="I2688" i="95" s="1"/>
  <c r="B2696" i="95"/>
  <c r="I2696" i="95" s="1"/>
  <c r="B2704" i="95"/>
  <c r="I2704" i="95" s="1"/>
  <c r="B2712" i="95"/>
  <c r="I2712" i="95" s="1"/>
  <c r="B2720" i="95"/>
  <c r="I2720" i="95" s="1"/>
  <c r="B2728" i="95"/>
  <c r="I2728" i="95" s="1"/>
  <c r="B2736" i="95"/>
  <c r="I2736" i="95" s="1"/>
  <c r="B2744" i="95"/>
  <c r="I2744" i="95" s="1"/>
  <c r="B2752" i="95"/>
  <c r="I2752" i="95" s="1"/>
  <c r="B2760" i="95"/>
  <c r="I2760" i="95" s="1"/>
  <c r="B2768" i="95"/>
  <c r="I2768" i="95" s="1"/>
  <c r="B2776" i="95"/>
  <c r="I2776" i="95" s="1"/>
  <c r="B2784" i="95"/>
  <c r="I2784" i="95" s="1"/>
  <c r="B2792" i="95"/>
  <c r="I2792" i="95" s="1"/>
  <c r="B2800" i="95"/>
  <c r="I2800" i="95" s="1"/>
  <c r="B2808" i="95"/>
  <c r="I2808" i="95" s="1"/>
  <c r="B2816" i="95"/>
  <c r="I2816" i="95" s="1"/>
  <c r="B2824" i="95"/>
  <c r="I2824" i="95" s="1"/>
  <c r="B2832" i="95"/>
  <c r="I2832" i="95" s="1"/>
  <c r="B2840" i="95"/>
  <c r="I2840" i="95" s="1"/>
  <c r="B2848" i="95"/>
  <c r="I2848" i="95" s="1"/>
  <c r="B2856" i="95"/>
  <c r="I2856" i="95" s="1"/>
  <c r="B2864" i="95"/>
  <c r="I2864" i="95" s="1"/>
  <c r="B2872" i="95"/>
  <c r="I2872" i="95" s="1"/>
  <c r="B2880" i="95"/>
  <c r="I2880" i="95" s="1"/>
  <c r="B2888" i="95"/>
  <c r="I2888" i="95" s="1"/>
  <c r="B2896" i="95"/>
  <c r="I2896" i="95" s="1"/>
  <c r="B2904" i="95"/>
  <c r="I2904" i="95" s="1"/>
  <c r="B2912" i="95"/>
  <c r="I2912" i="95" s="1"/>
  <c r="B2920" i="95"/>
  <c r="I2920" i="95" s="1"/>
  <c r="B2928" i="95"/>
  <c r="I2928" i="95" s="1"/>
  <c r="B2936" i="95"/>
  <c r="I2936" i="95" s="1"/>
  <c r="B2944" i="95"/>
  <c r="I2944" i="95" s="1"/>
  <c r="B2952" i="95"/>
  <c r="I2952" i="95" s="1"/>
  <c r="B2960" i="95"/>
  <c r="I2960" i="95" s="1"/>
  <c r="B2968" i="95"/>
  <c r="I2968" i="95" s="1"/>
  <c r="B2976" i="95"/>
  <c r="I2976" i="95" s="1"/>
  <c r="B2984" i="95"/>
  <c r="I2984" i="95" s="1"/>
  <c r="B2992" i="95"/>
  <c r="I2992" i="95" s="1"/>
  <c r="B3000" i="95"/>
  <c r="I3000" i="95" s="1"/>
  <c r="B3008" i="95"/>
  <c r="I3008" i="95" s="1"/>
  <c r="B3016" i="95"/>
  <c r="I3016" i="95" s="1"/>
  <c r="B3024" i="95"/>
  <c r="I3024" i="95" s="1"/>
  <c r="B3032" i="95"/>
  <c r="I3032" i="95" s="1"/>
  <c r="B3040" i="95"/>
  <c r="I3040" i="95" s="1"/>
  <c r="B3048" i="95"/>
  <c r="I3048" i="95" s="1"/>
  <c r="B3056" i="95"/>
  <c r="I3056" i="95" s="1"/>
  <c r="B3064" i="95"/>
  <c r="I3064" i="95" s="1"/>
  <c r="B3072" i="95"/>
  <c r="I3072" i="95" s="1"/>
  <c r="B3080" i="95"/>
  <c r="I3080" i="95" s="1"/>
  <c r="B3088" i="95"/>
  <c r="I3088" i="95" s="1"/>
  <c r="B3096" i="95"/>
  <c r="I3096" i="95" s="1"/>
  <c r="B3104" i="95"/>
  <c r="I3104" i="95" s="1"/>
  <c r="B3114" i="95"/>
  <c r="I3114" i="95" s="1"/>
  <c r="B3125" i="95"/>
  <c r="I3125" i="95" s="1"/>
  <c r="B3136" i="95"/>
  <c r="I3136" i="95" s="1"/>
  <c r="B3146" i="95"/>
  <c r="I3146" i="95" s="1"/>
  <c r="B3157" i="95"/>
  <c r="I3157" i="95" s="1"/>
  <c r="B3168" i="95"/>
  <c r="I3168" i="95" s="1"/>
  <c r="B3178" i="95"/>
  <c r="I3178" i="95" s="1"/>
  <c r="B3189" i="95"/>
  <c r="I3189" i="95" s="1"/>
  <c r="B3200" i="95"/>
  <c r="I3200" i="95" s="1"/>
  <c r="B3210" i="95"/>
  <c r="I3210" i="95" s="1"/>
  <c r="B3221" i="95"/>
  <c r="I3221" i="95" s="1"/>
  <c r="B3232" i="95"/>
  <c r="I3232" i="95" s="1"/>
  <c r="B3242" i="95"/>
  <c r="I3242" i="95" s="1"/>
  <c r="B3253" i="95"/>
  <c r="I3253" i="95" s="1"/>
  <c r="B3264" i="95"/>
  <c r="I3264" i="95" s="1"/>
  <c r="B3274" i="95"/>
  <c r="I3274" i="95" s="1"/>
  <c r="B3285" i="95"/>
  <c r="I3285" i="95" s="1"/>
  <c r="B3296" i="95"/>
  <c r="I3296" i="95" s="1"/>
  <c r="B3306" i="95"/>
  <c r="I3306" i="95" s="1"/>
  <c r="B3317" i="95"/>
  <c r="I3317" i="95" s="1"/>
  <c r="B3328" i="95"/>
  <c r="I3328" i="95" s="1"/>
  <c r="B3338" i="95"/>
  <c r="I3338" i="95" s="1"/>
  <c r="B3349" i="95"/>
  <c r="I3349" i="95" s="1"/>
  <c r="B3360" i="95"/>
  <c r="I3360" i="95" s="1"/>
  <c r="B3370" i="95"/>
  <c r="I3370" i="95" s="1"/>
  <c r="B3381" i="95"/>
  <c r="I3381" i="95" s="1"/>
  <c r="B3392" i="95"/>
  <c r="I3392" i="95" s="1"/>
  <c r="B3402" i="95"/>
  <c r="I3402" i="95" s="1"/>
  <c r="B3413" i="95"/>
  <c r="I3413" i="95" s="1"/>
  <c r="B3424" i="95"/>
  <c r="I3424" i="95" s="1"/>
  <c r="B3434" i="95"/>
  <c r="I3434" i="95" s="1"/>
  <c r="B3445" i="95"/>
  <c r="I3445" i="95" s="1"/>
  <c r="B3456" i="95"/>
  <c r="I3456" i="95" s="1"/>
  <c r="B3466" i="95"/>
  <c r="I3466" i="95" s="1"/>
  <c r="B3477" i="95"/>
  <c r="I3477" i="95" s="1"/>
  <c r="B3488" i="95"/>
  <c r="I3488" i="95" s="1"/>
  <c r="B3498" i="95"/>
  <c r="I3498" i="95" s="1"/>
  <c r="B3509" i="95"/>
  <c r="I3509" i="95" s="1"/>
  <c r="B3520" i="95"/>
  <c r="I3520" i="95" s="1"/>
  <c r="B3530" i="95"/>
  <c r="I3530" i="95" s="1"/>
  <c r="B3541" i="95"/>
  <c r="I3541" i="95" s="1"/>
  <c r="B3552" i="95"/>
  <c r="I3552" i="95" s="1"/>
  <c r="B3562" i="95"/>
  <c r="I3562" i="95" s="1"/>
  <c r="B3573" i="95"/>
  <c r="I3573" i="95" s="1"/>
  <c r="B3584" i="95"/>
  <c r="I3584" i="95" s="1"/>
  <c r="B3594" i="95"/>
  <c r="I3594" i="95" s="1"/>
  <c r="B3605" i="95"/>
  <c r="I3605" i="95" s="1"/>
  <c r="B3616" i="95"/>
  <c r="I3616" i="95" s="1"/>
  <c r="B3626" i="95"/>
  <c r="I3626" i="95" s="1"/>
  <c r="B3637" i="95"/>
  <c r="I3637" i="95" s="1"/>
  <c r="B3648" i="95"/>
  <c r="I3648" i="95" s="1"/>
  <c r="B3658" i="95"/>
  <c r="I3658" i="95" s="1"/>
  <c r="B3669" i="95"/>
  <c r="I3669" i="95" s="1"/>
  <c r="B3680" i="95"/>
  <c r="I3680" i="95" s="1"/>
  <c r="B3690" i="95"/>
  <c r="I3690" i="95" s="1"/>
  <c r="B3701" i="95"/>
  <c r="I3701" i="95" s="1"/>
  <c r="B3712" i="95"/>
  <c r="I3712" i="95" s="1"/>
  <c r="B3726" i="95"/>
  <c r="I3726" i="95" s="1"/>
  <c r="B3742" i="95"/>
  <c r="I3742" i="95" s="1"/>
  <c r="B3758" i="95"/>
  <c r="I3758" i="95" s="1"/>
  <c r="B3774" i="95"/>
  <c r="I3774" i="95" s="1"/>
  <c r="B3790" i="95"/>
  <c r="I3790" i="95" s="1"/>
  <c r="B3806" i="95"/>
  <c r="I3806" i="95" s="1"/>
  <c r="B3822" i="95"/>
  <c r="I3822" i="95" s="1"/>
  <c r="B3838" i="95"/>
  <c r="I3838" i="95" s="1"/>
  <c r="B3854" i="95"/>
  <c r="I3854" i="95" s="1"/>
  <c r="B3870" i="95"/>
  <c r="I3870" i="95" s="1"/>
  <c r="B3886" i="95"/>
  <c r="I3886" i="95" s="1"/>
  <c r="B3902" i="95"/>
  <c r="I3902" i="95" s="1"/>
  <c r="B3918" i="95"/>
  <c r="I3918" i="95" s="1"/>
  <c r="B3934" i="95"/>
  <c r="I3934" i="95" s="1"/>
  <c r="B3950" i="95"/>
  <c r="I3950" i="95" s="1"/>
  <c r="B3966" i="95"/>
  <c r="I3966" i="95" s="1"/>
  <c r="B3982" i="95"/>
  <c r="I3982" i="95" s="1"/>
  <c r="B3998" i="95"/>
  <c r="I3998" i="95" s="1"/>
  <c r="B4014" i="95"/>
  <c r="I4014" i="95" s="1"/>
  <c r="B4030" i="95"/>
  <c r="I4030" i="95" s="1"/>
  <c r="B4046" i="95"/>
  <c r="I4046" i="95" s="1"/>
  <c r="B4062" i="95"/>
  <c r="I4062" i="95" s="1"/>
  <c r="B4078" i="95"/>
  <c r="I4078" i="95" s="1"/>
  <c r="B4094" i="95"/>
  <c r="I4094" i="95" s="1"/>
  <c r="B4110" i="95"/>
  <c r="I4110" i="95" s="1"/>
  <c r="B4126" i="95"/>
  <c r="I4126" i="95" s="1"/>
  <c r="B4142" i="95"/>
  <c r="I4142" i="95" s="1"/>
  <c r="B4174" i="95"/>
  <c r="I4174" i="95" s="1"/>
  <c r="B4206" i="95"/>
  <c r="I4206" i="95" s="1"/>
  <c r="B4238" i="95"/>
  <c r="I4238" i="95" s="1"/>
  <c r="B4270" i="95"/>
  <c r="I4270" i="95" s="1"/>
  <c r="B4302" i="95"/>
  <c r="I4302" i="95" s="1"/>
  <c r="B4334" i="95"/>
  <c r="I4334" i="95" s="1"/>
  <c r="B4366" i="95"/>
  <c r="I4366" i="95" s="1"/>
  <c r="B4398" i="95"/>
  <c r="I4398" i="95" s="1"/>
  <c r="B4430" i="95"/>
  <c r="I4430" i="95" s="1"/>
  <c r="B4467" i="95"/>
  <c r="I4467" i="95" s="1"/>
  <c r="B4509" i="95"/>
  <c r="I4509" i="95" s="1"/>
  <c r="B4559" i="95"/>
  <c r="I4559" i="95" s="1"/>
  <c r="B4623" i="95"/>
  <c r="I4623" i="95" s="1"/>
  <c r="B4687" i="95"/>
  <c r="I4687" i="95" s="1"/>
  <c r="B10" i="95"/>
  <c r="I10" i="95" s="1"/>
  <c r="B18" i="95"/>
  <c r="I18" i="95" s="1"/>
  <c r="B26" i="95"/>
  <c r="I26" i="95" s="1"/>
  <c r="B34" i="95"/>
  <c r="I34" i="95" s="1"/>
  <c r="B42" i="95"/>
  <c r="I42" i="95" s="1"/>
  <c r="B50" i="95"/>
  <c r="I50" i="95" s="1"/>
  <c r="B58" i="95"/>
  <c r="I58" i="95" s="1"/>
  <c r="B66" i="95"/>
  <c r="I66" i="95" s="1"/>
  <c r="B74" i="95"/>
  <c r="I74" i="95" s="1"/>
  <c r="B82" i="95"/>
  <c r="I82" i="95" s="1"/>
  <c r="B90" i="95"/>
  <c r="I90" i="95" s="1"/>
  <c r="B98" i="95"/>
  <c r="I98" i="95" s="1"/>
  <c r="B106" i="95"/>
  <c r="I106" i="95" s="1"/>
  <c r="B114" i="95"/>
  <c r="I114" i="95" s="1"/>
  <c r="B122" i="95"/>
  <c r="I122" i="95" s="1"/>
  <c r="B130" i="95"/>
  <c r="I130" i="95" s="1"/>
  <c r="B138" i="95"/>
  <c r="I138" i="95" s="1"/>
  <c r="B146" i="95"/>
  <c r="I146" i="95" s="1"/>
  <c r="B154" i="95"/>
  <c r="I154" i="95" s="1"/>
  <c r="B162" i="95"/>
  <c r="I162" i="95" s="1"/>
  <c r="B170" i="95"/>
  <c r="I170" i="95" s="1"/>
  <c r="B178" i="95"/>
  <c r="I178" i="95" s="1"/>
  <c r="B186" i="95"/>
  <c r="I186" i="95" s="1"/>
  <c r="B194" i="95"/>
  <c r="I194" i="95" s="1"/>
  <c r="B202" i="95"/>
  <c r="I202" i="95" s="1"/>
  <c r="B210" i="95"/>
  <c r="I210" i="95" s="1"/>
  <c r="B218" i="95"/>
  <c r="I218" i="95" s="1"/>
  <c r="B226" i="95"/>
  <c r="I226" i="95" s="1"/>
  <c r="B234" i="95"/>
  <c r="I234" i="95" s="1"/>
  <c r="B242" i="95"/>
  <c r="I242" i="95" s="1"/>
  <c r="B250" i="95"/>
  <c r="I250" i="95" s="1"/>
  <c r="B258" i="95"/>
  <c r="I258" i="95" s="1"/>
  <c r="B266" i="95"/>
  <c r="I266" i="95" s="1"/>
  <c r="B274" i="95"/>
  <c r="I274" i="95" s="1"/>
  <c r="B282" i="95"/>
  <c r="I282" i="95" s="1"/>
  <c r="B290" i="95"/>
  <c r="I290" i="95" s="1"/>
  <c r="B298" i="95"/>
  <c r="I298" i="95" s="1"/>
  <c r="B306" i="95"/>
  <c r="I306" i="95" s="1"/>
  <c r="B314" i="95"/>
  <c r="I314" i="95" s="1"/>
  <c r="B322" i="95"/>
  <c r="I322" i="95" s="1"/>
  <c r="B330" i="95"/>
  <c r="I330" i="95" s="1"/>
  <c r="B338" i="95"/>
  <c r="I338" i="95" s="1"/>
  <c r="B346" i="95"/>
  <c r="I346" i="95" s="1"/>
  <c r="B354" i="95"/>
  <c r="I354" i="95" s="1"/>
  <c r="B362" i="95"/>
  <c r="I362" i="95" s="1"/>
  <c r="B370" i="95"/>
  <c r="I370" i="95" s="1"/>
  <c r="B378" i="95"/>
  <c r="I378" i="95" s="1"/>
  <c r="B386" i="95"/>
  <c r="I386" i="95" s="1"/>
  <c r="B394" i="95"/>
  <c r="I394" i="95" s="1"/>
  <c r="B402" i="95"/>
  <c r="I402" i="95" s="1"/>
  <c r="B410" i="95"/>
  <c r="I410" i="95" s="1"/>
  <c r="B418" i="95"/>
  <c r="I418" i="95" s="1"/>
  <c r="B426" i="95"/>
  <c r="I426" i="95" s="1"/>
  <c r="B434" i="95"/>
  <c r="I434" i="95" s="1"/>
  <c r="B442" i="95"/>
  <c r="I442" i="95" s="1"/>
  <c r="B450" i="95"/>
  <c r="I450" i="95" s="1"/>
  <c r="B458" i="95"/>
  <c r="I458" i="95" s="1"/>
  <c r="B466" i="95"/>
  <c r="I466" i="95" s="1"/>
  <c r="B474" i="95"/>
  <c r="I474" i="95" s="1"/>
  <c r="B482" i="95"/>
  <c r="I482" i="95" s="1"/>
  <c r="B490" i="95"/>
  <c r="I490" i="95" s="1"/>
  <c r="B498" i="95"/>
  <c r="I498" i="95" s="1"/>
  <c r="B506" i="95"/>
  <c r="I506" i="95" s="1"/>
  <c r="B514" i="95"/>
  <c r="I514" i="95" s="1"/>
  <c r="B522" i="95"/>
  <c r="I522" i="95" s="1"/>
  <c r="B530" i="95"/>
  <c r="I530" i="95" s="1"/>
  <c r="B538" i="95"/>
  <c r="I538" i="95" s="1"/>
  <c r="B546" i="95"/>
  <c r="I546" i="95" s="1"/>
  <c r="B554" i="95"/>
  <c r="I554" i="95" s="1"/>
  <c r="B562" i="95"/>
  <c r="I562" i="95" s="1"/>
  <c r="B570" i="95"/>
  <c r="I570" i="95" s="1"/>
  <c r="B578" i="95"/>
  <c r="I578" i="95" s="1"/>
  <c r="B586" i="95"/>
  <c r="I586" i="95" s="1"/>
  <c r="B594" i="95"/>
  <c r="I594" i="95" s="1"/>
  <c r="B602" i="95"/>
  <c r="I602" i="95" s="1"/>
  <c r="B610" i="95"/>
  <c r="I610" i="95" s="1"/>
  <c r="B618" i="95"/>
  <c r="I618" i="95" s="1"/>
  <c r="B626" i="95"/>
  <c r="I626" i="95" s="1"/>
  <c r="B634" i="95"/>
  <c r="I634" i="95" s="1"/>
  <c r="B642" i="95"/>
  <c r="I642" i="95" s="1"/>
  <c r="B650" i="95"/>
  <c r="I650" i="95" s="1"/>
  <c r="B658" i="95"/>
  <c r="I658" i="95" s="1"/>
  <c r="B666" i="95"/>
  <c r="I666" i="95" s="1"/>
  <c r="B674" i="95"/>
  <c r="I674" i="95" s="1"/>
  <c r="B682" i="95"/>
  <c r="I682" i="95" s="1"/>
  <c r="B690" i="95"/>
  <c r="I690" i="95" s="1"/>
  <c r="B698" i="95"/>
  <c r="I698" i="95" s="1"/>
  <c r="B706" i="95"/>
  <c r="I706" i="95" s="1"/>
  <c r="B714" i="95"/>
  <c r="I714" i="95" s="1"/>
  <c r="B722" i="95"/>
  <c r="I722" i="95" s="1"/>
  <c r="B730" i="95"/>
  <c r="I730" i="95" s="1"/>
  <c r="B738" i="95"/>
  <c r="I738" i="95" s="1"/>
  <c r="B746" i="95"/>
  <c r="I746" i="95" s="1"/>
  <c r="B754" i="95"/>
  <c r="I754" i="95" s="1"/>
  <c r="B762" i="95"/>
  <c r="I762" i="95" s="1"/>
  <c r="B770" i="95"/>
  <c r="I770" i="95" s="1"/>
  <c r="B778" i="95"/>
  <c r="I778" i="95" s="1"/>
  <c r="B786" i="95"/>
  <c r="I786" i="95" s="1"/>
  <c r="B794" i="95"/>
  <c r="I794" i="95" s="1"/>
  <c r="B802" i="95"/>
  <c r="I802" i="95" s="1"/>
  <c r="B810" i="95"/>
  <c r="I810" i="95" s="1"/>
  <c r="B818" i="95"/>
  <c r="I818" i="95" s="1"/>
  <c r="B826" i="95"/>
  <c r="I826" i="95" s="1"/>
  <c r="B834" i="95"/>
  <c r="I834" i="95" s="1"/>
  <c r="B842" i="95"/>
  <c r="I842" i="95" s="1"/>
  <c r="B850" i="95"/>
  <c r="I850" i="95" s="1"/>
  <c r="B858" i="95"/>
  <c r="I858" i="95" s="1"/>
  <c r="B866" i="95"/>
  <c r="I866" i="95" s="1"/>
  <c r="B874" i="95"/>
  <c r="I874" i="95" s="1"/>
  <c r="B882" i="95"/>
  <c r="I882" i="95" s="1"/>
  <c r="B890" i="95"/>
  <c r="I890" i="95" s="1"/>
  <c r="B898" i="95"/>
  <c r="I898" i="95" s="1"/>
  <c r="B906" i="95"/>
  <c r="I906" i="95" s="1"/>
  <c r="B914" i="95"/>
  <c r="I914" i="95" s="1"/>
  <c r="B922" i="95"/>
  <c r="I922" i="95" s="1"/>
  <c r="B930" i="95"/>
  <c r="I930" i="95" s="1"/>
  <c r="B938" i="95"/>
  <c r="I938" i="95" s="1"/>
  <c r="B946" i="95"/>
  <c r="I946" i="95" s="1"/>
  <c r="B954" i="95"/>
  <c r="I954" i="95" s="1"/>
  <c r="B962" i="95"/>
  <c r="I962" i="95" s="1"/>
  <c r="B970" i="95"/>
  <c r="I970" i="95" s="1"/>
  <c r="B978" i="95"/>
  <c r="I978" i="95" s="1"/>
  <c r="B986" i="95"/>
  <c r="I986" i="95" s="1"/>
  <c r="B994" i="95"/>
  <c r="I994" i="95" s="1"/>
  <c r="B1002" i="95"/>
  <c r="I1002" i="95" s="1"/>
  <c r="B1010" i="95"/>
  <c r="I1010" i="95" s="1"/>
  <c r="B1018" i="95"/>
  <c r="I1018" i="95" s="1"/>
  <c r="B1026" i="95"/>
  <c r="I1026" i="95" s="1"/>
  <c r="B1034" i="95"/>
  <c r="I1034" i="95" s="1"/>
  <c r="B1042" i="95"/>
  <c r="I1042" i="95" s="1"/>
  <c r="B1050" i="95"/>
  <c r="I1050" i="95" s="1"/>
  <c r="B1058" i="95"/>
  <c r="I1058" i="95" s="1"/>
  <c r="B1066" i="95"/>
  <c r="I1066" i="95" s="1"/>
  <c r="B1074" i="95"/>
  <c r="I1074" i="95" s="1"/>
  <c r="B1082" i="95"/>
  <c r="I1082" i="95" s="1"/>
  <c r="B1090" i="95"/>
  <c r="I1090" i="95" s="1"/>
  <c r="B1098" i="95"/>
  <c r="I1098" i="95" s="1"/>
  <c r="B1106" i="95"/>
  <c r="I1106" i="95" s="1"/>
  <c r="B1114" i="95"/>
  <c r="I1114" i="95" s="1"/>
  <c r="B1122" i="95"/>
  <c r="I1122" i="95" s="1"/>
  <c r="B1130" i="95"/>
  <c r="I1130" i="95" s="1"/>
  <c r="B1138" i="95"/>
  <c r="I1138" i="95" s="1"/>
  <c r="B1146" i="95"/>
  <c r="I1146" i="95" s="1"/>
  <c r="B1154" i="95"/>
  <c r="I1154" i="95" s="1"/>
  <c r="B1162" i="95"/>
  <c r="I1162" i="95" s="1"/>
  <c r="B1170" i="95"/>
  <c r="I1170" i="95" s="1"/>
  <c r="B1178" i="95"/>
  <c r="I1178" i="95" s="1"/>
  <c r="B1186" i="95"/>
  <c r="I1186" i="95" s="1"/>
  <c r="B1194" i="95"/>
  <c r="I1194" i="95" s="1"/>
  <c r="B1202" i="95"/>
  <c r="I1202" i="95" s="1"/>
  <c r="B1210" i="95"/>
  <c r="I1210" i="95" s="1"/>
  <c r="B1218" i="95"/>
  <c r="I1218" i="95" s="1"/>
  <c r="B1226" i="95"/>
  <c r="I1226" i="95" s="1"/>
  <c r="B1234" i="95"/>
  <c r="I1234" i="95" s="1"/>
  <c r="B1242" i="95"/>
  <c r="I1242" i="95" s="1"/>
  <c r="B1250" i="95"/>
  <c r="I1250" i="95" s="1"/>
  <c r="B1258" i="95"/>
  <c r="I1258" i="95" s="1"/>
  <c r="B1266" i="95"/>
  <c r="I1266" i="95" s="1"/>
  <c r="B1274" i="95"/>
  <c r="I1274" i="95" s="1"/>
  <c r="B1282" i="95"/>
  <c r="I1282" i="95" s="1"/>
  <c r="B1290" i="95"/>
  <c r="I1290" i="95" s="1"/>
  <c r="B1298" i="95"/>
  <c r="I1298" i="95" s="1"/>
  <c r="B1306" i="95"/>
  <c r="I1306" i="95" s="1"/>
  <c r="B1314" i="95"/>
  <c r="I1314" i="95" s="1"/>
  <c r="B1322" i="95"/>
  <c r="I1322" i="95" s="1"/>
  <c r="B1330" i="95"/>
  <c r="I1330" i="95" s="1"/>
  <c r="B1338" i="95"/>
  <c r="I1338" i="95" s="1"/>
  <c r="B1346" i="95"/>
  <c r="I1346" i="95" s="1"/>
  <c r="B1354" i="95"/>
  <c r="I1354" i="95" s="1"/>
  <c r="B1362" i="95"/>
  <c r="I1362" i="95" s="1"/>
  <c r="B1370" i="95"/>
  <c r="I1370" i="95" s="1"/>
  <c r="B1378" i="95"/>
  <c r="I1378" i="95" s="1"/>
  <c r="B1386" i="95"/>
  <c r="I1386" i="95" s="1"/>
  <c r="B1394" i="95"/>
  <c r="I1394" i="95" s="1"/>
  <c r="B1402" i="95"/>
  <c r="I1402" i="95" s="1"/>
  <c r="B1410" i="95"/>
  <c r="I1410" i="95" s="1"/>
  <c r="B1418" i="95"/>
  <c r="I1418" i="95" s="1"/>
  <c r="B1426" i="95"/>
  <c r="I1426" i="95" s="1"/>
  <c r="B1434" i="95"/>
  <c r="I1434" i="95" s="1"/>
  <c r="B1442" i="95"/>
  <c r="I1442" i="95" s="1"/>
  <c r="B1450" i="95"/>
  <c r="I1450" i="95" s="1"/>
  <c r="B1458" i="95"/>
  <c r="I1458" i="95" s="1"/>
  <c r="B1466" i="95"/>
  <c r="I1466" i="95" s="1"/>
  <c r="B1474" i="95"/>
  <c r="I1474" i="95" s="1"/>
  <c r="B1482" i="95"/>
  <c r="I1482" i="95" s="1"/>
  <c r="B1490" i="95"/>
  <c r="I1490" i="95" s="1"/>
  <c r="B1498" i="95"/>
  <c r="I1498" i="95" s="1"/>
  <c r="B1506" i="95"/>
  <c r="I1506" i="95" s="1"/>
  <c r="B1514" i="95"/>
  <c r="I1514" i="95" s="1"/>
  <c r="B1522" i="95"/>
  <c r="I1522" i="95" s="1"/>
  <c r="B1530" i="95"/>
  <c r="I1530" i="95" s="1"/>
  <c r="B1538" i="95"/>
  <c r="I1538" i="95" s="1"/>
  <c r="B1546" i="95"/>
  <c r="I1546" i="95" s="1"/>
  <c r="B1554" i="95"/>
  <c r="I1554" i="95" s="1"/>
  <c r="B1562" i="95"/>
  <c r="I1562" i="95" s="1"/>
  <c r="B1570" i="95"/>
  <c r="I1570" i="95" s="1"/>
  <c r="B1578" i="95"/>
  <c r="I1578" i="95" s="1"/>
  <c r="B1586" i="95"/>
  <c r="I1586" i="95" s="1"/>
  <c r="B1594" i="95"/>
  <c r="I1594" i="95" s="1"/>
  <c r="B1602" i="95"/>
  <c r="I1602" i="95" s="1"/>
  <c r="B1610" i="95"/>
  <c r="I1610" i="95" s="1"/>
  <c r="B1618" i="95"/>
  <c r="I1618" i="95" s="1"/>
  <c r="B1626" i="95"/>
  <c r="I1626" i="95" s="1"/>
  <c r="B1634" i="95"/>
  <c r="I1634" i="95" s="1"/>
  <c r="B1642" i="95"/>
  <c r="I1642" i="95" s="1"/>
  <c r="B1650" i="95"/>
  <c r="I1650" i="95" s="1"/>
  <c r="B1658" i="95"/>
  <c r="I1658" i="95" s="1"/>
  <c r="B1666" i="95"/>
  <c r="I1666" i="95" s="1"/>
  <c r="B1674" i="95"/>
  <c r="I1674" i="95" s="1"/>
  <c r="B1682" i="95"/>
  <c r="I1682" i="95" s="1"/>
  <c r="B1690" i="95"/>
  <c r="I1690" i="95" s="1"/>
  <c r="B1698" i="95"/>
  <c r="I1698" i="95" s="1"/>
  <c r="B1706" i="95"/>
  <c r="I1706" i="95" s="1"/>
  <c r="B1714" i="95"/>
  <c r="I1714" i="95" s="1"/>
  <c r="B1722" i="95"/>
  <c r="I1722" i="95" s="1"/>
  <c r="B1730" i="95"/>
  <c r="I1730" i="95" s="1"/>
  <c r="B1738" i="95"/>
  <c r="I1738" i="95" s="1"/>
  <c r="B1746" i="95"/>
  <c r="I1746" i="95" s="1"/>
  <c r="B1754" i="95"/>
  <c r="I1754" i="95" s="1"/>
  <c r="B1762" i="95"/>
  <c r="I1762" i="95" s="1"/>
  <c r="B1770" i="95"/>
  <c r="I1770" i="95" s="1"/>
  <c r="B1778" i="95"/>
  <c r="I1778" i="95" s="1"/>
  <c r="B1786" i="95"/>
  <c r="I1786" i="95" s="1"/>
  <c r="B1794" i="95"/>
  <c r="I1794" i="95" s="1"/>
  <c r="B1802" i="95"/>
  <c r="I1802" i="95" s="1"/>
  <c r="B1810" i="95"/>
  <c r="I1810" i="95" s="1"/>
  <c r="B1818" i="95"/>
  <c r="I1818" i="95" s="1"/>
  <c r="B1826" i="95"/>
  <c r="I1826" i="95" s="1"/>
  <c r="B1834" i="95"/>
  <c r="I1834" i="95" s="1"/>
  <c r="B1842" i="95"/>
  <c r="I1842" i="95" s="1"/>
  <c r="B1850" i="95"/>
  <c r="I1850" i="95" s="1"/>
  <c r="B1858" i="95"/>
  <c r="I1858" i="95" s="1"/>
  <c r="B1866" i="95"/>
  <c r="I1866" i="95" s="1"/>
  <c r="B1874" i="95"/>
  <c r="I1874" i="95" s="1"/>
  <c r="B1882" i="95"/>
  <c r="I1882" i="95" s="1"/>
  <c r="B1890" i="95"/>
  <c r="I1890" i="95" s="1"/>
  <c r="B1898" i="95"/>
  <c r="I1898" i="95" s="1"/>
  <c r="B1906" i="95"/>
  <c r="I1906" i="95" s="1"/>
  <c r="B1914" i="95"/>
  <c r="I1914" i="95" s="1"/>
  <c r="B1922" i="95"/>
  <c r="I1922" i="95" s="1"/>
  <c r="B1930" i="95"/>
  <c r="I1930" i="95" s="1"/>
  <c r="B1938" i="95"/>
  <c r="I1938" i="95" s="1"/>
  <c r="B1946" i="95"/>
  <c r="I1946" i="95" s="1"/>
  <c r="B1954" i="95"/>
  <c r="I1954" i="95" s="1"/>
  <c r="B1962" i="95"/>
  <c r="I1962" i="95" s="1"/>
  <c r="B1970" i="95"/>
  <c r="I1970" i="95" s="1"/>
  <c r="B1978" i="95"/>
  <c r="I1978" i="95" s="1"/>
  <c r="B1986" i="95"/>
  <c r="I1986" i="95" s="1"/>
  <c r="B1994" i="95"/>
  <c r="I1994" i="95" s="1"/>
  <c r="B2002" i="95"/>
  <c r="I2002" i="95" s="1"/>
  <c r="B2010" i="95"/>
  <c r="I2010" i="95" s="1"/>
  <c r="B2018" i="95"/>
  <c r="I2018" i="95" s="1"/>
  <c r="B2026" i="95"/>
  <c r="I2026" i="95" s="1"/>
  <c r="B2034" i="95"/>
  <c r="I2034" i="95" s="1"/>
  <c r="B2042" i="95"/>
  <c r="I2042" i="95" s="1"/>
  <c r="B2050" i="95"/>
  <c r="I2050" i="95" s="1"/>
  <c r="B2058" i="95"/>
  <c r="I2058" i="95" s="1"/>
  <c r="B2066" i="95"/>
  <c r="I2066" i="95" s="1"/>
  <c r="B2074" i="95"/>
  <c r="I2074" i="95" s="1"/>
  <c r="B2082" i="95"/>
  <c r="I2082" i="95" s="1"/>
  <c r="B2090" i="95"/>
  <c r="I2090" i="95" s="1"/>
  <c r="B2098" i="95"/>
  <c r="I2098" i="95" s="1"/>
  <c r="B2106" i="95"/>
  <c r="I2106" i="95" s="1"/>
  <c r="B2114" i="95"/>
  <c r="I2114" i="95" s="1"/>
  <c r="B2122" i="95"/>
  <c r="I2122" i="95" s="1"/>
  <c r="B2130" i="95"/>
  <c r="I2130" i="95" s="1"/>
  <c r="B2138" i="95"/>
  <c r="I2138" i="95" s="1"/>
  <c r="B2146" i="95"/>
  <c r="I2146" i="95" s="1"/>
  <c r="B2154" i="95"/>
  <c r="I2154" i="95" s="1"/>
  <c r="B2162" i="95"/>
  <c r="I2162" i="95" s="1"/>
  <c r="B2170" i="95"/>
  <c r="I2170" i="95" s="1"/>
  <c r="B2178" i="95"/>
  <c r="I2178" i="95" s="1"/>
  <c r="B2186" i="95"/>
  <c r="I2186" i="95" s="1"/>
  <c r="B2194" i="95"/>
  <c r="I2194" i="95" s="1"/>
  <c r="B2202" i="95"/>
  <c r="I2202" i="95" s="1"/>
  <c r="B2210" i="95"/>
  <c r="I2210" i="95" s="1"/>
  <c r="B2218" i="95"/>
  <c r="I2218" i="95" s="1"/>
  <c r="B2226" i="95"/>
  <c r="I2226" i="95" s="1"/>
  <c r="B2234" i="95"/>
  <c r="I2234" i="95" s="1"/>
  <c r="B2242" i="95"/>
  <c r="I2242" i="95" s="1"/>
  <c r="B2250" i="95"/>
  <c r="I2250" i="95" s="1"/>
  <c r="B2258" i="95"/>
  <c r="I2258" i="95" s="1"/>
  <c r="B2266" i="95"/>
  <c r="I2266" i="95" s="1"/>
  <c r="B2274" i="95"/>
  <c r="I2274" i="95" s="1"/>
  <c r="B2282" i="95"/>
  <c r="I2282" i="95" s="1"/>
  <c r="B2290" i="95"/>
  <c r="I2290" i="95" s="1"/>
  <c r="B2298" i="95"/>
  <c r="I2298" i="95" s="1"/>
  <c r="B2306" i="95"/>
  <c r="I2306" i="95" s="1"/>
  <c r="B2314" i="95"/>
  <c r="I2314" i="95" s="1"/>
  <c r="B2322" i="95"/>
  <c r="I2322" i="95" s="1"/>
  <c r="B2330" i="95"/>
  <c r="I2330" i="95" s="1"/>
  <c r="B2338" i="95"/>
  <c r="I2338" i="95" s="1"/>
  <c r="B2346" i="95"/>
  <c r="I2346" i="95" s="1"/>
  <c r="B2354" i="95"/>
  <c r="I2354" i="95" s="1"/>
  <c r="B2362" i="95"/>
  <c r="I2362" i="95" s="1"/>
  <c r="B2370" i="95"/>
  <c r="I2370" i="95" s="1"/>
  <c r="B2378" i="95"/>
  <c r="I2378" i="95" s="1"/>
  <c r="B2386" i="95"/>
  <c r="I2386" i="95" s="1"/>
  <c r="B2394" i="95"/>
  <c r="I2394" i="95" s="1"/>
  <c r="B2402" i="95"/>
  <c r="I2402" i="95" s="1"/>
  <c r="B2410" i="95"/>
  <c r="I2410" i="95" s="1"/>
  <c r="B2418" i="95"/>
  <c r="I2418" i="95" s="1"/>
  <c r="B2426" i="95"/>
  <c r="I2426" i="95" s="1"/>
  <c r="B2434" i="95"/>
  <c r="I2434" i="95" s="1"/>
  <c r="B2442" i="95"/>
  <c r="I2442" i="95" s="1"/>
  <c r="B2450" i="95"/>
  <c r="I2450" i="95" s="1"/>
  <c r="B2458" i="95"/>
  <c r="I2458" i="95" s="1"/>
  <c r="B2466" i="95"/>
  <c r="I2466" i="95" s="1"/>
  <c r="B2474" i="95"/>
  <c r="I2474" i="95" s="1"/>
  <c r="B2482" i="95"/>
  <c r="I2482" i="95" s="1"/>
  <c r="B2490" i="95"/>
  <c r="I2490" i="95" s="1"/>
  <c r="B2498" i="95"/>
  <c r="I2498" i="95" s="1"/>
  <c r="B2506" i="95"/>
  <c r="I2506" i="95" s="1"/>
  <c r="B2514" i="95"/>
  <c r="I2514" i="95" s="1"/>
  <c r="B2522" i="95"/>
  <c r="I2522" i="95" s="1"/>
  <c r="B2530" i="95"/>
  <c r="I2530" i="95" s="1"/>
  <c r="B2538" i="95"/>
  <c r="I2538" i="95" s="1"/>
  <c r="B2546" i="95"/>
  <c r="I2546" i="95" s="1"/>
  <c r="B2554" i="95"/>
  <c r="I2554" i="95" s="1"/>
  <c r="B2562" i="95"/>
  <c r="I2562" i="95" s="1"/>
  <c r="B2570" i="95"/>
  <c r="I2570" i="95" s="1"/>
  <c r="B2578" i="95"/>
  <c r="I2578" i="95" s="1"/>
  <c r="B2586" i="95"/>
  <c r="I2586" i="95" s="1"/>
  <c r="B2594" i="95"/>
  <c r="I2594" i="95" s="1"/>
  <c r="B2602" i="95"/>
  <c r="I2602" i="95" s="1"/>
  <c r="B2610" i="95"/>
  <c r="I2610" i="95" s="1"/>
  <c r="B2618" i="95"/>
  <c r="I2618" i="95" s="1"/>
  <c r="B2626" i="95"/>
  <c r="I2626" i="95" s="1"/>
  <c r="B2634" i="95"/>
  <c r="I2634" i="95" s="1"/>
  <c r="B2642" i="95"/>
  <c r="I2642" i="95" s="1"/>
  <c r="B2650" i="95"/>
  <c r="I2650" i="95" s="1"/>
  <c r="B2658" i="95"/>
  <c r="I2658" i="95" s="1"/>
  <c r="B2666" i="95"/>
  <c r="I2666" i="95" s="1"/>
  <c r="B2674" i="95"/>
  <c r="I2674" i="95" s="1"/>
  <c r="B2682" i="95"/>
  <c r="I2682" i="95" s="1"/>
  <c r="B2690" i="95"/>
  <c r="I2690" i="95" s="1"/>
  <c r="B2698" i="95"/>
  <c r="I2698" i="95" s="1"/>
  <c r="B2706" i="95"/>
  <c r="I2706" i="95" s="1"/>
  <c r="B2714" i="95"/>
  <c r="I2714" i="95" s="1"/>
  <c r="B2722" i="95"/>
  <c r="I2722" i="95" s="1"/>
  <c r="B2730" i="95"/>
  <c r="I2730" i="95" s="1"/>
  <c r="B2738" i="95"/>
  <c r="I2738" i="95" s="1"/>
  <c r="B2746" i="95"/>
  <c r="I2746" i="95" s="1"/>
  <c r="B2754" i="95"/>
  <c r="I2754" i="95" s="1"/>
  <c r="B2762" i="95"/>
  <c r="I2762" i="95" s="1"/>
  <c r="B2770" i="95"/>
  <c r="I2770" i="95" s="1"/>
  <c r="B2778" i="95"/>
  <c r="I2778" i="95" s="1"/>
  <c r="B2786" i="95"/>
  <c r="I2786" i="95" s="1"/>
  <c r="B2794" i="95"/>
  <c r="I2794" i="95" s="1"/>
  <c r="B2802" i="95"/>
  <c r="I2802" i="95" s="1"/>
  <c r="B2810" i="95"/>
  <c r="I2810" i="95" s="1"/>
  <c r="B2818" i="95"/>
  <c r="I2818" i="95" s="1"/>
  <c r="B2826" i="95"/>
  <c r="I2826" i="95" s="1"/>
  <c r="B2834" i="95"/>
  <c r="I2834" i="95" s="1"/>
  <c r="B2842" i="95"/>
  <c r="I2842" i="95" s="1"/>
  <c r="B2850" i="95"/>
  <c r="I2850" i="95" s="1"/>
  <c r="B2858" i="95"/>
  <c r="I2858" i="95" s="1"/>
  <c r="B2866" i="95"/>
  <c r="I2866" i="95" s="1"/>
  <c r="B2874" i="95"/>
  <c r="I2874" i="95" s="1"/>
  <c r="B2882" i="95"/>
  <c r="I2882" i="95" s="1"/>
  <c r="B2890" i="95"/>
  <c r="I2890" i="95" s="1"/>
  <c r="B2898" i="95"/>
  <c r="I2898" i="95" s="1"/>
  <c r="B2906" i="95"/>
  <c r="I2906" i="95" s="1"/>
  <c r="B2914" i="95"/>
  <c r="I2914" i="95" s="1"/>
  <c r="B2922" i="95"/>
  <c r="I2922" i="95" s="1"/>
  <c r="B2930" i="95"/>
  <c r="I2930" i="95" s="1"/>
  <c r="B2938" i="95"/>
  <c r="I2938" i="95" s="1"/>
  <c r="B2946" i="95"/>
  <c r="I2946" i="95" s="1"/>
  <c r="B2954" i="95"/>
  <c r="I2954" i="95" s="1"/>
  <c r="B2962" i="95"/>
  <c r="I2962" i="95" s="1"/>
  <c r="B2970" i="95"/>
  <c r="I2970" i="95" s="1"/>
  <c r="B2978" i="95"/>
  <c r="I2978" i="95" s="1"/>
  <c r="B2986" i="95"/>
  <c r="I2986" i="95" s="1"/>
  <c r="B2994" i="95"/>
  <c r="I2994" i="95" s="1"/>
  <c r="B3002" i="95"/>
  <c r="I3002" i="95" s="1"/>
  <c r="B3010" i="95"/>
  <c r="I3010" i="95" s="1"/>
  <c r="B3018" i="95"/>
  <c r="I3018" i="95" s="1"/>
  <c r="B3026" i="95"/>
  <c r="I3026" i="95" s="1"/>
  <c r="B3034" i="95"/>
  <c r="I3034" i="95" s="1"/>
  <c r="B3042" i="95"/>
  <c r="I3042" i="95" s="1"/>
  <c r="B3050" i="95"/>
  <c r="I3050" i="95" s="1"/>
  <c r="B3058" i="95"/>
  <c r="I3058" i="95" s="1"/>
  <c r="B3066" i="95"/>
  <c r="I3066" i="95" s="1"/>
  <c r="B3074" i="95"/>
  <c r="I3074" i="95" s="1"/>
  <c r="B3082" i="95"/>
  <c r="I3082" i="95" s="1"/>
  <c r="B3090" i="95"/>
  <c r="I3090" i="95" s="1"/>
  <c r="B3098" i="95"/>
  <c r="I3098" i="95" s="1"/>
  <c r="B3106" i="95"/>
  <c r="I3106" i="95" s="1"/>
  <c r="B3117" i="95"/>
  <c r="I3117" i="95" s="1"/>
  <c r="B3128" i="95"/>
  <c r="I3128" i="95" s="1"/>
  <c r="B3138" i="95"/>
  <c r="I3138" i="95" s="1"/>
  <c r="B3149" i="95"/>
  <c r="I3149" i="95" s="1"/>
  <c r="B3160" i="95"/>
  <c r="I3160" i="95" s="1"/>
  <c r="B3170" i="95"/>
  <c r="I3170" i="95" s="1"/>
  <c r="B3181" i="95"/>
  <c r="I3181" i="95" s="1"/>
  <c r="B3192" i="95"/>
  <c r="I3192" i="95" s="1"/>
  <c r="B3202" i="95"/>
  <c r="I3202" i="95" s="1"/>
  <c r="B3213" i="95"/>
  <c r="I3213" i="95" s="1"/>
  <c r="B3224" i="95"/>
  <c r="I3224" i="95" s="1"/>
  <c r="B3234" i="95"/>
  <c r="I3234" i="95" s="1"/>
  <c r="B3245" i="95"/>
  <c r="I3245" i="95" s="1"/>
  <c r="B3256" i="95"/>
  <c r="I3256" i="95" s="1"/>
  <c r="B3266" i="95"/>
  <c r="I3266" i="95" s="1"/>
  <c r="B3277" i="95"/>
  <c r="I3277" i="95" s="1"/>
  <c r="B3288" i="95"/>
  <c r="I3288" i="95" s="1"/>
  <c r="B3298" i="95"/>
  <c r="I3298" i="95" s="1"/>
  <c r="B3309" i="95"/>
  <c r="I3309" i="95" s="1"/>
  <c r="B3320" i="95"/>
  <c r="I3320" i="95" s="1"/>
  <c r="B3330" i="95"/>
  <c r="I3330" i="95" s="1"/>
  <c r="B3341" i="95"/>
  <c r="I3341" i="95" s="1"/>
  <c r="B3352" i="95"/>
  <c r="I3352" i="95" s="1"/>
  <c r="B3362" i="95"/>
  <c r="I3362" i="95" s="1"/>
  <c r="B3373" i="95"/>
  <c r="I3373" i="95" s="1"/>
  <c r="B3384" i="95"/>
  <c r="I3384" i="95" s="1"/>
  <c r="B3394" i="95"/>
  <c r="I3394" i="95" s="1"/>
  <c r="B3405" i="95"/>
  <c r="I3405" i="95" s="1"/>
  <c r="B3416" i="95"/>
  <c r="I3416" i="95" s="1"/>
  <c r="B3426" i="95"/>
  <c r="I3426" i="95" s="1"/>
  <c r="B3437" i="95"/>
  <c r="I3437" i="95" s="1"/>
  <c r="B3448" i="95"/>
  <c r="I3448" i="95" s="1"/>
  <c r="B3458" i="95"/>
  <c r="I3458" i="95" s="1"/>
  <c r="B3469" i="95"/>
  <c r="I3469" i="95" s="1"/>
  <c r="B3480" i="95"/>
  <c r="I3480" i="95" s="1"/>
  <c r="B3490" i="95"/>
  <c r="I3490" i="95" s="1"/>
  <c r="B3501" i="95"/>
  <c r="I3501" i="95" s="1"/>
  <c r="B3512" i="95"/>
  <c r="I3512" i="95" s="1"/>
  <c r="B3522" i="95"/>
  <c r="I3522" i="95" s="1"/>
  <c r="B3533" i="95"/>
  <c r="I3533" i="95" s="1"/>
  <c r="B3544" i="95"/>
  <c r="I3544" i="95" s="1"/>
  <c r="B3554" i="95"/>
  <c r="I3554" i="95" s="1"/>
  <c r="B3565" i="95"/>
  <c r="I3565" i="95" s="1"/>
  <c r="B3576" i="95"/>
  <c r="I3576" i="95" s="1"/>
  <c r="B3586" i="95"/>
  <c r="I3586" i="95" s="1"/>
  <c r="B3597" i="95"/>
  <c r="I3597" i="95" s="1"/>
  <c r="B3608" i="95"/>
  <c r="I3608" i="95" s="1"/>
  <c r="B3618" i="95"/>
  <c r="I3618" i="95" s="1"/>
  <c r="B3629" i="95"/>
  <c r="I3629" i="95" s="1"/>
  <c r="B3640" i="95"/>
  <c r="I3640" i="95" s="1"/>
  <c r="B3650" i="95"/>
  <c r="I3650" i="95" s="1"/>
  <c r="B3661" i="95"/>
  <c r="I3661" i="95" s="1"/>
  <c r="B3672" i="95"/>
  <c r="I3672" i="95" s="1"/>
  <c r="B3682" i="95"/>
  <c r="I3682" i="95" s="1"/>
  <c r="B3693" i="95"/>
  <c r="I3693" i="95" s="1"/>
  <c r="B3704" i="95"/>
  <c r="I3704" i="95" s="1"/>
  <c r="B3714" i="95"/>
  <c r="I3714" i="95" s="1"/>
  <c r="B3730" i="95"/>
  <c r="I3730" i="95" s="1"/>
  <c r="B3746" i="95"/>
  <c r="I3746" i="95" s="1"/>
  <c r="B3762" i="95"/>
  <c r="I3762" i="95" s="1"/>
  <c r="B3778" i="95"/>
  <c r="I3778" i="95" s="1"/>
  <c r="B3794" i="95"/>
  <c r="I3794" i="95" s="1"/>
  <c r="B3810" i="95"/>
  <c r="I3810" i="95" s="1"/>
  <c r="B3826" i="95"/>
  <c r="I3826" i="95" s="1"/>
  <c r="B3842" i="95"/>
  <c r="I3842" i="95" s="1"/>
  <c r="B3858" i="95"/>
  <c r="I3858" i="95" s="1"/>
  <c r="B3874" i="95"/>
  <c r="I3874" i="95" s="1"/>
  <c r="B3890" i="95"/>
  <c r="I3890" i="95" s="1"/>
  <c r="B3906" i="95"/>
  <c r="I3906" i="95" s="1"/>
  <c r="B3922" i="95"/>
  <c r="I3922" i="95" s="1"/>
  <c r="B3938" i="95"/>
  <c r="I3938" i="95" s="1"/>
  <c r="B3954" i="95"/>
  <c r="I3954" i="95" s="1"/>
  <c r="B3970" i="95"/>
  <c r="I3970" i="95" s="1"/>
  <c r="B3986" i="95"/>
  <c r="I3986" i="95" s="1"/>
  <c r="B4002" i="95"/>
  <c r="I4002" i="95" s="1"/>
  <c r="B4018" i="95"/>
  <c r="I4018" i="95" s="1"/>
  <c r="B4034" i="95"/>
  <c r="I4034" i="95" s="1"/>
  <c r="B4050" i="95"/>
  <c r="I4050" i="95" s="1"/>
  <c r="B4066" i="95"/>
  <c r="I4066" i="95" s="1"/>
  <c r="B4082" i="95"/>
  <c r="I4082" i="95" s="1"/>
  <c r="B4098" i="95"/>
  <c r="I4098" i="95" s="1"/>
  <c r="B4114" i="95"/>
  <c r="I4114" i="95" s="1"/>
  <c r="B4130" i="95"/>
  <c r="I4130" i="95" s="1"/>
  <c r="B4150" i="95"/>
  <c r="I4150" i="95" s="1"/>
  <c r="B4182" i="95"/>
  <c r="I4182" i="95" s="1"/>
  <c r="B4214" i="95"/>
  <c r="I4214" i="95" s="1"/>
  <c r="B4246" i="95"/>
  <c r="I4246" i="95" s="1"/>
  <c r="B4278" i="95"/>
  <c r="I4278" i="95" s="1"/>
  <c r="B4310" i="95"/>
  <c r="I4310" i="95" s="1"/>
  <c r="B4342" i="95"/>
  <c r="I4342" i="95" s="1"/>
  <c r="B4374" i="95"/>
  <c r="I4374" i="95" s="1"/>
  <c r="B4406" i="95"/>
  <c r="I4406" i="95" s="1"/>
  <c r="B4438" i="95"/>
  <c r="I4438" i="95" s="1"/>
  <c r="B4477" i="95"/>
  <c r="I4477" i="95" s="1"/>
  <c r="B4520" i="95"/>
  <c r="I4520" i="95" s="1"/>
  <c r="B4575" i="95"/>
  <c r="I4575" i="95" s="1"/>
  <c r="B4639" i="95"/>
  <c r="I4639" i="95" s="1"/>
  <c r="B4703" i="95"/>
  <c r="I4703" i="95" s="1"/>
  <c r="B14" i="95"/>
  <c r="I14" i="95" s="1"/>
  <c r="B22" i="95"/>
  <c r="I22" i="95" s="1"/>
  <c r="B30" i="95"/>
  <c r="I30" i="95" s="1"/>
  <c r="B38" i="95"/>
  <c r="I38" i="95" s="1"/>
  <c r="B46" i="95"/>
  <c r="I46" i="95" s="1"/>
  <c r="B54" i="95"/>
  <c r="I54" i="95" s="1"/>
  <c r="B62" i="95"/>
  <c r="I62" i="95" s="1"/>
  <c r="B70" i="95"/>
  <c r="I70" i="95" s="1"/>
  <c r="B78" i="95"/>
  <c r="I78" i="95" s="1"/>
  <c r="B86" i="95"/>
  <c r="I86" i="95" s="1"/>
  <c r="B94" i="95"/>
  <c r="I94" i="95" s="1"/>
  <c r="B102" i="95"/>
  <c r="I102" i="95" s="1"/>
  <c r="B110" i="95"/>
  <c r="I110" i="95" s="1"/>
  <c r="B118" i="95"/>
  <c r="I118" i="95" s="1"/>
  <c r="B126" i="95"/>
  <c r="I126" i="95" s="1"/>
  <c r="B134" i="95"/>
  <c r="I134" i="95" s="1"/>
  <c r="B142" i="95"/>
  <c r="I142" i="95" s="1"/>
  <c r="B150" i="95"/>
  <c r="I150" i="95" s="1"/>
  <c r="B158" i="95"/>
  <c r="I158" i="95" s="1"/>
  <c r="B166" i="95"/>
  <c r="I166" i="95" s="1"/>
  <c r="B174" i="95"/>
  <c r="I174" i="95" s="1"/>
  <c r="B182" i="95"/>
  <c r="I182" i="95" s="1"/>
  <c r="B190" i="95"/>
  <c r="I190" i="95" s="1"/>
  <c r="B198" i="95"/>
  <c r="I198" i="95" s="1"/>
  <c r="B206" i="95"/>
  <c r="I206" i="95" s="1"/>
  <c r="B214" i="95"/>
  <c r="I214" i="95" s="1"/>
  <c r="B222" i="95"/>
  <c r="I222" i="95" s="1"/>
  <c r="B230" i="95"/>
  <c r="I230" i="95" s="1"/>
  <c r="B238" i="95"/>
  <c r="I238" i="95" s="1"/>
  <c r="B246" i="95"/>
  <c r="I246" i="95" s="1"/>
  <c r="B254" i="95"/>
  <c r="I254" i="95" s="1"/>
  <c r="B262" i="95"/>
  <c r="I262" i="95" s="1"/>
  <c r="B270" i="95"/>
  <c r="I270" i="95" s="1"/>
  <c r="B278" i="95"/>
  <c r="I278" i="95" s="1"/>
  <c r="B286" i="95"/>
  <c r="I286" i="95" s="1"/>
  <c r="B294" i="95"/>
  <c r="I294" i="95" s="1"/>
  <c r="B302" i="95"/>
  <c r="I302" i="95" s="1"/>
  <c r="B310" i="95"/>
  <c r="I310" i="95" s="1"/>
  <c r="B318" i="95"/>
  <c r="I318" i="95" s="1"/>
  <c r="B326" i="95"/>
  <c r="I326" i="95" s="1"/>
  <c r="B334" i="95"/>
  <c r="I334" i="95" s="1"/>
  <c r="B342" i="95"/>
  <c r="I342" i="95" s="1"/>
  <c r="B350" i="95"/>
  <c r="I350" i="95" s="1"/>
  <c r="B358" i="95"/>
  <c r="I358" i="95" s="1"/>
  <c r="B366" i="95"/>
  <c r="I366" i="95" s="1"/>
  <c r="B374" i="95"/>
  <c r="I374" i="95" s="1"/>
  <c r="B382" i="95"/>
  <c r="I382" i="95" s="1"/>
  <c r="B390" i="95"/>
  <c r="I390" i="95" s="1"/>
  <c r="B398" i="95"/>
  <c r="I398" i="95" s="1"/>
  <c r="B406" i="95"/>
  <c r="I406" i="95" s="1"/>
  <c r="B414" i="95"/>
  <c r="I414" i="95" s="1"/>
  <c r="B422" i="95"/>
  <c r="I422" i="95" s="1"/>
  <c r="B430" i="95"/>
  <c r="I430" i="95" s="1"/>
  <c r="B438" i="95"/>
  <c r="I438" i="95" s="1"/>
  <c r="B446" i="95"/>
  <c r="I446" i="95" s="1"/>
  <c r="B454" i="95"/>
  <c r="I454" i="95" s="1"/>
  <c r="B462" i="95"/>
  <c r="I462" i="95" s="1"/>
  <c r="B470" i="95"/>
  <c r="I470" i="95" s="1"/>
  <c r="B478" i="95"/>
  <c r="I478" i="95" s="1"/>
  <c r="B486" i="95"/>
  <c r="I486" i="95" s="1"/>
  <c r="B494" i="95"/>
  <c r="I494" i="95" s="1"/>
  <c r="B502" i="95"/>
  <c r="I502" i="95" s="1"/>
  <c r="B510" i="95"/>
  <c r="I510" i="95" s="1"/>
  <c r="B518" i="95"/>
  <c r="I518" i="95" s="1"/>
  <c r="B526" i="95"/>
  <c r="I526" i="95" s="1"/>
  <c r="B534" i="95"/>
  <c r="I534" i="95" s="1"/>
  <c r="B542" i="95"/>
  <c r="I542" i="95" s="1"/>
  <c r="B550" i="95"/>
  <c r="I550" i="95" s="1"/>
  <c r="B558" i="95"/>
  <c r="I558" i="95" s="1"/>
  <c r="B566" i="95"/>
  <c r="I566" i="95" s="1"/>
  <c r="B574" i="95"/>
  <c r="I574" i="95" s="1"/>
  <c r="B582" i="95"/>
  <c r="I582" i="95" s="1"/>
  <c r="B590" i="95"/>
  <c r="I590" i="95" s="1"/>
  <c r="B598" i="95"/>
  <c r="I598" i="95" s="1"/>
  <c r="B606" i="95"/>
  <c r="I606" i="95" s="1"/>
  <c r="B614" i="95"/>
  <c r="I614" i="95" s="1"/>
  <c r="B622" i="95"/>
  <c r="I622" i="95" s="1"/>
  <c r="B630" i="95"/>
  <c r="I630" i="95" s="1"/>
  <c r="B638" i="95"/>
  <c r="I638" i="95" s="1"/>
  <c r="B646" i="95"/>
  <c r="I646" i="95" s="1"/>
  <c r="B654" i="95"/>
  <c r="I654" i="95" s="1"/>
  <c r="B662" i="95"/>
  <c r="I662" i="95" s="1"/>
  <c r="B670" i="95"/>
  <c r="I670" i="95" s="1"/>
  <c r="B678" i="95"/>
  <c r="I678" i="95" s="1"/>
  <c r="B686" i="95"/>
  <c r="I686" i="95" s="1"/>
  <c r="B694" i="95"/>
  <c r="I694" i="95" s="1"/>
  <c r="B702" i="95"/>
  <c r="I702" i="95" s="1"/>
  <c r="B710" i="95"/>
  <c r="I710" i="95" s="1"/>
  <c r="B718" i="95"/>
  <c r="I718" i="95" s="1"/>
  <c r="B726" i="95"/>
  <c r="I726" i="95" s="1"/>
  <c r="B734" i="95"/>
  <c r="I734" i="95" s="1"/>
  <c r="B742" i="95"/>
  <c r="I742" i="95" s="1"/>
  <c r="B750" i="95"/>
  <c r="I750" i="95" s="1"/>
  <c r="B758" i="95"/>
  <c r="I758" i="95" s="1"/>
  <c r="B766" i="95"/>
  <c r="I766" i="95" s="1"/>
  <c r="B774" i="95"/>
  <c r="I774" i="95" s="1"/>
  <c r="B782" i="95"/>
  <c r="I782" i="95" s="1"/>
  <c r="B790" i="95"/>
  <c r="I790" i="95" s="1"/>
  <c r="B798" i="95"/>
  <c r="I798" i="95" s="1"/>
  <c r="B806" i="95"/>
  <c r="I806" i="95" s="1"/>
  <c r="B814" i="95"/>
  <c r="I814" i="95" s="1"/>
  <c r="B822" i="95"/>
  <c r="I822" i="95" s="1"/>
  <c r="B830" i="95"/>
  <c r="I830" i="95" s="1"/>
  <c r="B838" i="95"/>
  <c r="I838" i="95" s="1"/>
  <c r="B846" i="95"/>
  <c r="I846" i="95" s="1"/>
  <c r="B854" i="95"/>
  <c r="I854" i="95" s="1"/>
  <c r="B862" i="95"/>
  <c r="I862" i="95" s="1"/>
  <c r="B870" i="95"/>
  <c r="I870" i="95" s="1"/>
  <c r="B878" i="95"/>
  <c r="I878" i="95" s="1"/>
  <c r="B886" i="95"/>
  <c r="I886" i="95" s="1"/>
  <c r="B894" i="95"/>
  <c r="I894" i="95" s="1"/>
  <c r="B902" i="95"/>
  <c r="I902" i="95" s="1"/>
  <c r="B910" i="95"/>
  <c r="I910" i="95" s="1"/>
  <c r="B918" i="95"/>
  <c r="I918" i="95" s="1"/>
  <c r="B926" i="95"/>
  <c r="I926" i="95" s="1"/>
  <c r="B934" i="95"/>
  <c r="I934" i="95" s="1"/>
  <c r="B942" i="95"/>
  <c r="I942" i="95" s="1"/>
  <c r="B950" i="95"/>
  <c r="I950" i="95" s="1"/>
  <c r="B958" i="95"/>
  <c r="I958" i="95" s="1"/>
  <c r="B966" i="95"/>
  <c r="I966" i="95" s="1"/>
  <c r="B974" i="95"/>
  <c r="I974" i="95" s="1"/>
  <c r="B982" i="95"/>
  <c r="I982" i="95" s="1"/>
  <c r="B990" i="95"/>
  <c r="I990" i="95" s="1"/>
  <c r="B998" i="95"/>
  <c r="I998" i="95" s="1"/>
  <c r="B1006" i="95"/>
  <c r="I1006" i="95" s="1"/>
  <c r="B1014" i="95"/>
  <c r="I1014" i="95" s="1"/>
  <c r="B1022" i="95"/>
  <c r="I1022" i="95" s="1"/>
  <c r="B1030" i="95"/>
  <c r="I1030" i="95" s="1"/>
  <c r="B1038" i="95"/>
  <c r="I1038" i="95" s="1"/>
  <c r="B1046" i="95"/>
  <c r="I1046" i="95" s="1"/>
  <c r="B1054" i="95"/>
  <c r="I1054" i="95" s="1"/>
  <c r="B1062" i="95"/>
  <c r="I1062" i="95" s="1"/>
  <c r="B1070" i="95"/>
  <c r="I1070" i="95" s="1"/>
  <c r="B1078" i="95"/>
  <c r="I1078" i="95" s="1"/>
  <c r="B1086" i="95"/>
  <c r="I1086" i="95" s="1"/>
  <c r="B1094" i="95"/>
  <c r="I1094" i="95" s="1"/>
  <c r="B1102" i="95"/>
  <c r="I1102" i="95" s="1"/>
  <c r="B1110" i="95"/>
  <c r="I1110" i="95" s="1"/>
  <c r="B1118" i="95"/>
  <c r="I1118" i="95" s="1"/>
  <c r="B1126" i="95"/>
  <c r="I1126" i="95" s="1"/>
  <c r="B1134" i="95"/>
  <c r="I1134" i="95" s="1"/>
  <c r="B1142" i="95"/>
  <c r="I1142" i="95" s="1"/>
  <c r="B1150" i="95"/>
  <c r="I1150" i="95" s="1"/>
  <c r="B1158" i="95"/>
  <c r="I1158" i="95" s="1"/>
  <c r="B1166" i="95"/>
  <c r="I1166" i="95" s="1"/>
  <c r="B1174" i="95"/>
  <c r="I1174" i="95" s="1"/>
  <c r="B1182" i="95"/>
  <c r="I1182" i="95" s="1"/>
  <c r="B1190" i="95"/>
  <c r="I1190" i="95" s="1"/>
  <c r="B1198" i="95"/>
  <c r="I1198" i="95" s="1"/>
  <c r="B1206" i="95"/>
  <c r="I1206" i="95" s="1"/>
  <c r="B1214" i="95"/>
  <c r="I1214" i="95" s="1"/>
  <c r="B1222" i="95"/>
  <c r="I1222" i="95" s="1"/>
  <c r="B1230" i="95"/>
  <c r="I1230" i="95" s="1"/>
  <c r="B1238" i="95"/>
  <c r="I1238" i="95" s="1"/>
  <c r="B1246" i="95"/>
  <c r="I1246" i="95" s="1"/>
  <c r="B1254" i="95"/>
  <c r="I1254" i="95" s="1"/>
  <c r="B1262" i="95"/>
  <c r="I1262" i="95" s="1"/>
  <c r="B1270" i="95"/>
  <c r="I1270" i="95" s="1"/>
  <c r="B1278" i="95"/>
  <c r="I1278" i="95" s="1"/>
  <c r="B1286" i="95"/>
  <c r="I1286" i="95" s="1"/>
  <c r="B1294" i="95"/>
  <c r="I1294" i="95" s="1"/>
  <c r="B1302" i="95"/>
  <c r="I1302" i="95" s="1"/>
  <c r="B1310" i="95"/>
  <c r="I1310" i="95" s="1"/>
  <c r="B1318" i="95"/>
  <c r="I1318" i="95" s="1"/>
  <c r="B1326" i="95"/>
  <c r="I1326" i="95" s="1"/>
  <c r="B1334" i="95"/>
  <c r="I1334" i="95" s="1"/>
  <c r="B1342" i="95"/>
  <c r="I1342" i="95" s="1"/>
  <c r="B1350" i="95"/>
  <c r="I1350" i="95" s="1"/>
  <c r="B1358" i="95"/>
  <c r="I1358" i="95" s="1"/>
  <c r="B1366" i="95"/>
  <c r="I1366" i="95" s="1"/>
  <c r="B1374" i="95"/>
  <c r="I1374" i="95" s="1"/>
  <c r="B1382" i="95"/>
  <c r="I1382" i="95" s="1"/>
  <c r="B1390" i="95"/>
  <c r="I1390" i="95" s="1"/>
  <c r="B1398" i="95"/>
  <c r="I1398" i="95" s="1"/>
  <c r="B1406" i="95"/>
  <c r="I1406" i="95" s="1"/>
  <c r="B1414" i="95"/>
  <c r="I1414" i="95" s="1"/>
  <c r="B1422" i="95"/>
  <c r="I1422" i="95" s="1"/>
  <c r="B1430" i="95"/>
  <c r="I1430" i="95" s="1"/>
  <c r="B1438" i="95"/>
  <c r="I1438" i="95" s="1"/>
  <c r="B1446" i="95"/>
  <c r="I1446" i="95" s="1"/>
  <c r="B1454" i="95"/>
  <c r="I1454" i="95" s="1"/>
  <c r="B1462" i="95"/>
  <c r="I1462" i="95" s="1"/>
  <c r="B1470" i="95"/>
  <c r="I1470" i="95" s="1"/>
  <c r="B1478" i="95"/>
  <c r="I1478" i="95" s="1"/>
  <c r="B1486" i="95"/>
  <c r="I1486" i="95" s="1"/>
  <c r="B1494" i="95"/>
  <c r="I1494" i="95" s="1"/>
  <c r="B1502" i="95"/>
  <c r="I1502" i="95" s="1"/>
  <c r="B1510" i="95"/>
  <c r="I1510" i="95" s="1"/>
  <c r="B1518" i="95"/>
  <c r="I1518" i="95" s="1"/>
  <c r="B1526" i="95"/>
  <c r="I1526" i="95" s="1"/>
  <c r="B1534" i="95"/>
  <c r="I1534" i="95" s="1"/>
  <c r="B1542" i="95"/>
  <c r="I1542" i="95" s="1"/>
  <c r="B1550" i="95"/>
  <c r="I1550" i="95" s="1"/>
  <c r="B1558" i="95"/>
  <c r="I1558" i="95" s="1"/>
  <c r="B1566" i="95"/>
  <c r="I1566" i="95" s="1"/>
  <c r="B1574" i="95"/>
  <c r="I1574" i="95" s="1"/>
  <c r="B1582" i="95"/>
  <c r="I1582" i="95" s="1"/>
  <c r="B1590" i="95"/>
  <c r="I1590" i="95" s="1"/>
  <c r="B1598" i="95"/>
  <c r="I1598" i="95" s="1"/>
  <c r="B1606" i="95"/>
  <c r="I1606" i="95" s="1"/>
  <c r="B1614" i="95"/>
  <c r="I1614" i="95" s="1"/>
  <c r="B1622" i="95"/>
  <c r="I1622" i="95" s="1"/>
  <c r="B1630" i="95"/>
  <c r="I1630" i="95" s="1"/>
  <c r="B1638" i="95"/>
  <c r="I1638" i="95" s="1"/>
  <c r="B1646" i="95"/>
  <c r="I1646" i="95" s="1"/>
  <c r="B1654" i="95"/>
  <c r="I1654" i="95" s="1"/>
  <c r="B1662" i="95"/>
  <c r="I1662" i="95" s="1"/>
  <c r="B1670" i="95"/>
  <c r="I1670" i="95" s="1"/>
  <c r="B1678" i="95"/>
  <c r="I1678" i="95" s="1"/>
  <c r="B1686" i="95"/>
  <c r="I1686" i="95" s="1"/>
  <c r="B1694" i="95"/>
  <c r="I1694" i="95" s="1"/>
  <c r="B1702" i="95"/>
  <c r="I1702" i="95" s="1"/>
  <c r="B1710" i="95"/>
  <c r="I1710" i="95" s="1"/>
  <c r="B1718" i="95"/>
  <c r="I1718" i="95" s="1"/>
  <c r="B1726" i="95"/>
  <c r="I1726" i="95" s="1"/>
  <c r="B1734" i="95"/>
  <c r="I1734" i="95" s="1"/>
  <c r="B1742" i="95"/>
  <c r="I1742" i="95" s="1"/>
  <c r="B1750" i="95"/>
  <c r="I1750" i="95" s="1"/>
  <c r="B1758" i="95"/>
  <c r="I1758" i="95" s="1"/>
  <c r="B1766" i="95"/>
  <c r="I1766" i="95" s="1"/>
  <c r="B1774" i="95"/>
  <c r="I1774" i="95" s="1"/>
  <c r="B1782" i="95"/>
  <c r="I1782" i="95" s="1"/>
  <c r="B1790" i="95"/>
  <c r="I1790" i="95" s="1"/>
  <c r="B1798" i="95"/>
  <c r="I1798" i="95" s="1"/>
  <c r="B1806" i="95"/>
  <c r="I1806" i="95" s="1"/>
  <c r="B1814" i="95"/>
  <c r="I1814" i="95" s="1"/>
  <c r="B1822" i="95"/>
  <c r="I1822" i="95" s="1"/>
  <c r="B1830" i="95"/>
  <c r="I1830" i="95" s="1"/>
  <c r="B1838" i="95"/>
  <c r="I1838" i="95" s="1"/>
  <c r="B1846" i="95"/>
  <c r="I1846" i="95" s="1"/>
  <c r="B1854" i="95"/>
  <c r="I1854" i="95" s="1"/>
  <c r="B1862" i="95"/>
  <c r="I1862" i="95" s="1"/>
  <c r="B1870" i="95"/>
  <c r="I1870" i="95" s="1"/>
  <c r="B1878" i="95"/>
  <c r="I1878" i="95" s="1"/>
  <c r="B1886" i="95"/>
  <c r="I1886" i="95" s="1"/>
  <c r="B1894" i="95"/>
  <c r="I1894" i="95" s="1"/>
  <c r="B1902" i="95"/>
  <c r="I1902" i="95" s="1"/>
  <c r="B1910" i="95"/>
  <c r="I1910" i="95" s="1"/>
  <c r="B1918" i="95"/>
  <c r="I1918" i="95" s="1"/>
  <c r="B1926" i="95"/>
  <c r="I1926" i="95" s="1"/>
  <c r="B1934" i="95"/>
  <c r="I1934" i="95" s="1"/>
  <c r="B1942" i="95"/>
  <c r="I1942" i="95" s="1"/>
  <c r="B1950" i="95"/>
  <c r="I1950" i="95" s="1"/>
  <c r="B1958" i="95"/>
  <c r="I1958" i="95" s="1"/>
  <c r="B1966" i="95"/>
  <c r="I1966" i="95" s="1"/>
  <c r="B1974" i="95"/>
  <c r="I1974" i="95" s="1"/>
  <c r="B1982" i="95"/>
  <c r="I1982" i="95" s="1"/>
  <c r="B1990" i="95"/>
  <c r="I1990" i="95" s="1"/>
  <c r="B1998" i="95"/>
  <c r="I1998" i="95" s="1"/>
  <c r="B2006" i="95"/>
  <c r="I2006" i="95" s="1"/>
  <c r="B2014" i="95"/>
  <c r="I2014" i="95" s="1"/>
  <c r="B2022" i="95"/>
  <c r="I2022" i="95" s="1"/>
  <c r="B2030" i="95"/>
  <c r="I2030" i="95" s="1"/>
  <c r="B2038" i="95"/>
  <c r="I2038" i="95" s="1"/>
  <c r="B2046" i="95"/>
  <c r="I2046" i="95" s="1"/>
  <c r="B2054" i="95"/>
  <c r="I2054" i="95" s="1"/>
  <c r="B2062" i="95"/>
  <c r="I2062" i="95" s="1"/>
  <c r="B2070" i="95"/>
  <c r="I2070" i="95" s="1"/>
  <c r="B2078" i="95"/>
  <c r="I2078" i="95" s="1"/>
  <c r="B2086" i="95"/>
  <c r="I2086" i="95" s="1"/>
  <c r="B2094" i="95"/>
  <c r="I2094" i="95" s="1"/>
  <c r="B2102" i="95"/>
  <c r="I2102" i="95" s="1"/>
  <c r="B2110" i="95"/>
  <c r="I2110" i="95" s="1"/>
  <c r="B2118" i="95"/>
  <c r="I2118" i="95" s="1"/>
  <c r="B2126" i="95"/>
  <c r="I2126" i="95" s="1"/>
  <c r="B2134" i="95"/>
  <c r="I2134" i="95" s="1"/>
  <c r="B2142" i="95"/>
  <c r="I2142" i="95" s="1"/>
  <c r="B2150" i="95"/>
  <c r="I2150" i="95" s="1"/>
  <c r="B2158" i="95"/>
  <c r="I2158" i="95" s="1"/>
  <c r="B2166" i="95"/>
  <c r="I2166" i="95" s="1"/>
  <c r="B2174" i="95"/>
  <c r="I2174" i="95" s="1"/>
  <c r="B2182" i="95"/>
  <c r="I2182" i="95" s="1"/>
  <c r="B2190" i="95"/>
  <c r="I2190" i="95" s="1"/>
  <c r="B2198" i="95"/>
  <c r="I2198" i="95" s="1"/>
  <c r="B2206" i="95"/>
  <c r="I2206" i="95" s="1"/>
  <c r="B2214" i="95"/>
  <c r="I2214" i="95" s="1"/>
  <c r="B2222" i="95"/>
  <c r="I2222" i="95" s="1"/>
  <c r="B2230" i="95"/>
  <c r="I2230" i="95" s="1"/>
  <c r="B2238" i="95"/>
  <c r="I2238" i="95" s="1"/>
  <c r="B2246" i="95"/>
  <c r="I2246" i="95" s="1"/>
  <c r="B2254" i="95"/>
  <c r="I2254" i="95" s="1"/>
  <c r="B2262" i="95"/>
  <c r="I2262" i="95" s="1"/>
  <c r="B2270" i="95"/>
  <c r="I2270" i="95" s="1"/>
  <c r="B2278" i="95"/>
  <c r="I2278" i="95" s="1"/>
  <c r="B2286" i="95"/>
  <c r="I2286" i="95" s="1"/>
  <c r="B2294" i="95"/>
  <c r="I2294" i="95" s="1"/>
  <c r="B2302" i="95"/>
  <c r="I2302" i="95" s="1"/>
  <c r="B2310" i="95"/>
  <c r="I2310" i="95" s="1"/>
  <c r="B2318" i="95"/>
  <c r="I2318" i="95" s="1"/>
  <c r="B2326" i="95"/>
  <c r="I2326" i="95" s="1"/>
  <c r="B2334" i="95"/>
  <c r="I2334" i="95" s="1"/>
  <c r="B2342" i="95"/>
  <c r="I2342" i="95" s="1"/>
  <c r="B2350" i="95"/>
  <c r="I2350" i="95" s="1"/>
  <c r="B2358" i="95"/>
  <c r="I2358" i="95" s="1"/>
  <c r="B2366" i="95"/>
  <c r="I2366" i="95" s="1"/>
  <c r="B2374" i="95"/>
  <c r="I2374" i="95" s="1"/>
  <c r="B2382" i="95"/>
  <c r="I2382" i="95" s="1"/>
  <c r="B2390" i="95"/>
  <c r="I2390" i="95" s="1"/>
  <c r="B2398" i="95"/>
  <c r="I2398" i="95" s="1"/>
  <c r="B2406" i="95"/>
  <c r="I2406" i="95" s="1"/>
  <c r="B2414" i="95"/>
  <c r="I2414" i="95" s="1"/>
  <c r="B2422" i="95"/>
  <c r="I2422" i="95" s="1"/>
  <c r="B2430" i="95"/>
  <c r="I2430" i="95" s="1"/>
  <c r="B2438" i="95"/>
  <c r="I2438" i="95" s="1"/>
  <c r="B2446" i="95"/>
  <c r="I2446" i="95" s="1"/>
  <c r="B2454" i="95"/>
  <c r="I2454" i="95" s="1"/>
  <c r="B2462" i="95"/>
  <c r="I2462" i="95" s="1"/>
  <c r="B2470" i="95"/>
  <c r="I2470" i="95" s="1"/>
  <c r="B2478" i="95"/>
  <c r="I2478" i="95" s="1"/>
  <c r="B2486" i="95"/>
  <c r="I2486" i="95" s="1"/>
  <c r="B2494" i="95"/>
  <c r="I2494" i="95" s="1"/>
  <c r="B2502" i="95"/>
  <c r="I2502" i="95" s="1"/>
  <c r="B2510" i="95"/>
  <c r="I2510" i="95" s="1"/>
  <c r="B2518" i="95"/>
  <c r="I2518" i="95" s="1"/>
  <c r="B2526" i="95"/>
  <c r="I2526" i="95" s="1"/>
  <c r="B2534" i="95"/>
  <c r="I2534" i="95" s="1"/>
  <c r="B2542" i="95"/>
  <c r="I2542" i="95" s="1"/>
  <c r="B2550" i="95"/>
  <c r="I2550" i="95" s="1"/>
  <c r="B2558" i="95"/>
  <c r="I2558" i="95" s="1"/>
  <c r="B2566" i="95"/>
  <c r="I2566" i="95" s="1"/>
  <c r="B2574" i="95"/>
  <c r="I2574" i="95" s="1"/>
  <c r="B2582" i="95"/>
  <c r="I2582" i="95" s="1"/>
  <c r="B2590" i="95"/>
  <c r="I2590" i="95" s="1"/>
  <c r="B2598" i="95"/>
  <c r="I2598" i="95" s="1"/>
  <c r="B2606" i="95"/>
  <c r="I2606" i="95" s="1"/>
  <c r="B2614" i="95"/>
  <c r="I2614" i="95" s="1"/>
  <c r="B2622" i="95"/>
  <c r="I2622" i="95" s="1"/>
  <c r="B2630" i="95"/>
  <c r="I2630" i="95" s="1"/>
  <c r="B2638" i="95"/>
  <c r="I2638" i="95" s="1"/>
  <c r="B2646" i="95"/>
  <c r="I2646" i="95" s="1"/>
  <c r="B2654" i="95"/>
  <c r="I2654" i="95" s="1"/>
  <c r="B2662" i="95"/>
  <c r="I2662" i="95" s="1"/>
  <c r="B2670" i="95"/>
  <c r="I2670" i="95" s="1"/>
  <c r="B2678" i="95"/>
  <c r="I2678" i="95" s="1"/>
  <c r="B2686" i="95"/>
  <c r="I2686" i="95" s="1"/>
  <c r="B2694" i="95"/>
  <c r="I2694" i="95" s="1"/>
  <c r="B2702" i="95"/>
  <c r="I2702" i="95" s="1"/>
  <c r="B2710" i="95"/>
  <c r="I2710" i="95" s="1"/>
  <c r="B2718" i="95"/>
  <c r="I2718" i="95" s="1"/>
  <c r="B2726" i="95"/>
  <c r="I2726" i="95" s="1"/>
  <c r="B2734" i="95"/>
  <c r="I2734" i="95" s="1"/>
  <c r="B2742" i="95"/>
  <c r="I2742" i="95" s="1"/>
  <c r="B2750" i="95"/>
  <c r="I2750" i="95" s="1"/>
  <c r="B2758" i="95"/>
  <c r="I2758" i="95" s="1"/>
  <c r="B2766" i="95"/>
  <c r="I2766" i="95" s="1"/>
  <c r="B2774" i="95"/>
  <c r="I2774" i="95" s="1"/>
  <c r="B2782" i="95"/>
  <c r="I2782" i="95" s="1"/>
  <c r="B2790" i="95"/>
  <c r="I2790" i="95" s="1"/>
  <c r="B2798" i="95"/>
  <c r="I2798" i="95" s="1"/>
  <c r="B2806" i="95"/>
  <c r="I2806" i="95" s="1"/>
  <c r="B2814" i="95"/>
  <c r="I2814" i="95" s="1"/>
  <c r="B2822" i="95"/>
  <c r="I2822" i="95" s="1"/>
  <c r="B2830" i="95"/>
  <c r="I2830" i="95" s="1"/>
  <c r="B2838" i="95"/>
  <c r="I2838" i="95" s="1"/>
  <c r="B2846" i="95"/>
  <c r="I2846" i="95" s="1"/>
  <c r="B2854" i="95"/>
  <c r="I2854" i="95" s="1"/>
  <c r="B2862" i="95"/>
  <c r="I2862" i="95" s="1"/>
  <c r="B2870" i="95"/>
  <c r="I2870" i="95" s="1"/>
  <c r="B2878" i="95"/>
  <c r="I2878" i="95" s="1"/>
  <c r="B2886" i="95"/>
  <c r="I2886" i="95" s="1"/>
  <c r="B2894" i="95"/>
  <c r="I2894" i="95" s="1"/>
  <c r="B2902" i="95"/>
  <c r="I2902" i="95" s="1"/>
  <c r="B2910" i="95"/>
  <c r="I2910" i="95" s="1"/>
  <c r="B2918" i="95"/>
  <c r="I2918" i="95" s="1"/>
  <c r="B2926" i="95"/>
  <c r="I2926" i="95" s="1"/>
  <c r="B2934" i="95"/>
  <c r="I2934" i="95" s="1"/>
  <c r="B2942" i="95"/>
  <c r="I2942" i="95" s="1"/>
  <c r="B2950" i="95"/>
  <c r="I2950" i="95" s="1"/>
  <c r="B2958" i="95"/>
  <c r="I2958" i="95" s="1"/>
  <c r="B2966" i="95"/>
  <c r="I2966" i="95" s="1"/>
  <c r="B2974" i="95"/>
  <c r="I2974" i="95" s="1"/>
  <c r="B2982" i="95"/>
  <c r="I2982" i="95" s="1"/>
  <c r="B2990" i="95"/>
  <c r="I2990" i="95" s="1"/>
  <c r="B2998" i="95"/>
  <c r="I2998" i="95" s="1"/>
  <c r="B3006" i="95"/>
  <c r="I3006" i="95" s="1"/>
  <c r="B3014" i="95"/>
  <c r="I3014" i="95" s="1"/>
  <c r="B3022" i="95"/>
  <c r="I3022" i="95" s="1"/>
  <c r="B3030" i="95"/>
  <c r="I3030" i="95" s="1"/>
  <c r="B3038" i="95"/>
  <c r="I3038" i="95" s="1"/>
  <c r="B3046" i="95"/>
  <c r="I3046" i="95" s="1"/>
  <c r="B3054" i="95"/>
  <c r="I3054" i="95" s="1"/>
  <c r="B3062" i="95"/>
  <c r="I3062" i="95" s="1"/>
  <c r="B3070" i="95"/>
  <c r="I3070" i="95" s="1"/>
  <c r="B3078" i="95"/>
  <c r="I3078" i="95" s="1"/>
  <c r="B3086" i="95"/>
  <c r="I3086" i="95" s="1"/>
  <c r="B3094" i="95"/>
  <c r="I3094" i="95" s="1"/>
  <c r="B3102" i="95"/>
  <c r="I3102" i="95" s="1"/>
  <c r="B3112" i="95"/>
  <c r="I3112" i="95" s="1"/>
  <c r="B3122" i="95"/>
  <c r="I3122" i="95" s="1"/>
  <c r="B3133" i="95"/>
  <c r="I3133" i="95" s="1"/>
  <c r="B3144" i="95"/>
  <c r="I3144" i="95" s="1"/>
  <c r="B3154" i="95"/>
  <c r="I3154" i="95" s="1"/>
  <c r="B3165" i="95"/>
  <c r="I3165" i="95" s="1"/>
  <c r="B3176" i="95"/>
  <c r="I3176" i="95" s="1"/>
  <c r="B3186" i="95"/>
  <c r="I3186" i="95" s="1"/>
  <c r="B3197" i="95"/>
  <c r="I3197" i="95" s="1"/>
  <c r="B3208" i="95"/>
  <c r="I3208" i="95" s="1"/>
  <c r="B3218" i="95"/>
  <c r="I3218" i="95" s="1"/>
  <c r="B3229" i="95"/>
  <c r="I3229" i="95" s="1"/>
  <c r="B3240" i="95"/>
  <c r="I3240" i="95" s="1"/>
  <c r="B3250" i="95"/>
  <c r="I3250" i="95" s="1"/>
  <c r="B3261" i="95"/>
  <c r="I3261" i="95" s="1"/>
  <c r="B3272" i="95"/>
  <c r="I3272" i="95" s="1"/>
  <c r="B3282" i="95"/>
  <c r="I3282" i="95" s="1"/>
  <c r="B3293" i="95"/>
  <c r="I3293" i="95" s="1"/>
  <c r="B3304" i="95"/>
  <c r="I3304" i="95" s="1"/>
  <c r="B3314" i="95"/>
  <c r="I3314" i="95" s="1"/>
  <c r="B3325" i="95"/>
  <c r="I3325" i="95" s="1"/>
  <c r="B3336" i="95"/>
  <c r="I3336" i="95" s="1"/>
  <c r="B3346" i="95"/>
  <c r="I3346" i="95" s="1"/>
  <c r="B3357" i="95"/>
  <c r="I3357" i="95" s="1"/>
  <c r="B3368" i="95"/>
  <c r="I3368" i="95" s="1"/>
  <c r="B3378" i="95"/>
  <c r="I3378" i="95" s="1"/>
  <c r="B3389" i="95"/>
  <c r="I3389" i="95" s="1"/>
  <c r="B3400" i="95"/>
  <c r="I3400" i="95" s="1"/>
  <c r="B3410" i="95"/>
  <c r="I3410" i="95" s="1"/>
  <c r="B3421" i="95"/>
  <c r="I3421" i="95" s="1"/>
  <c r="B3432" i="95"/>
  <c r="I3432" i="95" s="1"/>
  <c r="B3442" i="95"/>
  <c r="I3442" i="95" s="1"/>
  <c r="B3453" i="95"/>
  <c r="I3453" i="95" s="1"/>
  <c r="B3464" i="95"/>
  <c r="I3464" i="95" s="1"/>
  <c r="B3474" i="95"/>
  <c r="I3474" i="95" s="1"/>
  <c r="B3485" i="95"/>
  <c r="I3485" i="95" s="1"/>
  <c r="B3496" i="95"/>
  <c r="I3496" i="95" s="1"/>
  <c r="B3506" i="95"/>
  <c r="I3506" i="95" s="1"/>
  <c r="B3517" i="95"/>
  <c r="I3517" i="95" s="1"/>
  <c r="B3528" i="95"/>
  <c r="I3528" i="95" s="1"/>
  <c r="B3538" i="95"/>
  <c r="I3538" i="95" s="1"/>
  <c r="B3549" i="95"/>
  <c r="I3549" i="95" s="1"/>
  <c r="B3560" i="95"/>
  <c r="I3560" i="95" s="1"/>
  <c r="B3570" i="95"/>
  <c r="I3570" i="95" s="1"/>
  <c r="B3581" i="95"/>
  <c r="I3581" i="95" s="1"/>
  <c r="B3592" i="95"/>
  <c r="I3592" i="95" s="1"/>
  <c r="B3602" i="95"/>
  <c r="I3602" i="95" s="1"/>
  <c r="B3613" i="95"/>
  <c r="I3613" i="95" s="1"/>
  <c r="B3624" i="95"/>
  <c r="I3624" i="95" s="1"/>
  <c r="B3634" i="95"/>
  <c r="I3634" i="95" s="1"/>
  <c r="B3645" i="95"/>
  <c r="I3645" i="95" s="1"/>
  <c r="B3656" i="95"/>
  <c r="I3656" i="95" s="1"/>
  <c r="B3666" i="95"/>
  <c r="I3666" i="95" s="1"/>
  <c r="B3677" i="95"/>
  <c r="I3677" i="95" s="1"/>
  <c r="B3688" i="95"/>
  <c r="I3688" i="95" s="1"/>
  <c r="B3698" i="95"/>
  <c r="I3698" i="95" s="1"/>
  <c r="B3709" i="95"/>
  <c r="I3709" i="95" s="1"/>
  <c r="B3722" i="95"/>
  <c r="I3722" i="95" s="1"/>
  <c r="B3738" i="95"/>
  <c r="I3738" i="95" s="1"/>
  <c r="B3754" i="95"/>
  <c r="I3754" i="95" s="1"/>
  <c r="B3770" i="95"/>
  <c r="I3770" i="95" s="1"/>
  <c r="B3786" i="95"/>
  <c r="I3786" i="95" s="1"/>
  <c r="B3802" i="95"/>
  <c r="I3802" i="95" s="1"/>
  <c r="B3818" i="95"/>
  <c r="I3818" i="95" s="1"/>
  <c r="B3834" i="95"/>
  <c r="I3834" i="95" s="1"/>
  <c r="B3850" i="95"/>
  <c r="I3850" i="95" s="1"/>
  <c r="B3866" i="95"/>
  <c r="I3866" i="95" s="1"/>
  <c r="B3882" i="95"/>
  <c r="I3882" i="95" s="1"/>
  <c r="B3898" i="95"/>
  <c r="I3898" i="95" s="1"/>
  <c r="B3914" i="95"/>
  <c r="I3914" i="95" s="1"/>
  <c r="B3930" i="95"/>
  <c r="I3930" i="95" s="1"/>
  <c r="B3946" i="95"/>
  <c r="I3946" i="95" s="1"/>
  <c r="B3962" i="95"/>
  <c r="I3962" i="95" s="1"/>
  <c r="B3978" i="95"/>
  <c r="I3978" i="95" s="1"/>
  <c r="B3994" i="95"/>
  <c r="I3994" i="95" s="1"/>
  <c r="B4010" i="95"/>
  <c r="I4010" i="95" s="1"/>
  <c r="B4026" i="95"/>
  <c r="I4026" i="95" s="1"/>
  <c r="B4042" i="95"/>
  <c r="I4042" i="95" s="1"/>
  <c r="B4058" i="95"/>
  <c r="I4058" i="95" s="1"/>
  <c r="B4074" i="95"/>
  <c r="I4074" i="95" s="1"/>
  <c r="B4090" i="95"/>
  <c r="I4090" i="95" s="1"/>
  <c r="B4106" i="95"/>
  <c r="I4106" i="95" s="1"/>
  <c r="B4122" i="95"/>
  <c r="I4122" i="95" s="1"/>
  <c r="B4138" i="95"/>
  <c r="I4138" i="95" s="1"/>
  <c r="B4166" i="95"/>
  <c r="I4166" i="95" s="1"/>
  <c r="B4198" i="95"/>
  <c r="I4198" i="95" s="1"/>
  <c r="B4230" i="95"/>
  <c r="I4230" i="95" s="1"/>
  <c r="B4262" i="95"/>
  <c r="I4262" i="95" s="1"/>
  <c r="B4294" i="95"/>
  <c r="I4294" i="95" s="1"/>
  <c r="B4326" i="95"/>
  <c r="I4326" i="95" s="1"/>
  <c r="B4358" i="95"/>
  <c r="I4358" i="95" s="1"/>
  <c r="B4390" i="95"/>
  <c r="I4390" i="95" s="1"/>
  <c r="B4422" i="95"/>
  <c r="I4422" i="95" s="1"/>
  <c r="B4456" i="95"/>
  <c r="I4456" i="95" s="1"/>
  <c r="B4499" i="95"/>
  <c r="I4499" i="95" s="1"/>
  <c r="B4543" i="95"/>
  <c r="I4543" i="95" s="1"/>
  <c r="B4607" i="95"/>
  <c r="I4607" i="95" s="1"/>
  <c r="B4671" i="95"/>
  <c r="I4671" i="95" s="1"/>
  <c r="B4146" i="95"/>
  <c r="I4146" i="95" s="1"/>
  <c r="B4154" i="95"/>
  <c r="I4154" i="95" s="1"/>
  <c r="B4162" i="95"/>
  <c r="I4162" i="95" s="1"/>
  <c r="B4170" i="95"/>
  <c r="I4170" i="95" s="1"/>
  <c r="B4178" i="95"/>
  <c r="I4178" i="95" s="1"/>
  <c r="B4186" i="95"/>
  <c r="I4186" i="95" s="1"/>
  <c r="B4194" i="95"/>
  <c r="I4194" i="95" s="1"/>
  <c r="B4202" i="95"/>
  <c r="I4202" i="95" s="1"/>
  <c r="B4210" i="95"/>
  <c r="I4210" i="95" s="1"/>
  <c r="B4218" i="95"/>
  <c r="I4218" i="95" s="1"/>
  <c r="B4226" i="95"/>
  <c r="I4226" i="95" s="1"/>
  <c r="B4234" i="95"/>
  <c r="I4234" i="95" s="1"/>
  <c r="B4242" i="95"/>
  <c r="I4242" i="95" s="1"/>
  <c r="B4250" i="95"/>
  <c r="I4250" i="95" s="1"/>
  <c r="B4258" i="95"/>
  <c r="I4258" i="95" s="1"/>
  <c r="B4266" i="95"/>
  <c r="I4266" i="95" s="1"/>
  <c r="B4274" i="95"/>
  <c r="I4274" i="95" s="1"/>
  <c r="B4282" i="95"/>
  <c r="I4282" i="95" s="1"/>
  <c r="B4290" i="95"/>
  <c r="I4290" i="95" s="1"/>
  <c r="B4298" i="95"/>
  <c r="I4298" i="95" s="1"/>
  <c r="B4306" i="95"/>
  <c r="I4306" i="95" s="1"/>
  <c r="B4314" i="95"/>
  <c r="I4314" i="95" s="1"/>
  <c r="B4322" i="95"/>
  <c r="I4322" i="95" s="1"/>
  <c r="B4330" i="95"/>
  <c r="I4330" i="95" s="1"/>
  <c r="B4338" i="95"/>
  <c r="I4338" i="95" s="1"/>
  <c r="B4346" i="95"/>
  <c r="I4346" i="95" s="1"/>
  <c r="B4354" i="95"/>
  <c r="I4354" i="95" s="1"/>
  <c r="B4362" i="95"/>
  <c r="I4362" i="95" s="1"/>
  <c r="B4370" i="95"/>
  <c r="I4370" i="95" s="1"/>
  <c r="B4378" i="95"/>
  <c r="I4378" i="95" s="1"/>
  <c r="B4386" i="95"/>
  <c r="I4386" i="95" s="1"/>
  <c r="B4394" i="95"/>
  <c r="I4394" i="95" s="1"/>
  <c r="B4402" i="95"/>
  <c r="I4402" i="95" s="1"/>
  <c r="B4410" i="95"/>
  <c r="I4410" i="95" s="1"/>
  <c r="B4418" i="95"/>
  <c r="I4418" i="95" s="1"/>
  <c r="B4426" i="95"/>
  <c r="I4426" i="95" s="1"/>
  <c r="B4434" i="95"/>
  <c r="I4434" i="95" s="1"/>
  <c r="B4442" i="95"/>
  <c r="I4442" i="95" s="1"/>
  <c r="B4451" i="95"/>
  <c r="I4451" i="95" s="1"/>
  <c r="B4461" i="95"/>
  <c r="I4461" i="95" s="1"/>
  <c r="B4472" i="95"/>
  <c r="I4472" i="95" s="1"/>
  <c r="B4483" i="95"/>
  <c r="I4483" i="95" s="1"/>
  <c r="B4493" i="95"/>
  <c r="I4493" i="95" s="1"/>
  <c r="B4504" i="95"/>
  <c r="I4504" i="95" s="1"/>
  <c r="B4515" i="95"/>
  <c r="I4515" i="95" s="1"/>
  <c r="B4525" i="95"/>
  <c r="I4525" i="95" s="1"/>
  <c r="B4536" i="95"/>
  <c r="I4536" i="95" s="1"/>
  <c r="B4551" i="95"/>
  <c r="I4551" i="95" s="1"/>
  <c r="B4567" i="95"/>
  <c r="I4567" i="95" s="1"/>
  <c r="B4583" i="95"/>
  <c r="I4583" i="95" s="1"/>
  <c r="B4599" i="95"/>
  <c r="I4599" i="95" s="1"/>
  <c r="B4615" i="95"/>
  <c r="I4615" i="95" s="1"/>
  <c r="B4631" i="95"/>
  <c r="I4631" i="95" s="1"/>
  <c r="B4647" i="95"/>
  <c r="I4647" i="95" s="1"/>
  <c r="B4663" i="95"/>
  <c r="I4663" i="95" s="1"/>
  <c r="B4679" i="95"/>
  <c r="I4679" i="95" s="1"/>
  <c r="B4695" i="95"/>
  <c r="I4695" i="95" s="1"/>
  <c r="B4711" i="95"/>
  <c r="I4711" i="95" s="1"/>
  <c r="B4727" i="95"/>
  <c r="I4727" i="95" s="1"/>
  <c r="B7" i="95"/>
  <c r="I7" i="95" s="1"/>
  <c r="B11" i="95"/>
  <c r="I11" i="95" s="1"/>
  <c r="B15" i="95"/>
  <c r="I15" i="95" s="1"/>
  <c r="B19" i="95"/>
  <c r="I19" i="95" s="1"/>
  <c r="B23" i="95"/>
  <c r="I23" i="95" s="1"/>
  <c r="B27" i="95"/>
  <c r="I27" i="95" s="1"/>
  <c r="B31" i="95"/>
  <c r="I31" i="95" s="1"/>
  <c r="B35" i="95"/>
  <c r="I35" i="95" s="1"/>
  <c r="B39" i="95"/>
  <c r="I39" i="95" s="1"/>
  <c r="B43" i="95"/>
  <c r="I43" i="95" s="1"/>
  <c r="B47" i="95"/>
  <c r="I47" i="95" s="1"/>
  <c r="B51" i="95"/>
  <c r="I51" i="95" s="1"/>
  <c r="B55" i="95"/>
  <c r="I55" i="95" s="1"/>
  <c r="B59" i="95"/>
  <c r="I59" i="95" s="1"/>
  <c r="B63" i="95"/>
  <c r="I63" i="95" s="1"/>
  <c r="B67" i="95"/>
  <c r="I67" i="95" s="1"/>
  <c r="B71" i="95"/>
  <c r="I71" i="95" s="1"/>
  <c r="B75" i="95"/>
  <c r="I75" i="95" s="1"/>
  <c r="B79" i="95"/>
  <c r="I79" i="95" s="1"/>
  <c r="B83" i="95"/>
  <c r="I83" i="95" s="1"/>
  <c r="B87" i="95"/>
  <c r="I87" i="95" s="1"/>
  <c r="B91" i="95"/>
  <c r="I91" i="95" s="1"/>
  <c r="B95" i="95"/>
  <c r="I95" i="95" s="1"/>
  <c r="B99" i="95"/>
  <c r="I99" i="95" s="1"/>
  <c r="B103" i="95"/>
  <c r="I103" i="95" s="1"/>
  <c r="B107" i="95"/>
  <c r="I107" i="95" s="1"/>
  <c r="B111" i="95"/>
  <c r="I111" i="95" s="1"/>
  <c r="B115" i="95"/>
  <c r="I115" i="95" s="1"/>
  <c r="B119" i="95"/>
  <c r="I119" i="95" s="1"/>
  <c r="B123" i="95"/>
  <c r="I123" i="95" s="1"/>
  <c r="B127" i="95"/>
  <c r="I127" i="95" s="1"/>
  <c r="B131" i="95"/>
  <c r="I131" i="95" s="1"/>
  <c r="B135" i="95"/>
  <c r="I135" i="95" s="1"/>
  <c r="B139" i="95"/>
  <c r="I139" i="95" s="1"/>
  <c r="B143" i="95"/>
  <c r="I143" i="95" s="1"/>
  <c r="B147" i="95"/>
  <c r="I147" i="95" s="1"/>
  <c r="B151" i="95"/>
  <c r="I151" i="95" s="1"/>
  <c r="B155" i="95"/>
  <c r="I155" i="95" s="1"/>
  <c r="B159" i="95"/>
  <c r="I159" i="95" s="1"/>
  <c r="B163" i="95"/>
  <c r="I163" i="95" s="1"/>
  <c r="B167" i="95"/>
  <c r="I167" i="95" s="1"/>
  <c r="B171" i="95"/>
  <c r="I171" i="95" s="1"/>
  <c r="B175" i="95"/>
  <c r="I175" i="95" s="1"/>
  <c r="B179" i="95"/>
  <c r="I179" i="95" s="1"/>
  <c r="B183" i="95"/>
  <c r="I183" i="95" s="1"/>
  <c r="B187" i="95"/>
  <c r="I187" i="95" s="1"/>
  <c r="B191" i="95"/>
  <c r="I191" i="95" s="1"/>
  <c r="B195" i="95"/>
  <c r="I195" i="95" s="1"/>
  <c r="B199" i="95"/>
  <c r="I199" i="95" s="1"/>
  <c r="B203" i="95"/>
  <c r="I203" i="95" s="1"/>
  <c r="B207" i="95"/>
  <c r="I207" i="95" s="1"/>
  <c r="B211" i="95"/>
  <c r="I211" i="95" s="1"/>
  <c r="B215" i="95"/>
  <c r="I215" i="95" s="1"/>
  <c r="B219" i="95"/>
  <c r="I219" i="95" s="1"/>
  <c r="B223" i="95"/>
  <c r="I223" i="95" s="1"/>
  <c r="B227" i="95"/>
  <c r="I227" i="95" s="1"/>
  <c r="B231" i="95"/>
  <c r="I231" i="95" s="1"/>
  <c r="B235" i="95"/>
  <c r="I235" i="95" s="1"/>
  <c r="B239" i="95"/>
  <c r="I239" i="95" s="1"/>
  <c r="B243" i="95"/>
  <c r="I243" i="95" s="1"/>
  <c r="B247" i="95"/>
  <c r="I247" i="95" s="1"/>
  <c r="B251" i="95"/>
  <c r="I251" i="95" s="1"/>
  <c r="B255" i="95"/>
  <c r="I255" i="95" s="1"/>
  <c r="B259" i="95"/>
  <c r="I259" i="95" s="1"/>
  <c r="B263" i="95"/>
  <c r="I263" i="95" s="1"/>
  <c r="B267" i="95"/>
  <c r="I267" i="95" s="1"/>
  <c r="B271" i="95"/>
  <c r="I271" i="95" s="1"/>
  <c r="B275" i="95"/>
  <c r="I275" i="95" s="1"/>
  <c r="B279" i="95"/>
  <c r="I279" i="95" s="1"/>
  <c r="B283" i="95"/>
  <c r="I283" i="95" s="1"/>
  <c r="B287" i="95"/>
  <c r="I287" i="95" s="1"/>
  <c r="B291" i="95"/>
  <c r="I291" i="95" s="1"/>
  <c r="B295" i="95"/>
  <c r="I295" i="95" s="1"/>
  <c r="B299" i="95"/>
  <c r="I299" i="95" s="1"/>
  <c r="B303" i="95"/>
  <c r="I303" i="95" s="1"/>
  <c r="B307" i="95"/>
  <c r="I307" i="95" s="1"/>
  <c r="B311" i="95"/>
  <c r="I311" i="95" s="1"/>
  <c r="B315" i="95"/>
  <c r="I315" i="95" s="1"/>
  <c r="B319" i="95"/>
  <c r="I319" i="95" s="1"/>
  <c r="B323" i="95"/>
  <c r="I323" i="95" s="1"/>
  <c r="B327" i="95"/>
  <c r="I327" i="95" s="1"/>
  <c r="B331" i="95"/>
  <c r="I331" i="95" s="1"/>
  <c r="B335" i="95"/>
  <c r="I335" i="95" s="1"/>
  <c r="B339" i="95"/>
  <c r="I339" i="95" s="1"/>
  <c r="B343" i="95"/>
  <c r="I343" i="95" s="1"/>
  <c r="B347" i="95"/>
  <c r="I347" i="95" s="1"/>
  <c r="B351" i="95"/>
  <c r="I351" i="95" s="1"/>
  <c r="B355" i="95"/>
  <c r="I355" i="95" s="1"/>
  <c r="B359" i="95"/>
  <c r="I359" i="95" s="1"/>
  <c r="B363" i="95"/>
  <c r="I363" i="95" s="1"/>
  <c r="B367" i="95"/>
  <c r="I367" i="95" s="1"/>
  <c r="B371" i="95"/>
  <c r="I371" i="95" s="1"/>
  <c r="B375" i="95"/>
  <c r="I375" i="95" s="1"/>
  <c r="B379" i="95"/>
  <c r="I379" i="95" s="1"/>
  <c r="B383" i="95"/>
  <c r="I383" i="95" s="1"/>
  <c r="B387" i="95"/>
  <c r="I387" i="95" s="1"/>
  <c r="B391" i="95"/>
  <c r="I391" i="95" s="1"/>
  <c r="B395" i="95"/>
  <c r="I395" i="95" s="1"/>
  <c r="B399" i="95"/>
  <c r="I399" i="95" s="1"/>
  <c r="B403" i="95"/>
  <c r="I403" i="95" s="1"/>
  <c r="B407" i="95"/>
  <c r="I407" i="95" s="1"/>
  <c r="B411" i="95"/>
  <c r="I411" i="95" s="1"/>
  <c r="B415" i="95"/>
  <c r="I415" i="95" s="1"/>
  <c r="B419" i="95"/>
  <c r="I419" i="95" s="1"/>
  <c r="B423" i="95"/>
  <c r="I423" i="95" s="1"/>
  <c r="B427" i="95"/>
  <c r="I427" i="95" s="1"/>
  <c r="B431" i="95"/>
  <c r="I431" i="95" s="1"/>
  <c r="B435" i="95"/>
  <c r="I435" i="95" s="1"/>
  <c r="B439" i="95"/>
  <c r="I439" i="95" s="1"/>
  <c r="B443" i="95"/>
  <c r="I443" i="95" s="1"/>
  <c r="B447" i="95"/>
  <c r="I447" i="95" s="1"/>
  <c r="B451" i="95"/>
  <c r="I451" i="95" s="1"/>
  <c r="B455" i="95"/>
  <c r="I455" i="95" s="1"/>
  <c r="B459" i="95"/>
  <c r="I459" i="95" s="1"/>
  <c r="B463" i="95"/>
  <c r="I463" i="95" s="1"/>
  <c r="B467" i="95"/>
  <c r="I467" i="95" s="1"/>
  <c r="B471" i="95"/>
  <c r="I471" i="95" s="1"/>
  <c r="B475" i="95"/>
  <c r="I475" i="95" s="1"/>
  <c r="B479" i="95"/>
  <c r="I479" i="95" s="1"/>
  <c r="B483" i="95"/>
  <c r="I483" i="95" s="1"/>
  <c r="B487" i="95"/>
  <c r="I487" i="95" s="1"/>
  <c r="B491" i="95"/>
  <c r="I491" i="95" s="1"/>
  <c r="B495" i="95"/>
  <c r="I495" i="95" s="1"/>
  <c r="B499" i="95"/>
  <c r="I499" i="95" s="1"/>
  <c r="B503" i="95"/>
  <c r="I503" i="95" s="1"/>
  <c r="B507" i="95"/>
  <c r="I507" i="95" s="1"/>
  <c r="B511" i="95"/>
  <c r="I511" i="95" s="1"/>
  <c r="B515" i="95"/>
  <c r="I515" i="95" s="1"/>
  <c r="B519" i="95"/>
  <c r="I519" i="95" s="1"/>
  <c r="B523" i="95"/>
  <c r="I523" i="95" s="1"/>
  <c r="B527" i="95"/>
  <c r="I527" i="95" s="1"/>
  <c r="B531" i="95"/>
  <c r="I531" i="95" s="1"/>
  <c r="B535" i="95"/>
  <c r="I535" i="95" s="1"/>
  <c r="B539" i="95"/>
  <c r="I539" i="95" s="1"/>
  <c r="B543" i="95"/>
  <c r="I543" i="95" s="1"/>
  <c r="B547" i="95"/>
  <c r="I547" i="95" s="1"/>
  <c r="B551" i="95"/>
  <c r="I551" i="95" s="1"/>
  <c r="B555" i="95"/>
  <c r="I555" i="95" s="1"/>
  <c r="B559" i="95"/>
  <c r="I559" i="95" s="1"/>
  <c r="B563" i="95"/>
  <c r="I563" i="95" s="1"/>
  <c r="B567" i="95"/>
  <c r="I567" i="95" s="1"/>
  <c r="B571" i="95"/>
  <c r="I571" i="95" s="1"/>
  <c r="B575" i="95"/>
  <c r="I575" i="95" s="1"/>
  <c r="B579" i="95"/>
  <c r="I579" i="95" s="1"/>
  <c r="B583" i="95"/>
  <c r="I583" i="95" s="1"/>
  <c r="B587" i="95"/>
  <c r="I587" i="95" s="1"/>
  <c r="B591" i="95"/>
  <c r="I591" i="95" s="1"/>
  <c r="B595" i="95"/>
  <c r="I595" i="95" s="1"/>
  <c r="B599" i="95"/>
  <c r="I599" i="95" s="1"/>
  <c r="B603" i="95"/>
  <c r="I603" i="95" s="1"/>
  <c r="B607" i="95"/>
  <c r="I607" i="95" s="1"/>
  <c r="B611" i="95"/>
  <c r="I611" i="95" s="1"/>
  <c r="B615" i="95"/>
  <c r="I615" i="95" s="1"/>
  <c r="B619" i="95"/>
  <c r="I619" i="95" s="1"/>
  <c r="B623" i="95"/>
  <c r="I623" i="95" s="1"/>
  <c r="B627" i="95"/>
  <c r="I627" i="95" s="1"/>
  <c r="B631" i="95"/>
  <c r="I631" i="95" s="1"/>
  <c r="B635" i="95"/>
  <c r="I635" i="95" s="1"/>
  <c r="B639" i="95"/>
  <c r="I639" i="95" s="1"/>
  <c r="B643" i="95"/>
  <c r="I643" i="95" s="1"/>
  <c r="B647" i="95"/>
  <c r="I647" i="95" s="1"/>
  <c r="B651" i="95"/>
  <c r="I651" i="95" s="1"/>
  <c r="B655" i="95"/>
  <c r="I655" i="95" s="1"/>
  <c r="B659" i="95"/>
  <c r="I659" i="95" s="1"/>
  <c r="B663" i="95"/>
  <c r="I663" i="95" s="1"/>
  <c r="B667" i="95"/>
  <c r="I667" i="95" s="1"/>
  <c r="B671" i="95"/>
  <c r="I671" i="95" s="1"/>
  <c r="B675" i="95"/>
  <c r="I675" i="95" s="1"/>
  <c r="B679" i="95"/>
  <c r="I679" i="95" s="1"/>
  <c r="B683" i="95"/>
  <c r="I683" i="95" s="1"/>
  <c r="B687" i="95"/>
  <c r="I687" i="95" s="1"/>
  <c r="B691" i="95"/>
  <c r="I691" i="95" s="1"/>
  <c r="B695" i="95"/>
  <c r="I695" i="95" s="1"/>
  <c r="B699" i="95"/>
  <c r="I699" i="95" s="1"/>
  <c r="B703" i="95"/>
  <c r="I703" i="95" s="1"/>
  <c r="B707" i="95"/>
  <c r="I707" i="95" s="1"/>
  <c r="B711" i="95"/>
  <c r="I711" i="95" s="1"/>
  <c r="B715" i="95"/>
  <c r="I715" i="95" s="1"/>
  <c r="B719" i="95"/>
  <c r="I719" i="95" s="1"/>
  <c r="B723" i="95"/>
  <c r="I723" i="95" s="1"/>
  <c r="B727" i="95"/>
  <c r="I727" i="95" s="1"/>
  <c r="B731" i="95"/>
  <c r="I731" i="95" s="1"/>
  <c r="B735" i="95"/>
  <c r="I735" i="95" s="1"/>
  <c r="B739" i="95"/>
  <c r="I739" i="95" s="1"/>
  <c r="B743" i="95"/>
  <c r="I743" i="95" s="1"/>
  <c r="B747" i="95"/>
  <c r="I747" i="95" s="1"/>
  <c r="B751" i="95"/>
  <c r="I751" i="95" s="1"/>
  <c r="B755" i="95"/>
  <c r="I755" i="95" s="1"/>
  <c r="B759" i="95"/>
  <c r="I759" i="95" s="1"/>
  <c r="B763" i="95"/>
  <c r="I763" i="95" s="1"/>
  <c r="B767" i="95"/>
  <c r="I767" i="95" s="1"/>
  <c r="B771" i="95"/>
  <c r="I771" i="95" s="1"/>
  <c r="B775" i="95"/>
  <c r="I775" i="95" s="1"/>
  <c r="B779" i="95"/>
  <c r="I779" i="95" s="1"/>
  <c r="B783" i="95"/>
  <c r="I783" i="95" s="1"/>
  <c r="B787" i="95"/>
  <c r="I787" i="95" s="1"/>
  <c r="B791" i="95"/>
  <c r="I791" i="95" s="1"/>
  <c r="B795" i="95"/>
  <c r="I795" i="95" s="1"/>
  <c r="B799" i="95"/>
  <c r="I799" i="95" s="1"/>
  <c r="B803" i="95"/>
  <c r="I803" i="95" s="1"/>
  <c r="B807" i="95"/>
  <c r="I807" i="95" s="1"/>
  <c r="B811" i="95"/>
  <c r="I811" i="95" s="1"/>
  <c r="B815" i="95"/>
  <c r="I815" i="95" s="1"/>
  <c r="B819" i="95"/>
  <c r="I819" i="95" s="1"/>
  <c r="B823" i="95"/>
  <c r="I823" i="95" s="1"/>
  <c r="B827" i="95"/>
  <c r="I827" i="95" s="1"/>
  <c r="B831" i="95"/>
  <c r="I831" i="95" s="1"/>
  <c r="B835" i="95"/>
  <c r="I835" i="95" s="1"/>
  <c r="B839" i="95"/>
  <c r="I839" i="95" s="1"/>
  <c r="B843" i="95"/>
  <c r="I843" i="95" s="1"/>
  <c r="B847" i="95"/>
  <c r="I847" i="95" s="1"/>
  <c r="B851" i="95"/>
  <c r="I851" i="95" s="1"/>
  <c r="B855" i="95"/>
  <c r="I855" i="95" s="1"/>
  <c r="B859" i="95"/>
  <c r="I859" i="95" s="1"/>
  <c r="B863" i="95"/>
  <c r="I863" i="95" s="1"/>
  <c r="B867" i="95"/>
  <c r="I867" i="95" s="1"/>
  <c r="B871" i="95"/>
  <c r="I871" i="95" s="1"/>
  <c r="B875" i="95"/>
  <c r="I875" i="95" s="1"/>
  <c r="B879" i="95"/>
  <c r="I879" i="95" s="1"/>
  <c r="B883" i="95"/>
  <c r="I883" i="95" s="1"/>
  <c r="B887" i="95"/>
  <c r="I887" i="95" s="1"/>
  <c r="B891" i="95"/>
  <c r="I891" i="95" s="1"/>
  <c r="B895" i="95"/>
  <c r="I895" i="95" s="1"/>
  <c r="B899" i="95"/>
  <c r="I899" i="95" s="1"/>
  <c r="B903" i="95"/>
  <c r="I903" i="95" s="1"/>
  <c r="B907" i="95"/>
  <c r="I907" i="95" s="1"/>
  <c r="B911" i="95"/>
  <c r="I911" i="95" s="1"/>
  <c r="B915" i="95"/>
  <c r="I915" i="95" s="1"/>
  <c r="B919" i="95"/>
  <c r="I919" i="95" s="1"/>
  <c r="B923" i="95"/>
  <c r="I923" i="95" s="1"/>
  <c r="B927" i="95"/>
  <c r="I927" i="95" s="1"/>
  <c r="B931" i="95"/>
  <c r="I931" i="95" s="1"/>
  <c r="B935" i="95"/>
  <c r="I935" i="95" s="1"/>
  <c r="B939" i="95"/>
  <c r="I939" i="95" s="1"/>
  <c r="B943" i="95"/>
  <c r="I943" i="95" s="1"/>
  <c r="B947" i="95"/>
  <c r="I947" i="95" s="1"/>
  <c r="B951" i="95"/>
  <c r="I951" i="95" s="1"/>
  <c r="B955" i="95"/>
  <c r="I955" i="95" s="1"/>
  <c r="B959" i="95"/>
  <c r="I959" i="95" s="1"/>
  <c r="B963" i="95"/>
  <c r="I963" i="95" s="1"/>
  <c r="B967" i="95"/>
  <c r="I967" i="95" s="1"/>
  <c r="B971" i="95"/>
  <c r="I971" i="95" s="1"/>
  <c r="B975" i="95"/>
  <c r="I975" i="95" s="1"/>
  <c r="B979" i="95"/>
  <c r="I979" i="95" s="1"/>
  <c r="B983" i="95"/>
  <c r="I983" i="95" s="1"/>
  <c r="B987" i="95"/>
  <c r="I987" i="95" s="1"/>
  <c r="B991" i="95"/>
  <c r="I991" i="95" s="1"/>
  <c r="B995" i="95"/>
  <c r="I995" i="95" s="1"/>
  <c r="B999" i="95"/>
  <c r="I999" i="95" s="1"/>
  <c r="B1003" i="95"/>
  <c r="I1003" i="95" s="1"/>
  <c r="B1007" i="95"/>
  <c r="I1007" i="95" s="1"/>
  <c r="B1011" i="95"/>
  <c r="I1011" i="95" s="1"/>
  <c r="B1015" i="95"/>
  <c r="I1015" i="95" s="1"/>
  <c r="B1019" i="95"/>
  <c r="I1019" i="95" s="1"/>
  <c r="B1023" i="95"/>
  <c r="I1023" i="95" s="1"/>
  <c r="B1027" i="95"/>
  <c r="I1027" i="95" s="1"/>
  <c r="B1031" i="95"/>
  <c r="I1031" i="95" s="1"/>
  <c r="B1035" i="95"/>
  <c r="I1035" i="95" s="1"/>
  <c r="B1039" i="95"/>
  <c r="I1039" i="95" s="1"/>
  <c r="B1043" i="95"/>
  <c r="I1043" i="95" s="1"/>
  <c r="B1047" i="95"/>
  <c r="I1047" i="95" s="1"/>
  <c r="B1051" i="95"/>
  <c r="I1051" i="95" s="1"/>
  <c r="B1055" i="95"/>
  <c r="I1055" i="95" s="1"/>
  <c r="B1059" i="95"/>
  <c r="I1059" i="95" s="1"/>
  <c r="B1063" i="95"/>
  <c r="I1063" i="95" s="1"/>
  <c r="B1067" i="95"/>
  <c r="I1067" i="95" s="1"/>
  <c r="B1071" i="95"/>
  <c r="I1071" i="95" s="1"/>
  <c r="B1075" i="95"/>
  <c r="I1075" i="95" s="1"/>
  <c r="B1079" i="95"/>
  <c r="I1079" i="95" s="1"/>
  <c r="B1083" i="95"/>
  <c r="I1083" i="95" s="1"/>
  <c r="B1087" i="95"/>
  <c r="I1087" i="95" s="1"/>
  <c r="B1091" i="95"/>
  <c r="I1091" i="95" s="1"/>
  <c r="B1095" i="95"/>
  <c r="I1095" i="95" s="1"/>
  <c r="B1099" i="95"/>
  <c r="I1099" i="95" s="1"/>
  <c r="B1103" i="95"/>
  <c r="I1103" i="95" s="1"/>
  <c r="B1107" i="95"/>
  <c r="I1107" i="95" s="1"/>
  <c r="B1111" i="95"/>
  <c r="I1111" i="95" s="1"/>
  <c r="B1115" i="95"/>
  <c r="I1115" i="95" s="1"/>
  <c r="B1119" i="95"/>
  <c r="I1119" i="95" s="1"/>
  <c r="B1123" i="95"/>
  <c r="I1123" i="95" s="1"/>
  <c r="B1127" i="95"/>
  <c r="I1127" i="95" s="1"/>
  <c r="B1131" i="95"/>
  <c r="I1131" i="95" s="1"/>
  <c r="B1135" i="95"/>
  <c r="I1135" i="95" s="1"/>
  <c r="B1139" i="95"/>
  <c r="I1139" i="95" s="1"/>
  <c r="B1143" i="95"/>
  <c r="I1143" i="95" s="1"/>
  <c r="B1147" i="95"/>
  <c r="I1147" i="95" s="1"/>
  <c r="B1151" i="95"/>
  <c r="I1151" i="95" s="1"/>
  <c r="B1155" i="95"/>
  <c r="I1155" i="95" s="1"/>
  <c r="B1159" i="95"/>
  <c r="I1159" i="95" s="1"/>
  <c r="B1163" i="95"/>
  <c r="I1163" i="95" s="1"/>
  <c r="B1167" i="95"/>
  <c r="I1167" i="95" s="1"/>
  <c r="B1171" i="95"/>
  <c r="I1171" i="95" s="1"/>
  <c r="B1175" i="95"/>
  <c r="I1175" i="95" s="1"/>
  <c r="B1179" i="95"/>
  <c r="I1179" i="95" s="1"/>
  <c r="B1183" i="95"/>
  <c r="I1183" i="95" s="1"/>
  <c r="B1187" i="95"/>
  <c r="I1187" i="95" s="1"/>
  <c r="B1191" i="95"/>
  <c r="I1191" i="95" s="1"/>
  <c r="B1195" i="95"/>
  <c r="I1195" i="95" s="1"/>
  <c r="B1199" i="95"/>
  <c r="I1199" i="95" s="1"/>
  <c r="B1203" i="95"/>
  <c r="I1203" i="95" s="1"/>
  <c r="B1207" i="95"/>
  <c r="I1207" i="95" s="1"/>
  <c r="B1211" i="95"/>
  <c r="I1211" i="95" s="1"/>
  <c r="B1215" i="95"/>
  <c r="I1215" i="95" s="1"/>
  <c r="B1219" i="95"/>
  <c r="I1219" i="95" s="1"/>
  <c r="B1223" i="95"/>
  <c r="I1223" i="95" s="1"/>
  <c r="B1227" i="95"/>
  <c r="I1227" i="95" s="1"/>
  <c r="B1231" i="95"/>
  <c r="I1231" i="95" s="1"/>
  <c r="B1235" i="95"/>
  <c r="I1235" i="95" s="1"/>
  <c r="B1239" i="95"/>
  <c r="I1239" i="95" s="1"/>
  <c r="B1243" i="95"/>
  <c r="I1243" i="95" s="1"/>
  <c r="B1247" i="95"/>
  <c r="I1247" i="95" s="1"/>
  <c r="B1251" i="95"/>
  <c r="I1251" i="95" s="1"/>
  <c r="B1255" i="95"/>
  <c r="I1255" i="95" s="1"/>
  <c r="B1259" i="95"/>
  <c r="I1259" i="95" s="1"/>
  <c r="B1263" i="95"/>
  <c r="I1263" i="95" s="1"/>
  <c r="B1267" i="95"/>
  <c r="I1267" i="95" s="1"/>
  <c r="B1271" i="95"/>
  <c r="I1271" i="95" s="1"/>
  <c r="B1275" i="95"/>
  <c r="I1275" i="95" s="1"/>
  <c r="B1279" i="95"/>
  <c r="I1279" i="95" s="1"/>
  <c r="B1283" i="95"/>
  <c r="I1283" i="95" s="1"/>
  <c r="B1287" i="95"/>
  <c r="I1287" i="95" s="1"/>
  <c r="B1291" i="95"/>
  <c r="I1291" i="95" s="1"/>
  <c r="B1295" i="95"/>
  <c r="I1295" i="95" s="1"/>
  <c r="B1299" i="95"/>
  <c r="I1299" i="95" s="1"/>
  <c r="B1303" i="95"/>
  <c r="I1303" i="95" s="1"/>
  <c r="B1307" i="95"/>
  <c r="I1307" i="95" s="1"/>
  <c r="B1311" i="95"/>
  <c r="I1311" i="95" s="1"/>
  <c r="B1315" i="95"/>
  <c r="I1315" i="95" s="1"/>
  <c r="B1319" i="95"/>
  <c r="I1319" i="95" s="1"/>
  <c r="B1323" i="95"/>
  <c r="I1323" i="95" s="1"/>
  <c r="B1327" i="95"/>
  <c r="I1327" i="95" s="1"/>
  <c r="B1331" i="95"/>
  <c r="I1331" i="95" s="1"/>
  <c r="B1335" i="95"/>
  <c r="I1335" i="95" s="1"/>
  <c r="B1339" i="95"/>
  <c r="I1339" i="95" s="1"/>
  <c r="B1343" i="95"/>
  <c r="I1343" i="95" s="1"/>
  <c r="B1347" i="95"/>
  <c r="I1347" i="95" s="1"/>
  <c r="B1351" i="95"/>
  <c r="I1351" i="95" s="1"/>
  <c r="B1355" i="95"/>
  <c r="I1355" i="95" s="1"/>
  <c r="B1359" i="95"/>
  <c r="I1359" i="95" s="1"/>
  <c r="B1363" i="95"/>
  <c r="I1363" i="95" s="1"/>
  <c r="B1367" i="95"/>
  <c r="I1367" i="95" s="1"/>
  <c r="B1371" i="95"/>
  <c r="I1371" i="95" s="1"/>
  <c r="B1375" i="95"/>
  <c r="I1375" i="95" s="1"/>
  <c r="B1379" i="95"/>
  <c r="I1379" i="95" s="1"/>
  <c r="B1383" i="95"/>
  <c r="I1383" i="95" s="1"/>
  <c r="B1387" i="95"/>
  <c r="I1387" i="95" s="1"/>
  <c r="B1391" i="95"/>
  <c r="I1391" i="95" s="1"/>
  <c r="B1395" i="95"/>
  <c r="I1395" i="95" s="1"/>
  <c r="B1399" i="95"/>
  <c r="I1399" i="95" s="1"/>
  <c r="B1403" i="95"/>
  <c r="I1403" i="95" s="1"/>
  <c r="B1407" i="95"/>
  <c r="I1407" i="95" s="1"/>
  <c r="B1411" i="95"/>
  <c r="I1411" i="95" s="1"/>
  <c r="B1415" i="95"/>
  <c r="I1415" i="95" s="1"/>
  <c r="B1419" i="95"/>
  <c r="I1419" i="95" s="1"/>
  <c r="B1423" i="95"/>
  <c r="I1423" i="95" s="1"/>
  <c r="B1427" i="95"/>
  <c r="I1427" i="95" s="1"/>
  <c r="B1431" i="95"/>
  <c r="I1431" i="95" s="1"/>
  <c r="B1435" i="95"/>
  <c r="I1435" i="95" s="1"/>
  <c r="B1439" i="95"/>
  <c r="I1439" i="95" s="1"/>
  <c r="B1443" i="95"/>
  <c r="I1443" i="95" s="1"/>
  <c r="B1447" i="95"/>
  <c r="I1447" i="95" s="1"/>
  <c r="B1451" i="95"/>
  <c r="I1451" i="95" s="1"/>
  <c r="B1455" i="95"/>
  <c r="I1455" i="95" s="1"/>
  <c r="B1459" i="95"/>
  <c r="I1459" i="95" s="1"/>
  <c r="B1463" i="95"/>
  <c r="I1463" i="95" s="1"/>
  <c r="B1467" i="95"/>
  <c r="I1467" i="95" s="1"/>
  <c r="B1471" i="95"/>
  <c r="I1471" i="95" s="1"/>
  <c r="B1475" i="95"/>
  <c r="I1475" i="95" s="1"/>
  <c r="B1479" i="95"/>
  <c r="I1479" i="95" s="1"/>
  <c r="B1483" i="95"/>
  <c r="I1483" i="95" s="1"/>
  <c r="B1487" i="95"/>
  <c r="I1487" i="95" s="1"/>
  <c r="B1491" i="95"/>
  <c r="I1491" i="95" s="1"/>
  <c r="B1495" i="95"/>
  <c r="I1495" i="95" s="1"/>
  <c r="B1499" i="95"/>
  <c r="I1499" i="95" s="1"/>
  <c r="B1503" i="95"/>
  <c r="I1503" i="95" s="1"/>
  <c r="B1507" i="95"/>
  <c r="I1507" i="95" s="1"/>
  <c r="B1511" i="95"/>
  <c r="I1511" i="95" s="1"/>
  <c r="B1515" i="95"/>
  <c r="I1515" i="95" s="1"/>
  <c r="B1519" i="95"/>
  <c r="I1519" i="95" s="1"/>
  <c r="B1523" i="95"/>
  <c r="I1523" i="95" s="1"/>
  <c r="B1527" i="95"/>
  <c r="I1527" i="95" s="1"/>
  <c r="B1531" i="95"/>
  <c r="I1531" i="95" s="1"/>
  <c r="B1535" i="95"/>
  <c r="I1535" i="95" s="1"/>
  <c r="B1539" i="95"/>
  <c r="I1539" i="95" s="1"/>
  <c r="B1543" i="95"/>
  <c r="I1543" i="95" s="1"/>
  <c r="B1547" i="95"/>
  <c r="I1547" i="95" s="1"/>
  <c r="B1551" i="95"/>
  <c r="I1551" i="95" s="1"/>
  <c r="B1555" i="95"/>
  <c r="I1555" i="95" s="1"/>
  <c r="B1559" i="95"/>
  <c r="I1559" i="95" s="1"/>
  <c r="B1563" i="95"/>
  <c r="I1563" i="95" s="1"/>
  <c r="B1567" i="95"/>
  <c r="I1567" i="95" s="1"/>
  <c r="B1571" i="95"/>
  <c r="I1571" i="95" s="1"/>
  <c r="B1575" i="95"/>
  <c r="I1575" i="95" s="1"/>
  <c r="B1579" i="95"/>
  <c r="I1579" i="95" s="1"/>
  <c r="B1583" i="95"/>
  <c r="I1583" i="95" s="1"/>
  <c r="B1587" i="95"/>
  <c r="I1587" i="95" s="1"/>
  <c r="B1591" i="95"/>
  <c r="I1591" i="95" s="1"/>
  <c r="B1595" i="95"/>
  <c r="I1595" i="95" s="1"/>
  <c r="B1599" i="95"/>
  <c r="I1599" i="95" s="1"/>
  <c r="B1603" i="95"/>
  <c r="I1603" i="95" s="1"/>
  <c r="B1607" i="95"/>
  <c r="I1607" i="95" s="1"/>
  <c r="B1611" i="95"/>
  <c r="I1611" i="95" s="1"/>
  <c r="B1615" i="95"/>
  <c r="I1615" i="95" s="1"/>
  <c r="B1619" i="95"/>
  <c r="I1619" i="95" s="1"/>
  <c r="B1623" i="95"/>
  <c r="I1623" i="95" s="1"/>
  <c r="B1627" i="95"/>
  <c r="I1627" i="95" s="1"/>
  <c r="B1631" i="95"/>
  <c r="I1631" i="95" s="1"/>
  <c r="B1635" i="95"/>
  <c r="I1635" i="95" s="1"/>
  <c r="B1639" i="95"/>
  <c r="I1639" i="95" s="1"/>
  <c r="B1643" i="95"/>
  <c r="I1643" i="95" s="1"/>
  <c r="B1647" i="95"/>
  <c r="I1647" i="95" s="1"/>
  <c r="B1651" i="95"/>
  <c r="I1651" i="95" s="1"/>
  <c r="B1655" i="95"/>
  <c r="I1655" i="95" s="1"/>
  <c r="B1659" i="95"/>
  <c r="I1659" i="95" s="1"/>
  <c r="B1663" i="95"/>
  <c r="I1663" i="95" s="1"/>
  <c r="B1667" i="95"/>
  <c r="I1667" i="95" s="1"/>
  <c r="B1671" i="95"/>
  <c r="I1671" i="95" s="1"/>
  <c r="B1675" i="95"/>
  <c r="I1675" i="95" s="1"/>
  <c r="B1679" i="95"/>
  <c r="I1679" i="95" s="1"/>
  <c r="B1683" i="95"/>
  <c r="I1683" i="95" s="1"/>
  <c r="B1687" i="95"/>
  <c r="I1687" i="95" s="1"/>
  <c r="B1691" i="95"/>
  <c r="I1691" i="95" s="1"/>
  <c r="B1695" i="95"/>
  <c r="I1695" i="95" s="1"/>
  <c r="B1699" i="95"/>
  <c r="I1699" i="95" s="1"/>
  <c r="B1703" i="95"/>
  <c r="I1703" i="95" s="1"/>
  <c r="B1707" i="95"/>
  <c r="I1707" i="95" s="1"/>
  <c r="B1711" i="95"/>
  <c r="I1711" i="95" s="1"/>
  <c r="B1715" i="95"/>
  <c r="I1715" i="95" s="1"/>
  <c r="B1719" i="95"/>
  <c r="I1719" i="95" s="1"/>
  <c r="B1723" i="95"/>
  <c r="I1723" i="95" s="1"/>
  <c r="B1727" i="95"/>
  <c r="I1727" i="95" s="1"/>
  <c r="B1731" i="95"/>
  <c r="I1731" i="95" s="1"/>
  <c r="B1735" i="95"/>
  <c r="I1735" i="95" s="1"/>
  <c r="B1739" i="95"/>
  <c r="I1739" i="95" s="1"/>
  <c r="B1743" i="95"/>
  <c r="I1743" i="95" s="1"/>
  <c r="B1747" i="95"/>
  <c r="I1747" i="95" s="1"/>
  <c r="B1751" i="95"/>
  <c r="I1751" i="95" s="1"/>
  <c r="B1755" i="95"/>
  <c r="I1755" i="95" s="1"/>
  <c r="B1759" i="95"/>
  <c r="I1759" i="95" s="1"/>
  <c r="B1763" i="95"/>
  <c r="I1763" i="95" s="1"/>
  <c r="B1767" i="95"/>
  <c r="I1767" i="95" s="1"/>
  <c r="B1771" i="95"/>
  <c r="I1771" i="95" s="1"/>
  <c r="B1775" i="95"/>
  <c r="I1775" i="95" s="1"/>
  <c r="B1779" i="95"/>
  <c r="I1779" i="95" s="1"/>
  <c r="B1783" i="95"/>
  <c r="I1783" i="95" s="1"/>
  <c r="B1787" i="95"/>
  <c r="I1787" i="95" s="1"/>
  <c r="B1791" i="95"/>
  <c r="I1791" i="95" s="1"/>
  <c r="B1795" i="95"/>
  <c r="I1795" i="95" s="1"/>
  <c r="B1799" i="95"/>
  <c r="I1799" i="95" s="1"/>
  <c r="B1803" i="95"/>
  <c r="I1803" i="95" s="1"/>
  <c r="B1807" i="95"/>
  <c r="I1807" i="95" s="1"/>
  <c r="B1811" i="95"/>
  <c r="I1811" i="95" s="1"/>
  <c r="B1815" i="95"/>
  <c r="I1815" i="95" s="1"/>
  <c r="B1819" i="95"/>
  <c r="I1819" i="95" s="1"/>
  <c r="B1823" i="95"/>
  <c r="I1823" i="95" s="1"/>
  <c r="B1827" i="95"/>
  <c r="I1827" i="95" s="1"/>
  <c r="B1831" i="95"/>
  <c r="I1831" i="95" s="1"/>
  <c r="B1835" i="95"/>
  <c r="I1835" i="95" s="1"/>
  <c r="B1839" i="95"/>
  <c r="I1839" i="95" s="1"/>
  <c r="B1843" i="95"/>
  <c r="I1843" i="95" s="1"/>
  <c r="B1847" i="95"/>
  <c r="I1847" i="95" s="1"/>
  <c r="B1851" i="95"/>
  <c r="I1851" i="95" s="1"/>
  <c r="B1855" i="95"/>
  <c r="I1855" i="95" s="1"/>
  <c r="B1859" i="95"/>
  <c r="I1859" i="95" s="1"/>
  <c r="B1863" i="95"/>
  <c r="I1863" i="95" s="1"/>
  <c r="B1867" i="95"/>
  <c r="I1867" i="95" s="1"/>
  <c r="B1871" i="95"/>
  <c r="I1871" i="95" s="1"/>
  <c r="B1875" i="95"/>
  <c r="I1875" i="95" s="1"/>
  <c r="B1879" i="95"/>
  <c r="I1879" i="95" s="1"/>
  <c r="B1883" i="95"/>
  <c r="I1883" i="95" s="1"/>
  <c r="B1887" i="95"/>
  <c r="I1887" i="95" s="1"/>
  <c r="B1891" i="95"/>
  <c r="I1891" i="95" s="1"/>
  <c r="B1895" i="95"/>
  <c r="I1895" i="95" s="1"/>
  <c r="B1899" i="95"/>
  <c r="I1899" i="95" s="1"/>
  <c r="B1903" i="95"/>
  <c r="I1903" i="95" s="1"/>
  <c r="B1907" i="95"/>
  <c r="I1907" i="95" s="1"/>
  <c r="B1911" i="95"/>
  <c r="I1911" i="95" s="1"/>
  <c r="B1915" i="95"/>
  <c r="I1915" i="95" s="1"/>
  <c r="B1919" i="95"/>
  <c r="I1919" i="95" s="1"/>
  <c r="B1923" i="95"/>
  <c r="I1923" i="95" s="1"/>
  <c r="B1927" i="95"/>
  <c r="I1927" i="95" s="1"/>
  <c r="B1931" i="95"/>
  <c r="I1931" i="95" s="1"/>
  <c r="B1935" i="95"/>
  <c r="I1935" i="95" s="1"/>
  <c r="B1939" i="95"/>
  <c r="I1939" i="95" s="1"/>
  <c r="B1943" i="95"/>
  <c r="I1943" i="95" s="1"/>
  <c r="B1947" i="95"/>
  <c r="I1947" i="95" s="1"/>
  <c r="B1951" i="95"/>
  <c r="I1951" i="95" s="1"/>
  <c r="B1955" i="95"/>
  <c r="I1955" i="95" s="1"/>
  <c r="B1959" i="95"/>
  <c r="I1959" i="95" s="1"/>
  <c r="B1963" i="95"/>
  <c r="I1963" i="95" s="1"/>
  <c r="B1967" i="95"/>
  <c r="I1967" i="95" s="1"/>
  <c r="B1971" i="95"/>
  <c r="I1971" i="95" s="1"/>
  <c r="B1975" i="95"/>
  <c r="I1975" i="95" s="1"/>
  <c r="B1979" i="95"/>
  <c r="I1979" i="95" s="1"/>
  <c r="B1983" i="95"/>
  <c r="I1983" i="95" s="1"/>
  <c r="B1987" i="95"/>
  <c r="I1987" i="95" s="1"/>
  <c r="B1991" i="95"/>
  <c r="I1991" i="95" s="1"/>
  <c r="B1995" i="95"/>
  <c r="I1995" i="95" s="1"/>
  <c r="B1999" i="95"/>
  <c r="I1999" i="95" s="1"/>
  <c r="B2003" i="95"/>
  <c r="I2003" i="95" s="1"/>
  <c r="B2007" i="95"/>
  <c r="I2007" i="95" s="1"/>
  <c r="B2011" i="95"/>
  <c r="I2011" i="95" s="1"/>
  <c r="B2015" i="95"/>
  <c r="I2015" i="95" s="1"/>
  <c r="B2019" i="95"/>
  <c r="I2019" i="95" s="1"/>
  <c r="B2023" i="95"/>
  <c r="I2023" i="95" s="1"/>
  <c r="B2027" i="95"/>
  <c r="I2027" i="95" s="1"/>
  <c r="B2031" i="95"/>
  <c r="I2031" i="95" s="1"/>
  <c r="B2035" i="95"/>
  <c r="I2035" i="95" s="1"/>
  <c r="B2039" i="95"/>
  <c r="I2039" i="95" s="1"/>
  <c r="B2043" i="95"/>
  <c r="I2043" i="95" s="1"/>
  <c r="B2047" i="95"/>
  <c r="I2047" i="95" s="1"/>
  <c r="B2051" i="95"/>
  <c r="I2051" i="95" s="1"/>
  <c r="B2055" i="95"/>
  <c r="I2055" i="95" s="1"/>
  <c r="B2059" i="95"/>
  <c r="I2059" i="95" s="1"/>
  <c r="B2063" i="95"/>
  <c r="I2063" i="95" s="1"/>
  <c r="B2067" i="95"/>
  <c r="I2067" i="95" s="1"/>
  <c r="B2071" i="95"/>
  <c r="I2071" i="95" s="1"/>
  <c r="B2075" i="95"/>
  <c r="I2075" i="95" s="1"/>
  <c r="B2079" i="95"/>
  <c r="I2079" i="95" s="1"/>
  <c r="B2083" i="95"/>
  <c r="I2083" i="95" s="1"/>
  <c r="B2087" i="95"/>
  <c r="I2087" i="95" s="1"/>
  <c r="B2091" i="95"/>
  <c r="I2091" i="95" s="1"/>
  <c r="B2095" i="95"/>
  <c r="I2095" i="95" s="1"/>
  <c r="B2099" i="95"/>
  <c r="I2099" i="95" s="1"/>
  <c r="B2103" i="95"/>
  <c r="I2103" i="95" s="1"/>
  <c r="B2107" i="95"/>
  <c r="I2107" i="95" s="1"/>
  <c r="B2111" i="95"/>
  <c r="I2111" i="95" s="1"/>
  <c r="B2115" i="95"/>
  <c r="I2115" i="95" s="1"/>
  <c r="B2119" i="95"/>
  <c r="I2119" i="95" s="1"/>
  <c r="B2123" i="95"/>
  <c r="I2123" i="95" s="1"/>
  <c r="B2127" i="95"/>
  <c r="I2127" i="95" s="1"/>
  <c r="B2131" i="95"/>
  <c r="I2131" i="95" s="1"/>
  <c r="B2135" i="95"/>
  <c r="I2135" i="95" s="1"/>
  <c r="B2139" i="95"/>
  <c r="I2139" i="95" s="1"/>
  <c r="B2143" i="95"/>
  <c r="I2143" i="95" s="1"/>
  <c r="B2147" i="95"/>
  <c r="I2147" i="95" s="1"/>
  <c r="B2151" i="95"/>
  <c r="I2151" i="95" s="1"/>
  <c r="B2155" i="95"/>
  <c r="I2155" i="95" s="1"/>
  <c r="B2159" i="95"/>
  <c r="I2159" i="95" s="1"/>
  <c r="B2163" i="95"/>
  <c r="I2163" i="95" s="1"/>
  <c r="B2167" i="95"/>
  <c r="I2167" i="95" s="1"/>
  <c r="B2171" i="95"/>
  <c r="I2171" i="95" s="1"/>
  <c r="B2175" i="95"/>
  <c r="I2175" i="95" s="1"/>
  <c r="B2179" i="95"/>
  <c r="I2179" i="95" s="1"/>
  <c r="B2183" i="95"/>
  <c r="I2183" i="95" s="1"/>
  <c r="B2187" i="95"/>
  <c r="I2187" i="95" s="1"/>
  <c r="B2191" i="95"/>
  <c r="I2191" i="95" s="1"/>
  <c r="B2195" i="95"/>
  <c r="I2195" i="95" s="1"/>
  <c r="B2199" i="95"/>
  <c r="I2199" i="95" s="1"/>
  <c r="B2203" i="95"/>
  <c r="I2203" i="95" s="1"/>
  <c r="B2207" i="95"/>
  <c r="I2207" i="95" s="1"/>
  <c r="B2211" i="95"/>
  <c r="I2211" i="95" s="1"/>
  <c r="B2215" i="95"/>
  <c r="I2215" i="95" s="1"/>
  <c r="B2219" i="95"/>
  <c r="I2219" i="95" s="1"/>
  <c r="B2223" i="95"/>
  <c r="I2223" i="95" s="1"/>
  <c r="B2227" i="95"/>
  <c r="I2227" i="95" s="1"/>
  <c r="B2231" i="95"/>
  <c r="I2231" i="95" s="1"/>
  <c r="B2235" i="95"/>
  <c r="I2235" i="95" s="1"/>
  <c r="B2239" i="95"/>
  <c r="I2239" i="95" s="1"/>
  <c r="B2243" i="95"/>
  <c r="I2243" i="95" s="1"/>
  <c r="B2247" i="95"/>
  <c r="I2247" i="95" s="1"/>
  <c r="B2251" i="95"/>
  <c r="I2251" i="95" s="1"/>
  <c r="B2255" i="95"/>
  <c r="I2255" i="95" s="1"/>
  <c r="B2259" i="95"/>
  <c r="I2259" i="95" s="1"/>
  <c r="B2263" i="95"/>
  <c r="I2263" i="95" s="1"/>
  <c r="B2267" i="95"/>
  <c r="I2267" i="95" s="1"/>
  <c r="B2271" i="95"/>
  <c r="I2271" i="95" s="1"/>
  <c r="B2275" i="95"/>
  <c r="I2275" i="95" s="1"/>
  <c r="B2279" i="95"/>
  <c r="I2279" i="95" s="1"/>
  <c r="B2283" i="95"/>
  <c r="I2283" i="95" s="1"/>
  <c r="B2287" i="95"/>
  <c r="I2287" i="95" s="1"/>
  <c r="B2291" i="95"/>
  <c r="I2291" i="95" s="1"/>
  <c r="B2295" i="95"/>
  <c r="I2295" i="95" s="1"/>
  <c r="B2299" i="95"/>
  <c r="I2299" i="95" s="1"/>
  <c r="B2303" i="95"/>
  <c r="I2303" i="95" s="1"/>
  <c r="B2307" i="95"/>
  <c r="I2307" i="95" s="1"/>
  <c r="B2311" i="95"/>
  <c r="I2311" i="95" s="1"/>
  <c r="B2315" i="95"/>
  <c r="I2315" i="95" s="1"/>
  <c r="B2319" i="95"/>
  <c r="I2319" i="95" s="1"/>
  <c r="B2323" i="95"/>
  <c r="I2323" i="95" s="1"/>
  <c r="B2327" i="95"/>
  <c r="I2327" i="95" s="1"/>
  <c r="B2331" i="95"/>
  <c r="I2331" i="95" s="1"/>
  <c r="B2335" i="95"/>
  <c r="I2335" i="95" s="1"/>
  <c r="B2339" i="95"/>
  <c r="I2339" i="95" s="1"/>
  <c r="B2343" i="95"/>
  <c r="I2343" i="95" s="1"/>
  <c r="B2347" i="95"/>
  <c r="I2347" i="95" s="1"/>
  <c r="B2351" i="95"/>
  <c r="I2351" i="95" s="1"/>
  <c r="B2355" i="95"/>
  <c r="I2355" i="95" s="1"/>
  <c r="B2359" i="95"/>
  <c r="I2359" i="95" s="1"/>
  <c r="B2363" i="95"/>
  <c r="I2363" i="95" s="1"/>
  <c r="B2367" i="95"/>
  <c r="I2367" i="95" s="1"/>
  <c r="B2371" i="95"/>
  <c r="I2371" i="95" s="1"/>
  <c r="B2375" i="95"/>
  <c r="I2375" i="95" s="1"/>
  <c r="B2379" i="95"/>
  <c r="I2379" i="95" s="1"/>
  <c r="B2383" i="95"/>
  <c r="I2383" i="95" s="1"/>
  <c r="B2387" i="95"/>
  <c r="I2387" i="95" s="1"/>
  <c r="B2391" i="95"/>
  <c r="I2391" i="95" s="1"/>
  <c r="B2395" i="95"/>
  <c r="I2395" i="95" s="1"/>
  <c r="B2399" i="95"/>
  <c r="I2399" i="95" s="1"/>
  <c r="B2403" i="95"/>
  <c r="I2403" i="95" s="1"/>
  <c r="B2407" i="95"/>
  <c r="I2407" i="95" s="1"/>
  <c r="B2411" i="95"/>
  <c r="I2411" i="95" s="1"/>
  <c r="B2415" i="95"/>
  <c r="I2415" i="95" s="1"/>
  <c r="B2419" i="95"/>
  <c r="I2419" i="95" s="1"/>
  <c r="B2423" i="95"/>
  <c r="I2423" i="95" s="1"/>
  <c r="B2427" i="95"/>
  <c r="I2427" i="95" s="1"/>
  <c r="B2431" i="95"/>
  <c r="I2431" i="95" s="1"/>
  <c r="B2435" i="95"/>
  <c r="I2435" i="95" s="1"/>
  <c r="B2439" i="95"/>
  <c r="I2439" i="95" s="1"/>
  <c r="B2443" i="95"/>
  <c r="I2443" i="95" s="1"/>
  <c r="B2447" i="95"/>
  <c r="I2447" i="95" s="1"/>
  <c r="B2451" i="95"/>
  <c r="I2451" i="95" s="1"/>
  <c r="B2455" i="95"/>
  <c r="I2455" i="95" s="1"/>
  <c r="B2459" i="95"/>
  <c r="I2459" i="95" s="1"/>
  <c r="B2463" i="95"/>
  <c r="I2463" i="95" s="1"/>
  <c r="B2467" i="95"/>
  <c r="I2467" i="95" s="1"/>
  <c r="B2471" i="95"/>
  <c r="I2471" i="95" s="1"/>
  <c r="B2475" i="95"/>
  <c r="I2475" i="95" s="1"/>
  <c r="B2479" i="95"/>
  <c r="I2479" i="95" s="1"/>
  <c r="B2483" i="95"/>
  <c r="I2483" i="95" s="1"/>
  <c r="B2487" i="95"/>
  <c r="I2487" i="95" s="1"/>
  <c r="B2491" i="95"/>
  <c r="I2491" i="95" s="1"/>
  <c r="B2495" i="95"/>
  <c r="I2495" i="95" s="1"/>
  <c r="B2499" i="95"/>
  <c r="I2499" i="95" s="1"/>
  <c r="B2503" i="95"/>
  <c r="I2503" i="95" s="1"/>
  <c r="B2507" i="95"/>
  <c r="I2507" i="95" s="1"/>
  <c r="B2511" i="95"/>
  <c r="I2511" i="95" s="1"/>
  <c r="B2515" i="95"/>
  <c r="I2515" i="95" s="1"/>
  <c r="B2519" i="95"/>
  <c r="I2519" i="95" s="1"/>
  <c r="B2523" i="95"/>
  <c r="I2523" i="95" s="1"/>
  <c r="B2527" i="95"/>
  <c r="I2527" i="95" s="1"/>
  <c r="B2531" i="95"/>
  <c r="I2531" i="95" s="1"/>
  <c r="B2535" i="95"/>
  <c r="I2535" i="95" s="1"/>
  <c r="B2539" i="95"/>
  <c r="I2539" i="95" s="1"/>
  <c r="B2543" i="95"/>
  <c r="I2543" i="95" s="1"/>
  <c r="B2547" i="95"/>
  <c r="I2547" i="95" s="1"/>
  <c r="B2551" i="95"/>
  <c r="I2551" i="95" s="1"/>
  <c r="B2555" i="95"/>
  <c r="I2555" i="95" s="1"/>
  <c r="B2559" i="95"/>
  <c r="I2559" i="95" s="1"/>
  <c r="B2563" i="95"/>
  <c r="I2563" i="95" s="1"/>
  <c r="B2567" i="95"/>
  <c r="I2567" i="95" s="1"/>
  <c r="B2571" i="95"/>
  <c r="I2571" i="95" s="1"/>
  <c r="B2575" i="95"/>
  <c r="I2575" i="95" s="1"/>
  <c r="B2579" i="95"/>
  <c r="I2579" i="95" s="1"/>
  <c r="B2583" i="95"/>
  <c r="I2583" i="95" s="1"/>
  <c r="B2587" i="95"/>
  <c r="I2587" i="95" s="1"/>
  <c r="B2591" i="95"/>
  <c r="I2591" i="95" s="1"/>
  <c r="B2595" i="95"/>
  <c r="I2595" i="95" s="1"/>
  <c r="B2599" i="95"/>
  <c r="I2599" i="95" s="1"/>
  <c r="B2603" i="95"/>
  <c r="I2603" i="95" s="1"/>
  <c r="B2607" i="95"/>
  <c r="I2607" i="95" s="1"/>
  <c r="B2611" i="95"/>
  <c r="I2611" i="95" s="1"/>
  <c r="B2615" i="95"/>
  <c r="I2615" i="95" s="1"/>
  <c r="B2619" i="95"/>
  <c r="I2619" i="95" s="1"/>
  <c r="B2623" i="95"/>
  <c r="I2623" i="95" s="1"/>
  <c r="B2627" i="95"/>
  <c r="I2627" i="95" s="1"/>
  <c r="B2631" i="95"/>
  <c r="I2631" i="95" s="1"/>
  <c r="B2635" i="95"/>
  <c r="I2635" i="95" s="1"/>
  <c r="B2639" i="95"/>
  <c r="I2639" i="95" s="1"/>
  <c r="B2643" i="95"/>
  <c r="I2643" i="95" s="1"/>
  <c r="B2647" i="95"/>
  <c r="I2647" i="95" s="1"/>
  <c r="B2651" i="95"/>
  <c r="I2651" i="95" s="1"/>
  <c r="B2655" i="95"/>
  <c r="I2655" i="95" s="1"/>
  <c r="B2659" i="95"/>
  <c r="I2659" i="95" s="1"/>
  <c r="B2663" i="95"/>
  <c r="I2663" i="95" s="1"/>
  <c r="B2667" i="95"/>
  <c r="I2667" i="95" s="1"/>
  <c r="B2671" i="95"/>
  <c r="I2671" i="95" s="1"/>
  <c r="B2675" i="95"/>
  <c r="I2675" i="95" s="1"/>
  <c r="B2679" i="95"/>
  <c r="I2679" i="95" s="1"/>
  <c r="B2683" i="95"/>
  <c r="I2683" i="95" s="1"/>
  <c r="B2687" i="95"/>
  <c r="I2687" i="95" s="1"/>
  <c r="B2691" i="95"/>
  <c r="I2691" i="95" s="1"/>
  <c r="B2695" i="95"/>
  <c r="I2695" i="95" s="1"/>
  <c r="B2699" i="95"/>
  <c r="I2699" i="95" s="1"/>
  <c r="B2703" i="95"/>
  <c r="I2703" i="95" s="1"/>
  <c r="B2707" i="95"/>
  <c r="I2707" i="95" s="1"/>
  <c r="B2711" i="95"/>
  <c r="I2711" i="95" s="1"/>
  <c r="B2715" i="95"/>
  <c r="I2715" i="95" s="1"/>
  <c r="B2719" i="95"/>
  <c r="I2719" i="95" s="1"/>
  <c r="B2723" i="95"/>
  <c r="I2723" i="95" s="1"/>
  <c r="B2727" i="95"/>
  <c r="I2727" i="95" s="1"/>
  <c r="B2731" i="95"/>
  <c r="I2731" i="95" s="1"/>
  <c r="B2735" i="95"/>
  <c r="I2735" i="95" s="1"/>
  <c r="B2739" i="95"/>
  <c r="I2739" i="95" s="1"/>
  <c r="B2743" i="95"/>
  <c r="I2743" i="95" s="1"/>
  <c r="B2747" i="95"/>
  <c r="I2747" i="95" s="1"/>
  <c r="B2751" i="95"/>
  <c r="I2751" i="95" s="1"/>
  <c r="B2755" i="95"/>
  <c r="I2755" i="95" s="1"/>
  <c r="B2759" i="95"/>
  <c r="I2759" i="95" s="1"/>
  <c r="B2763" i="95"/>
  <c r="I2763" i="95" s="1"/>
  <c r="B2767" i="95"/>
  <c r="I2767" i="95" s="1"/>
  <c r="B2771" i="95"/>
  <c r="I2771" i="95" s="1"/>
  <c r="B2775" i="95"/>
  <c r="I2775" i="95" s="1"/>
  <c r="B2779" i="95"/>
  <c r="I2779" i="95" s="1"/>
  <c r="B2783" i="95"/>
  <c r="I2783" i="95" s="1"/>
  <c r="B2787" i="95"/>
  <c r="I2787" i="95" s="1"/>
  <c r="B2791" i="95"/>
  <c r="I2791" i="95" s="1"/>
  <c r="B2795" i="95"/>
  <c r="I2795" i="95" s="1"/>
  <c r="B2799" i="95"/>
  <c r="I2799" i="95" s="1"/>
  <c r="B2803" i="95"/>
  <c r="I2803" i="95" s="1"/>
  <c r="B2807" i="95"/>
  <c r="I2807" i="95" s="1"/>
  <c r="B2811" i="95"/>
  <c r="I2811" i="95" s="1"/>
  <c r="B2815" i="95"/>
  <c r="I2815" i="95" s="1"/>
  <c r="B2819" i="95"/>
  <c r="I2819" i="95" s="1"/>
  <c r="B2823" i="95"/>
  <c r="I2823" i="95" s="1"/>
  <c r="B2827" i="95"/>
  <c r="I2827" i="95" s="1"/>
  <c r="B2831" i="95"/>
  <c r="I2831" i="95" s="1"/>
  <c r="B2835" i="95"/>
  <c r="I2835" i="95" s="1"/>
  <c r="B2839" i="95"/>
  <c r="I2839" i="95" s="1"/>
  <c r="B2843" i="95"/>
  <c r="I2843" i="95" s="1"/>
  <c r="B2847" i="95"/>
  <c r="I2847" i="95" s="1"/>
  <c r="B2851" i="95"/>
  <c r="I2851" i="95" s="1"/>
  <c r="B2855" i="95"/>
  <c r="I2855" i="95" s="1"/>
  <c r="B2859" i="95"/>
  <c r="I2859" i="95" s="1"/>
  <c r="B2863" i="95"/>
  <c r="I2863" i="95" s="1"/>
  <c r="B2867" i="95"/>
  <c r="I2867" i="95" s="1"/>
  <c r="B2871" i="95"/>
  <c r="I2871" i="95" s="1"/>
  <c r="B2875" i="95"/>
  <c r="I2875" i="95" s="1"/>
  <c r="B2879" i="95"/>
  <c r="I2879" i="95" s="1"/>
  <c r="B2883" i="95"/>
  <c r="I2883" i="95" s="1"/>
  <c r="B2887" i="95"/>
  <c r="I2887" i="95" s="1"/>
  <c r="B2891" i="95"/>
  <c r="I2891" i="95" s="1"/>
  <c r="B2895" i="95"/>
  <c r="I2895" i="95" s="1"/>
  <c r="B2899" i="95"/>
  <c r="I2899" i="95" s="1"/>
  <c r="B2903" i="95"/>
  <c r="I2903" i="95" s="1"/>
  <c r="B2907" i="95"/>
  <c r="I2907" i="95" s="1"/>
  <c r="B2911" i="95"/>
  <c r="I2911" i="95" s="1"/>
  <c r="B2915" i="95"/>
  <c r="I2915" i="95" s="1"/>
  <c r="B2919" i="95"/>
  <c r="I2919" i="95" s="1"/>
  <c r="B2923" i="95"/>
  <c r="I2923" i="95" s="1"/>
  <c r="B2927" i="95"/>
  <c r="I2927" i="95" s="1"/>
  <c r="B2931" i="95"/>
  <c r="I2931" i="95" s="1"/>
  <c r="B2935" i="95"/>
  <c r="I2935" i="95" s="1"/>
  <c r="B2939" i="95"/>
  <c r="I2939" i="95" s="1"/>
  <c r="B2943" i="95"/>
  <c r="I2943" i="95" s="1"/>
  <c r="B2947" i="95"/>
  <c r="I2947" i="95" s="1"/>
  <c r="B2951" i="95"/>
  <c r="I2951" i="95" s="1"/>
  <c r="B2955" i="95"/>
  <c r="I2955" i="95" s="1"/>
  <c r="B2959" i="95"/>
  <c r="I2959" i="95" s="1"/>
  <c r="B2963" i="95"/>
  <c r="I2963" i="95" s="1"/>
  <c r="B2967" i="95"/>
  <c r="I2967" i="95" s="1"/>
  <c r="B2971" i="95"/>
  <c r="I2971" i="95" s="1"/>
  <c r="B2975" i="95"/>
  <c r="I2975" i="95" s="1"/>
  <c r="B2979" i="95"/>
  <c r="I2979" i="95" s="1"/>
  <c r="B2983" i="95"/>
  <c r="I2983" i="95" s="1"/>
  <c r="B2987" i="95"/>
  <c r="I2987" i="95" s="1"/>
  <c r="B2991" i="95"/>
  <c r="I2991" i="95" s="1"/>
  <c r="B2995" i="95"/>
  <c r="I2995" i="95" s="1"/>
  <c r="B2999" i="95"/>
  <c r="I2999" i="95" s="1"/>
  <c r="B3003" i="95"/>
  <c r="I3003" i="95" s="1"/>
  <c r="B3007" i="95"/>
  <c r="I3007" i="95" s="1"/>
  <c r="B3011" i="95"/>
  <c r="I3011" i="95" s="1"/>
  <c r="B3015" i="95"/>
  <c r="I3015" i="95" s="1"/>
  <c r="B3019" i="95"/>
  <c r="I3019" i="95" s="1"/>
  <c r="B3023" i="95"/>
  <c r="I3023" i="95" s="1"/>
  <c r="B3027" i="95"/>
  <c r="I3027" i="95" s="1"/>
  <c r="B3031" i="95"/>
  <c r="I3031" i="95" s="1"/>
  <c r="B3035" i="95"/>
  <c r="I3035" i="95" s="1"/>
  <c r="B3039" i="95"/>
  <c r="I3039" i="95" s="1"/>
  <c r="B3043" i="95"/>
  <c r="I3043" i="95" s="1"/>
  <c r="B3047" i="95"/>
  <c r="I3047" i="95" s="1"/>
  <c r="B3051" i="95"/>
  <c r="I3051" i="95" s="1"/>
  <c r="B3055" i="95"/>
  <c r="I3055" i="95" s="1"/>
  <c r="B3059" i="95"/>
  <c r="I3059" i="95" s="1"/>
  <c r="B3063" i="95"/>
  <c r="I3063" i="95" s="1"/>
  <c r="B3067" i="95"/>
  <c r="I3067" i="95" s="1"/>
  <c r="B3071" i="95"/>
  <c r="I3071" i="95" s="1"/>
  <c r="B3075" i="95"/>
  <c r="I3075" i="95" s="1"/>
  <c r="B3079" i="95"/>
  <c r="I3079" i="95" s="1"/>
  <c r="B3083" i="95"/>
  <c r="I3083" i="95" s="1"/>
  <c r="B3087" i="95"/>
  <c r="I3087" i="95" s="1"/>
  <c r="B3091" i="95"/>
  <c r="I3091" i="95" s="1"/>
  <c r="B3095" i="95"/>
  <c r="I3095" i="95" s="1"/>
  <c r="B3099" i="95"/>
  <c r="I3099" i="95" s="1"/>
  <c r="B3103" i="95"/>
  <c r="I3103" i="95" s="1"/>
  <c r="B3108" i="95"/>
  <c r="I3108" i="95" s="1"/>
  <c r="B3113" i="95"/>
  <c r="I3113" i="95" s="1"/>
  <c r="B3118" i="95"/>
  <c r="I3118" i="95" s="1"/>
  <c r="B3124" i="95"/>
  <c r="I3124" i="95" s="1"/>
  <c r="B3129" i="95"/>
  <c r="I3129" i="95" s="1"/>
  <c r="B3134" i="95"/>
  <c r="I3134" i="95" s="1"/>
  <c r="B3140" i="95"/>
  <c r="I3140" i="95" s="1"/>
  <c r="B3145" i="95"/>
  <c r="I3145" i="95" s="1"/>
  <c r="B3150" i="95"/>
  <c r="I3150" i="95" s="1"/>
  <c r="B3156" i="95"/>
  <c r="I3156" i="95" s="1"/>
  <c r="B3161" i="95"/>
  <c r="I3161" i="95" s="1"/>
  <c r="B3166" i="95"/>
  <c r="I3166" i="95" s="1"/>
  <c r="B3172" i="95"/>
  <c r="I3172" i="95" s="1"/>
  <c r="B3177" i="95"/>
  <c r="I3177" i="95" s="1"/>
  <c r="B3182" i="95"/>
  <c r="I3182" i="95" s="1"/>
  <c r="B3188" i="95"/>
  <c r="I3188" i="95" s="1"/>
  <c r="B3193" i="95"/>
  <c r="I3193" i="95" s="1"/>
  <c r="B3198" i="95"/>
  <c r="I3198" i="95" s="1"/>
  <c r="B3204" i="95"/>
  <c r="I3204" i="95" s="1"/>
  <c r="B3209" i="95"/>
  <c r="I3209" i="95" s="1"/>
  <c r="B3214" i="95"/>
  <c r="I3214" i="95" s="1"/>
  <c r="B3220" i="95"/>
  <c r="I3220" i="95" s="1"/>
  <c r="B3225" i="95"/>
  <c r="I3225" i="95" s="1"/>
  <c r="B3230" i="95"/>
  <c r="I3230" i="95" s="1"/>
  <c r="B3236" i="95"/>
  <c r="I3236" i="95" s="1"/>
  <c r="B3241" i="95"/>
  <c r="I3241" i="95" s="1"/>
  <c r="B3246" i="95"/>
  <c r="I3246" i="95" s="1"/>
  <c r="B3252" i="95"/>
  <c r="I3252" i="95" s="1"/>
  <c r="B3257" i="95"/>
  <c r="I3257" i="95" s="1"/>
  <c r="B3262" i="95"/>
  <c r="I3262" i="95" s="1"/>
  <c r="B3268" i="95"/>
  <c r="I3268" i="95" s="1"/>
  <c r="B3273" i="95"/>
  <c r="I3273" i="95" s="1"/>
  <c r="B3278" i="95"/>
  <c r="I3278" i="95" s="1"/>
  <c r="B3284" i="95"/>
  <c r="I3284" i="95" s="1"/>
  <c r="B3289" i="95"/>
  <c r="I3289" i="95" s="1"/>
  <c r="B3294" i="95"/>
  <c r="I3294" i="95" s="1"/>
  <c r="B3300" i="95"/>
  <c r="I3300" i="95" s="1"/>
  <c r="B3305" i="95"/>
  <c r="I3305" i="95" s="1"/>
  <c r="B3310" i="95"/>
  <c r="I3310" i="95" s="1"/>
  <c r="B3316" i="95"/>
  <c r="I3316" i="95" s="1"/>
  <c r="B3321" i="95"/>
  <c r="I3321" i="95" s="1"/>
  <c r="B3326" i="95"/>
  <c r="I3326" i="95" s="1"/>
  <c r="B3332" i="95"/>
  <c r="I3332" i="95" s="1"/>
  <c r="B3337" i="95"/>
  <c r="I3337" i="95" s="1"/>
  <c r="B3342" i="95"/>
  <c r="I3342" i="95" s="1"/>
  <c r="B3348" i="95"/>
  <c r="I3348" i="95" s="1"/>
  <c r="B3353" i="95"/>
  <c r="I3353" i="95" s="1"/>
  <c r="B3358" i="95"/>
  <c r="I3358" i="95" s="1"/>
  <c r="B3364" i="95"/>
  <c r="I3364" i="95" s="1"/>
  <c r="B3369" i="95"/>
  <c r="I3369" i="95" s="1"/>
  <c r="B3374" i="95"/>
  <c r="I3374" i="95" s="1"/>
  <c r="B3380" i="95"/>
  <c r="I3380" i="95" s="1"/>
  <c r="B3385" i="95"/>
  <c r="I3385" i="95" s="1"/>
  <c r="B3390" i="95"/>
  <c r="I3390" i="95" s="1"/>
  <c r="B3396" i="95"/>
  <c r="I3396" i="95" s="1"/>
  <c r="B3401" i="95"/>
  <c r="I3401" i="95" s="1"/>
  <c r="B3406" i="95"/>
  <c r="I3406" i="95" s="1"/>
  <c r="B3412" i="95"/>
  <c r="I3412" i="95" s="1"/>
  <c r="B3417" i="95"/>
  <c r="I3417" i="95" s="1"/>
  <c r="B3422" i="95"/>
  <c r="I3422" i="95" s="1"/>
  <c r="B3428" i="95"/>
  <c r="I3428" i="95" s="1"/>
  <c r="B3433" i="95"/>
  <c r="I3433" i="95" s="1"/>
  <c r="B3438" i="95"/>
  <c r="I3438" i="95" s="1"/>
  <c r="B3444" i="95"/>
  <c r="I3444" i="95" s="1"/>
  <c r="B3449" i="95"/>
  <c r="I3449" i="95" s="1"/>
  <c r="B3454" i="95"/>
  <c r="I3454" i="95" s="1"/>
  <c r="B3460" i="95"/>
  <c r="I3460" i="95" s="1"/>
  <c r="B3465" i="95"/>
  <c r="I3465" i="95" s="1"/>
  <c r="B3470" i="95"/>
  <c r="I3470" i="95" s="1"/>
  <c r="B3476" i="95"/>
  <c r="I3476" i="95" s="1"/>
  <c r="B3481" i="95"/>
  <c r="I3481" i="95" s="1"/>
  <c r="B3486" i="95"/>
  <c r="I3486" i="95" s="1"/>
  <c r="B3492" i="95"/>
  <c r="I3492" i="95" s="1"/>
  <c r="B3497" i="95"/>
  <c r="I3497" i="95" s="1"/>
  <c r="B3502" i="95"/>
  <c r="I3502" i="95" s="1"/>
  <c r="B3508" i="95"/>
  <c r="I3508" i="95" s="1"/>
  <c r="B3513" i="95"/>
  <c r="I3513" i="95" s="1"/>
  <c r="B3518" i="95"/>
  <c r="I3518" i="95" s="1"/>
  <c r="B3524" i="95"/>
  <c r="I3524" i="95" s="1"/>
  <c r="B3529" i="95"/>
  <c r="I3529" i="95" s="1"/>
  <c r="B3534" i="95"/>
  <c r="I3534" i="95" s="1"/>
  <c r="B3540" i="95"/>
  <c r="I3540" i="95" s="1"/>
  <c r="B3545" i="95"/>
  <c r="I3545" i="95" s="1"/>
  <c r="B3550" i="95"/>
  <c r="I3550" i="95" s="1"/>
  <c r="B3556" i="95"/>
  <c r="I3556" i="95" s="1"/>
  <c r="B3561" i="95"/>
  <c r="I3561" i="95" s="1"/>
  <c r="B3566" i="95"/>
  <c r="I3566" i="95" s="1"/>
  <c r="B3572" i="95"/>
  <c r="I3572" i="95" s="1"/>
  <c r="B3577" i="95"/>
  <c r="I3577" i="95" s="1"/>
  <c r="B3582" i="95"/>
  <c r="I3582" i="95" s="1"/>
  <c r="B3588" i="95"/>
  <c r="I3588" i="95" s="1"/>
  <c r="B3593" i="95"/>
  <c r="I3593" i="95" s="1"/>
  <c r="B3598" i="95"/>
  <c r="I3598" i="95" s="1"/>
  <c r="B3604" i="95"/>
  <c r="I3604" i="95" s="1"/>
  <c r="B3609" i="95"/>
  <c r="I3609" i="95" s="1"/>
  <c r="B3614" i="95"/>
  <c r="I3614" i="95" s="1"/>
  <c r="B3620" i="95"/>
  <c r="I3620" i="95" s="1"/>
  <c r="B3625" i="95"/>
  <c r="I3625" i="95" s="1"/>
  <c r="B3630" i="95"/>
  <c r="I3630" i="95" s="1"/>
  <c r="B3636" i="95"/>
  <c r="I3636" i="95" s="1"/>
  <c r="B3641" i="95"/>
  <c r="I3641" i="95" s="1"/>
  <c r="B3646" i="95"/>
  <c r="I3646" i="95" s="1"/>
  <c r="B3652" i="95"/>
  <c r="I3652" i="95" s="1"/>
  <c r="B3657" i="95"/>
  <c r="I3657" i="95" s="1"/>
  <c r="B3662" i="95"/>
  <c r="I3662" i="95" s="1"/>
  <c r="B3668" i="95"/>
  <c r="I3668" i="95" s="1"/>
  <c r="B3673" i="95"/>
  <c r="I3673" i="95" s="1"/>
  <c r="B3678" i="95"/>
  <c r="I3678" i="95" s="1"/>
  <c r="B3684" i="95"/>
  <c r="I3684" i="95" s="1"/>
  <c r="B3689" i="95"/>
  <c r="I3689" i="95" s="1"/>
  <c r="B3694" i="95"/>
  <c r="I3694" i="95" s="1"/>
  <c r="B3700" i="95"/>
  <c r="I3700" i="95" s="1"/>
  <c r="B3705" i="95"/>
  <c r="I3705" i="95" s="1"/>
  <c r="B3710" i="95"/>
  <c r="I3710" i="95" s="1"/>
  <c r="B3716" i="95"/>
  <c r="I3716" i="95" s="1"/>
  <c r="B3724" i="95"/>
  <c r="I3724" i="95" s="1"/>
  <c r="B3732" i="95"/>
  <c r="I3732" i="95" s="1"/>
  <c r="B3740" i="95"/>
  <c r="I3740" i="95" s="1"/>
  <c r="B3748" i="95"/>
  <c r="I3748" i="95" s="1"/>
  <c r="B3756" i="95"/>
  <c r="I3756" i="95" s="1"/>
  <c r="B3764" i="95"/>
  <c r="I3764" i="95" s="1"/>
  <c r="B3772" i="95"/>
  <c r="I3772" i="95" s="1"/>
  <c r="B3780" i="95"/>
  <c r="I3780" i="95" s="1"/>
  <c r="B3788" i="95"/>
  <c r="I3788" i="95" s="1"/>
  <c r="B3796" i="95"/>
  <c r="I3796" i="95" s="1"/>
  <c r="B3804" i="95"/>
  <c r="I3804" i="95" s="1"/>
  <c r="B3812" i="95"/>
  <c r="I3812" i="95" s="1"/>
  <c r="B3820" i="95"/>
  <c r="I3820" i="95" s="1"/>
  <c r="B3828" i="95"/>
  <c r="I3828" i="95" s="1"/>
  <c r="B3836" i="95"/>
  <c r="I3836" i="95" s="1"/>
  <c r="B3844" i="95"/>
  <c r="I3844" i="95" s="1"/>
  <c r="B3852" i="95"/>
  <c r="I3852" i="95" s="1"/>
  <c r="B3860" i="95"/>
  <c r="I3860" i="95" s="1"/>
  <c r="B3868" i="95"/>
  <c r="I3868" i="95" s="1"/>
  <c r="B3876" i="95"/>
  <c r="I3876" i="95" s="1"/>
  <c r="B3884" i="95"/>
  <c r="I3884" i="95" s="1"/>
  <c r="B3892" i="95"/>
  <c r="I3892" i="95" s="1"/>
  <c r="B3900" i="95"/>
  <c r="I3900" i="95" s="1"/>
  <c r="B3908" i="95"/>
  <c r="I3908" i="95" s="1"/>
  <c r="B3916" i="95"/>
  <c r="I3916" i="95" s="1"/>
  <c r="B3924" i="95"/>
  <c r="I3924" i="95" s="1"/>
  <c r="B3932" i="95"/>
  <c r="I3932" i="95" s="1"/>
  <c r="B3940" i="95"/>
  <c r="I3940" i="95" s="1"/>
  <c r="B3948" i="95"/>
  <c r="I3948" i="95" s="1"/>
  <c r="B3956" i="95"/>
  <c r="I3956" i="95" s="1"/>
  <c r="B3964" i="95"/>
  <c r="I3964" i="95" s="1"/>
  <c r="B3972" i="95"/>
  <c r="I3972" i="95" s="1"/>
  <c r="B3980" i="95"/>
  <c r="I3980" i="95" s="1"/>
  <c r="B3988" i="95"/>
  <c r="I3988" i="95" s="1"/>
  <c r="B3996" i="95"/>
  <c r="I3996" i="95" s="1"/>
  <c r="B4004" i="95"/>
  <c r="I4004" i="95" s="1"/>
  <c r="B4012" i="95"/>
  <c r="I4012" i="95" s="1"/>
  <c r="B4020" i="95"/>
  <c r="I4020" i="95" s="1"/>
  <c r="B4028" i="95"/>
  <c r="I4028" i="95" s="1"/>
  <c r="B4036" i="95"/>
  <c r="I4036" i="95" s="1"/>
  <c r="B4044" i="95"/>
  <c r="I4044" i="95" s="1"/>
  <c r="B4052" i="95"/>
  <c r="I4052" i="95" s="1"/>
  <c r="B4060" i="95"/>
  <c r="I4060" i="95" s="1"/>
  <c r="B4068" i="95"/>
  <c r="I4068" i="95" s="1"/>
  <c r="B4076" i="95"/>
  <c r="I4076" i="95" s="1"/>
  <c r="B4084" i="95"/>
  <c r="I4084" i="95" s="1"/>
  <c r="B4092" i="95"/>
  <c r="I4092" i="95" s="1"/>
  <c r="B4100" i="95"/>
  <c r="I4100" i="95" s="1"/>
  <c r="B4108" i="95"/>
  <c r="I4108" i="95" s="1"/>
  <c r="B4116" i="95"/>
  <c r="I4116" i="95" s="1"/>
  <c r="B4124" i="95"/>
  <c r="I4124" i="95" s="1"/>
  <c r="B4132" i="95"/>
  <c r="I4132" i="95" s="1"/>
  <c r="B4140" i="95"/>
  <c r="I4140" i="95" s="1"/>
  <c r="B4148" i="95"/>
  <c r="I4148" i="95" s="1"/>
  <c r="B4156" i="95"/>
  <c r="I4156" i="95" s="1"/>
  <c r="B4164" i="95"/>
  <c r="I4164" i="95" s="1"/>
  <c r="B4172" i="95"/>
  <c r="I4172" i="95" s="1"/>
  <c r="B4180" i="95"/>
  <c r="I4180" i="95" s="1"/>
  <c r="B4188" i="95"/>
  <c r="I4188" i="95" s="1"/>
  <c r="B4196" i="95"/>
  <c r="I4196" i="95" s="1"/>
  <c r="B4204" i="95"/>
  <c r="I4204" i="95" s="1"/>
  <c r="B4212" i="95"/>
  <c r="I4212" i="95" s="1"/>
  <c r="B4220" i="95"/>
  <c r="I4220" i="95" s="1"/>
  <c r="B4228" i="95"/>
  <c r="I4228" i="95" s="1"/>
  <c r="B4236" i="95"/>
  <c r="I4236" i="95" s="1"/>
  <c r="B4244" i="95"/>
  <c r="I4244" i="95" s="1"/>
  <c r="B4252" i="95"/>
  <c r="I4252" i="95" s="1"/>
  <c r="B4260" i="95"/>
  <c r="I4260" i="95" s="1"/>
  <c r="B4268" i="95"/>
  <c r="I4268" i="95" s="1"/>
  <c r="B4276" i="95"/>
  <c r="I4276" i="95" s="1"/>
  <c r="B4284" i="95"/>
  <c r="I4284" i="95" s="1"/>
  <c r="B4292" i="95"/>
  <c r="I4292" i="95" s="1"/>
  <c r="B4300" i="95"/>
  <c r="I4300" i="95" s="1"/>
  <c r="B4308" i="95"/>
  <c r="I4308" i="95" s="1"/>
  <c r="B4316" i="95"/>
  <c r="I4316" i="95" s="1"/>
  <c r="B4324" i="95"/>
  <c r="I4324" i="95" s="1"/>
  <c r="B4332" i="95"/>
  <c r="I4332" i="95" s="1"/>
  <c r="B4340" i="95"/>
  <c r="I4340" i="95" s="1"/>
  <c r="B4348" i="95"/>
  <c r="I4348" i="95" s="1"/>
  <c r="B4356" i="95"/>
  <c r="I4356" i="95" s="1"/>
  <c r="B4364" i="95"/>
  <c r="I4364" i="95" s="1"/>
  <c r="B4372" i="95"/>
  <c r="I4372" i="95" s="1"/>
  <c r="B4380" i="95"/>
  <c r="I4380" i="95" s="1"/>
  <c r="B4388" i="95"/>
  <c r="I4388" i="95" s="1"/>
  <c r="B4396" i="95"/>
  <c r="I4396" i="95" s="1"/>
  <c r="B4404" i="95"/>
  <c r="I4404" i="95" s="1"/>
  <c r="B4412" i="95"/>
  <c r="I4412" i="95" s="1"/>
  <c r="B4420" i="95"/>
  <c r="I4420" i="95" s="1"/>
  <c r="B4428" i="95"/>
  <c r="I4428" i="95" s="1"/>
  <c r="B4436" i="95"/>
  <c r="I4436" i="95" s="1"/>
  <c r="B4444" i="95"/>
  <c r="I4444" i="95" s="1"/>
  <c r="B4453" i="95"/>
  <c r="I4453" i="95" s="1"/>
  <c r="B4464" i="95"/>
  <c r="I4464" i="95" s="1"/>
  <c r="B4475" i="95"/>
  <c r="I4475" i="95" s="1"/>
  <c r="B4485" i="95"/>
  <c r="I4485" i="95" s="1"/>
  <c r="B4496" i="95"/>
  <c r="I4496" i="95" s="1"/>
  <c r="B4507" i="95"/>
  <c r="I4507" i="95" s="1"/>
  <c r="B4517" i="95"/>
  <c r="I4517" i="95" s="1"/>
  <c r="B4528" i="95"/>
  <c r="I4528" i="95" s="1"/>
  <c r="B4539" i="95"/>
  <c r="I4539" i="95" s="1"/>
  <c r="B4555" i="95"/>
  <c r="I4555" i="95" s="1"/>
  <c r="B4571" i="95"/>
  <c r="I4571" i="95" s="1"/>
  <c r="B4587" i="95"/>
  <c r="I4587" i="95" s="1"/>
  <c r="B4603" i="95"/>
  <c r="I4603" i="95" s="1"/>
  <c r="B4619" i="95"/>
  <c r="I4619" i="95" s="1"/>
  <c r="B4635" i="95"/>
  <c r="I4635" i="95" s="1"/>
  <c r="B4651" i="95"/>
  <c r="I4651" i="95" s="1"/>
  <c r="B4667" i="95"/>
  <c r="I4667" i="95" s="1"/>
  <c r="B4683" i="95"/>
  <c r="I4683" i="95" s="1"/>
  <c r="B4699" i="95"/>
  <c r="I4699" i="95" s="1"/>
  <c r="B4715" i="95"/>
  <c r="I4715" i="95" s="1"/>
  <c r="B4734" i="95"/>
  <c r="I4734" i="95" s="1"/>
  <c r="B4730" i="95"/>
  <c r="I4730" i="95" s="1"/>
  <c r="B4726" i="95"/>
  <c r="I4726" i="95" s="1"/>
  <c r="B4722" i="95"/>
  <c r="I4722" i="95" s="1"/>
  <c r="B4718" i="95"/>
  <c r="I4718" i="95" s="1"/>
  <c r="B4714" i="95"/>
  <c r="I4714" i="95" s="1"/>
  <c r="B4710" i="95"/>
  <c r="I4710" i="95" s="1"/>
  <c r="B4706" i="95"/>
  <c r="I4706" i="95" s="1"/>
  <c r="B4702" i="95"/>
  <c r="I4702" i="95" s="1"/>
  <c r="B4698" i="95"/>
  <c r="I4698" i="95" s="1"/>
  <c r="B4694" i="95"/>
  <c r="I4694" i="95" s="1"/>
  <c r="B4690" i="95"/>
  <c r="I4690" i="95" s="1"/>
  <c r="B4686" i="95"/>
  <c r="I4686" i="95" s="1"/>
  <c r="B4682" i="95"/>
  <c r="I4682" i="95" s="1"/>
  <c r="B4678" i="95"/>
  <c r="I4678" i="95" s="1"/>
  <c r="B4674" i="95"/>
  <c r="I4674" i="95" s="1"/>
  <c r="B4670" i="95"/>
  <c r="I4670" i="95" s="1"/>
  <c r="B4666" i="95"/>
  <c r="I4666" i="95" s="1"/>
  <c r="B4662" i="95"/>
  <c r="I4662" i="95" s="1"/>
  <c r="B4658" i="95"/>
  <c r="I4658" i="95" s="1"/>
  <c r="B4654" i="95"/>
  <c r="I4654" i="95" s="1"/>
  <c r="B4650" i="95"/>
  <c r="I4650" i="95" s="1"/>
  <c r="B4646" i="95"/>
  <c r="I4646" i="95" s="1"/>
  <c r="B4642" i="95"/>
  <c r="I4642" i="95" s="1"/>
  <c r="B4638" i="95"/>
  <c r="I4638" i="95" s="1"/>
  <c r="B4634" i="95"/>
  <c r="I4634" i="95" s="1"/>
  <c r="B4630" i="95"/>
  <c r="I4630" i="95" s="1"/>
  <c r="B4626" i="95"/>
  <c r="I4626" i="95" s="1"/>
  <c r="B4622" i="95"/>
  <c r="I4622" i="95" s="1"/>
  <c r="B4618" i="95"/>
  <c r="I4618" i="95" s="1"/>
  <c r="B4614" i="95"/>
  <c r="I4614" i="95" s="1"/>
  <c r="B4610" i="95"/>
  <c r="I4610" i="95" s="1"/>
  <c r="B4606" i="95"/>
  <c r="I4606" i="95" s="1"/>
  <c r="B4602" i="95"/>
  <c r="I4602" i="95" s="1"/>
  <c r="B4598" i="95"/>
  <c r="I4598" i="95" s="1"/>
  <c r="B4594" i="95"/>
  <c r="I4594" i="95" s="1"/>
  <c r="B4590" i="95"/>
  <c r="I4590" i="95" s="1"/>
  <c r="B4586" i="95"/>
  <c r="I4586" i="95" s="1"/>
  <c r="B4582" i="95"/>
  <c r="I4582" i="95" s="1"/>
  <c r="B4578" i="95"/>
  <c r="I4578" i="95" s="1"/>
  <c r="B4574" i="95"/>
  <c r="I4574" i="95" s="1"/>
  <c r="B4570" i="95"/>
  <c r="I4570" i="95" s="1"/>
  <c r="B4566" i="95"/>
  <c r="I4566" i="95" s="1"/>
  <c r="B4562" i="95"/>
  <c r="I4562" i="95" s="1"/>
  <c r="B4558" i="95"/>
  <c r="I4558" i="95" s="1"/>
  <c r="B4554" i="95"/>
  <c r="I4554" i="95" s="1"/>
  <c r="B4550" i="95"/>
  <c r="I4550" i="95" s="1"/>
  <c r="B4546" i="95"/>
  <c r="I4546" i="95" s="1"/>
  <c r="B4542" i="95"/>
  <c r="I4542" i="95" s="1"/>
  <c r="B4538" i="95"/>
  <c r="I4538" i="95" s="1"/>
  <c r="B4534" i="95"/>
  <c r="I4534" i="95" s="1"/>
  <c r="B4530" i="95"/>
  <c r="I4530" i="95" s="1"/>
  <c r="B4526" i="95"/>
  <c r="I4526" i="95" s="1"/>
  <c r="B4522" i="95"/>
  <c r="I4522" i="95" s="1"/>
  <c r="B4518" i="95"/>
  <c r="I4518" i="95" s="1"/>
  <c r="B4514" i="95"/>
  <c r="I4514" i="95" s="1"/>
  <c r="B4510" i="95"/>
  <c r="I4510" i="95" s="1"/>
  <c r="B4506" i="95"/>
  <c r="I4506" i="95" s="1"/>
  <c r="B4502" i="95"/>
  <c r="I4502" i="95" s="1"/>
  <c r="B4498" i="95"/>
  <c r="I4498" i="95" s="1"/>
  <c r="B4494" i="95"/>
  <c r="I4494" i="95" s="1"/>
  <c r="B4490" i="95"/>
  <c r="I4490" i="95" s="1"/>
  <c r="B4486" i="95"/>
  <c r="I4486" i="95" s="1"/>
  <c r="B4482" i="95"/>
  <c r="I4482" i="95" s="1"/>
  <c r="B4478" i="95"/>
  <c r="I4478" i="95" s="1"/>
  <c r="B4474" i="95"/>
  <c r="I4474" i="95" s="1"/>
  <c r="B4470" i="95"/>
  <c r="I4470" i="95" s="1"/>
  <c r="B4466" i="95"/>
  <c r="I4466" i="95" s="1"/>
  <c r="B4462" i="95"/>
  <c r="I4462" i="95" s="1"/>
  <c r="B4458" i="95"/>
  <c r="I4458" i="95" s="1"/>
  <c r="B4454" i="95"/>
  <c r="I4454" i="95" s="1"/>
  <c r="B4450" i="95"/>
  <c r="I4450" i="95" s="1"/>
  <c r="B4736" i="95"/>
  <c r="I4736" i="95" s="1"/>
  <c r="B4732" i="95"/>
  <c r="I4732" i="95" s="1"/>
  <c r="B4728" i="95"/>
  <c r="I4728" i="95" s="1"/>
  <c r="B4724" i="95"/>
  <c r="I4724" i="95" s="1"/>
  <c r="B4720" i="95"/>
  <c r="I4720" i="95" s="1"/>
  <c r="B4716" i="95"/>
  <c r="I4716" i="95" s="1"/>
  <c r="B4712" i="95"/>
  <c r="I4712" i="95" s="1"/>
  <c r="B4708" i="95"/>
  <c r="I4708" i="95" s="1"/>
  <c r="B4704" i="95"/>
  <c r="I4704" i="95" s="1"/>
  <c r="B4700" i="95"/>
  <c r="I4700" i="95" s="1"/>
  <c r="B4696" i="95"/>
  <c r="I4696" i="95" s="1"/>
  <c r="B4692" i="95"/>
  <c r="I4692" i="95" s="1"/>
  <c r="B4688" i="95"/>
  <c r="I4688" i="95" s="1"/>
  <c r="B4684" i="95"/>
  <c r="I4684" i="95" s="1"/>
  <c r="B4680" i="95"/>
  <c r="I4680" i="95" s="1"/>
  <c r="B4676" i="95"/>
  <c r="I4676" i="95" s="1"/>
  <c r="B4672" i="95"/>
  <c r="I4672" i="95" s="1"/>
  <c r="B4668" i="95"/>
  <c r="I4668" i="95" s="1"/>
  <c r="B4664" i="95"/>
  <c r="I4664" i="95" s="1"/>
  <c r="B4660" i="95"/>
  <c r="I4660" i="95" s="1"/>
  <c r="B4656" i="95"/>
  <c r="I4656" i="95" s="1"/>
  <c r="B4652" i="95"/>
  <c r="I4652" i="95" s="1"/>
  <c r="B4648" i="95"/>
  <c r="I4648" i="95" s="1"/>
  <c r="B4644" i="95"/>
  <c r="I4644" i="95" s="1"/>
  <c r="B4640" i="95"/>
  <c r="I4640" i="95" s="1"/>
  <c r="B4636" i="95"/>
  <c r="I4636" i="95" s="1"/>
  <c r="B4632" i="95"/>
  <c r="I4632" i="95" s="1"/>
  <c r="B4628" i="95"/>
  <c r="I4628" i="95" s="1"/>
  <c r="B4624" i="95"/>
  <c r="I4624" i="95" s="1"/>
  <c r="B4620" i="95"/>
  <c r="I4620" i="95" s="1"/>
  <c r="B4616" i="95"/>
  <c r="I4616" i="95" s="1"/>
  <c r="B4612" i="95"/>
  <c r="I4612" i="95" s="1"/>
  <c r="B4608" i="95"/>
  <c r="I4608" i="95" s="1"/>
  <c r="B4604" i="95"/>
  <c r="I4604" i="95" s="1"/>
  <c r="B4600" i="95"/>
  <c r="I4600" i="95" s="1"/>
  <c r="B4596" i="95"/>
  <c r="I4596" i="95" s="1"/>
  <c r="B4592" i="95"/>
  <c r="I4592" i="95" s="1"/>
  <c r="B4588" i="95"/>
  <c r="I4588" i="95" s="1"/>
  <c r="B4584" i="95"/>
  <c r="I4584" i="95" s="1"/>
  <c r="B4580" i="95"/>
  <c r="I4580" i="95" s="1"/>
  <c r="B4576" i="95"/>
  <c r="I4576" i="95" s="1"/>
  <c r="B4572" i="95"/>
  <c r="I4572" i="95" s="1"/>
  <c r="B4568" i="95"/>
  <c r="I4568" i="95" s="1"/>
  <c r="B4564" i="95"/>
  <c r="I4564" i="95" s="1"/>
  <c r="B4560" i="95"/>
  <c r="I4560" i="95" s="1"/>
  <c r="B4556" i="95"/>
  <c r="I4556" i="95" s="1"/>
  <c r="B4552" i="95"/>
  <c r="I4552" i="95" s="1"/>
  <c r="B4548" i="95"/>
  <c r="I4548" i="95" s="1"/>
  <c r="B4544" i="95"/>
  <c r="I4544" i="95" s="1"/>
  <c r="B4540" i="95"/>
  <c r="I4540" i="95" s="1"/>
  <c r="B4733" i="95"/>
  <c r="I4733" i="95" s="1"/>
  <c r="B4725" i="95"/>
  <c r="I4725" i="95" s="1"/>
  <c r="B4717" i="95"/>
  <c r="I4717" i="95" s="1"/>
  <c r="B4709" i="95"/>
  <c r="I4709" i="95" s="1"/>
  <c r="B4701" i="95"/>
  <c r="I4701" i="95" s="1"/>
  <c r="B4693" i="95"/>
  <c r="I4693" i="95" s="1"/>
  <c r="B4685" i="95"/>
  <c r="I4685" i="95" s="1"/>
  <c r="B4677" i="95"/>
  <c r="I4677" i="95" s="1"/>
  <c r="B4669" i="95"/>
  <c r="I4669" i="95" s="1"/>
  <c r="B4661" i="95"/>
  <c r="I4661" i="95" s="1"/>
  <c r="B4653" i="95"/>
  <c r="I4653" i="95" s="1"/>
  <c r="B4645" i="95"/>
  <c r="I4645" i="95" s="1"/>
  <c r="B4637" i="95"/>
  <c r="I4637" i="95" s="1"/>
  <c r="B4629" i="95"/>
  <c r="I4629" i="95" s="1"/>
  <c r="B4621" i="95"/>
  <c r="I4621" i="95" s="1"/>
  <c r="B4613" i="95"/>
  <c r="I4613" i="95" s="1"/>
  <c r="B4605" i="95"/>
  <c r="I4605" i="95" s="1"/>
  <c r="B4597" i="95"/>
  <c r="I4597" i="95" s="1"/>
  <c r="B4589" i="95"/>
  <c r="I4589" i="95" s="1"/>
  <c r="B4581" i="95"/>
  <c r="I4581" i="95" s="1"/>
  <c r="B4573" i="95"/>
  <c r="I4573" i="95" s="1"/>
  <c r="B4565" i="95"/>
  <c r="I4565" i="95" s="1"/>
  <c r="B4557" i="95"/>
  <c r="I4557" i="95" s="1"/>
  <c r="B4549" i="95"/>
  <c r="I4549" i="95" s="1"/>
  <c r="B4541" i="95"/>
  <c r="I4541" i="95" s="1"/>
  <c r="B4535" i="95"/>
  <c r="I4535" i="95" s="1"/>
  <c r="B4529" i="95"/>
  <c r="I4529" i="95" s="1"/>
  <c r="B4524" i="95"/>
  <c r="I4524" i="95" s="1"/>
  <c r="B4519" i="95"/>
  <c r="I4519" i="95" s="1"/>
  <c r="B4513" i="95"/>
  <c r="I4513" i="95" s="1"/>
  <c r="B4508" i="95"/>
  <c r="I4508" i="95" s="1"/>
  <c r="B4503" i="95"/>
  <c r="I4503" i="95" s="1"/>
  <c r="B4497" i="95"/>
  <c r="I4497" i="95" s="1"/>
  <c r="B4492" i="95"/>
  <c r="I4492" i="95" s="1"/>
  <c r="B4487" i="95"/>
  <c r="I4487" i="95" s="1"/>
  <c r="B4481" i="95"/>
  <c r="I4481" i="95" s="1"/>
  <c r="B4476" i="95"/>
  <c r="I4476" i="95" s="1"/>
  <c r="B4471" i="95"/>
  <c r="I4471" i="95" s="1"/>
  <c r="B4465" i="95"/>
  <c r="I4465" i="95" s="1"/>
  <c r="B4460" i="95"/>
  <c r="I4460" i="95" s="1"/>
  <c r="B4455" i="95"/>
  <c r="I4455" i="95" s="1"/>
  <c r="B4449" i="95"/>
  <c r="I4449" i="95" s="1"/>
  <c r="B4445" i="95"/>
  <c r="I4445" i="95" s="1"/>
  <c r="B4441" i="95"/>
  <c r="I4441" i="95" s="1"/>
  <c r="B4437" i="95"/>
  <c r="I4437" i="95" s="1"/>
  <c r="B4433" i="95"/>
  <c r="I4433" i="95" s="1"/>
  <c r="B4429" i="95"/>
  <c r="I4429" i="95" s="1"/>
  <c r="B4425" i="95"/>
  <c r="I4425" i="95" s="1"/>
  <c r="B4421" i="95"/>
  <c r="I4421" i="95" s="1"/>
  <c r="B4417" i="95"/>
  <c r="I4417" i="95" s="1"/>
  <c r="B4413" i="95"/>
  <c r="I4413" i="95" s="1"/>
  <c r="B4409" i="95"/>
  <c r="I4409" i="95" s="1"/>
  <c r="B4405" i="95"/>
  <c r="I4405" i="95" s="1"/>
  <c r="B4401" i="95"/>
  <c r="I4401" i="95" s="1"/>
  <c r="B4397" i="95"/>
  <c r="I4397" i="95" s="1"/>
  <c r="B4393" i="95"/>
  <c r="I4393" i="95" s="1"/>
  <c r="B4389" i="95"/>
  <c r="I4389" i="95" s="1"/>
  <c r="B4385" i="95"/>
  <c r="I4385" i="95" s="1"/>
  <c r="B4381" i="95"/>
  <c r="I4381" i="95" s="1"/>
  <c r="B4377" i="95"/>
  <c r="I4377" i="95" s="1"/>
  <c r="B4373" i="95"/>
  <c r="I4373" i="95" s="1"/>
  <c r="B4369" i="95"/>
  <c r="I4369" i="95" s="1"/>
  <c r="B4365" i="95"/>
  <c r="I4365" i="95" s="1"/>
  <c r="B4361" i="95"/>
  <c r="I4361" i="95" s="1"/>
  <c r="B4357" i="95"/>
  <c r="I4357" i="95" s="1"/>
  <c r="B4353" i="95"/>
  <c r="I4353" i="95" s="1"/>
  <c r="B4349" i="95"/>
  <c r="I4349" i="95" s="1"/>
  <c r="B4345" i="95"/>
  <c r="I4345" i="95" s="1"/>
  <c r="B4341" i="95"/>
  <c r="I4341" i="95" s="1"/>
  <c r="B4337" i="95"/>
  <c r="I4337" i="95" s="1"/>
  <c r="B4333" i="95"/>
  <c r="I4333" i="95" s="1"/>
  <c r="B4329" i="95"/>
  <c r="I4329" i="95" s="1"/>
  <c r="B4325" i="95"/>
  <c r="I4325" i="95" s="1"/>
  <c r="B4321" i="95"/>
  <c r="I4321" i="95" s="1"/>
  <c r="B4317" i="95"/>
  <c r="I4317" i="95" s="1"/>
  <c r="B4313" i="95"/>
  <c r="I4313" i="95" s="1"/>
  <c r="B4309" i="95"/>
  <c r="I4309" i="95" s="1"/>
  <c r="B4305" i="95"/>
  <c r="I4305" i="95" s="1"/>
  <c r="B4301" i="95"/>
  <c r="I4301" i="95" s="1"/>
  <c r="B4297" i="95"/>
  <c r="I4297" i="95" s="1"/>
  <c r="B4293" i="95"/>
  <c r="I4293" i="95" s="1"/>
  <c r="B4289" i="95"/>
  <c r="I4289" i="95" s="1"/>
  <c r="B4285" i="95"/>
  <c r="I4285" i="95" s="1"/>
  <c r="B4281" i="95"/>
  <c r="I4281" i="95" s="1"/>
  <c r="B4277" i="95"/>
  <c r="I4277" i="95" s="1"/>
  <c r="B4273" i="95"/>
  <c r="I4273" i="95" s="1"/>
  <c r="B4269" i="95"/>
  <c r="I4269" i="95" s="1"/>
  <c r="B4265" i="95"/>
  <c r="I4265" i="95" s="1"/>
  <c r="B4261" i="95"/>
  <c r="I4261" i="95" s="1"/>
  <c r="B4257" i="95"/>
  <c r="I4257" i="95" s="1"/>
  <c r="B4253" i="95"/>
  <c r="I4253" i="95" s="1"/>
  <c r="B4249" i="95"/>
  <c r="I4249" i="95" s="1"/>
  <c r="B4245" i="95"/>
  <c r="I4245" i="95" s="1"/>
  <c r="B4241" i="95"/>
  <c r="I4241" i="95" s="1"/>
  <c r="B4237" i="95"/>
  <c r="I4237" i="95" s="1"/>
  <c r="B4233" i="95"/>
  <c r="I4233" i="95" s="1"/>
  <c r="B4229" i="95"/>
  <c r="I4229" i="95" s="1"/>
  <c r="B4225" i="95"/>
  <c r="I4225" i="95" s="1"/>
  <c r="B4221" i="95"/>
  <c r="I4221" i="95" s="1"/>
  <c r="B4217" i="95"/>
  <c r="I4217" i="95" s="1"/>
  <c r="B4213" i="95"/>
  <c r="I4213" i="95" s="1"/>
  <c r="B4209" i="95"/>
  <c r="I4209" i="95" s="1"/>
  <c r="B4205" i="95"/>
  <c r="I4205" i="95" s="1"/>
  <c r="B4201" i="95"/>
  <c r="I4201" i="95" s="1"/>
  <c r="B4197" i="95"/>
  <c r="I4197" i="95" s="1"/>
  <c r="B4193" i="95"/>
  <c r="I4193" i="95" s="1"/>
  <c r="B4189" i="95"/>
  <c r="I4189" i="95" s="1"/>
  <c r="B4185" i="95"/>
  <c r="I4185" i="95" s="1"/>
  <c r="B4181" i="95"/>
  <c r="I4181" i="95" s="1"/>
  <c r="B4177" i="95"/>
  <c r="I4177" i="95" s="1"/>
  <c r="B4173" i="95"/>
  <c r="I4173" i="95" s="1"/>
  <c r="B4169" i="95"/>
  <c r="I4169" i="95" s="1"/>
  <c r="B4165" i="95"/>
  <c r="I4165" i="95" s="1"/>
  <c r="B4161" i="95"/>
  <c r="I4161" i="95" s="1"/>
  <c r="B4157" i="95"/>
  <c r="I4157" i="95" s="1"/>
  <c r="B4153" i="95"/>
  <c r="I4153" i="95" s="1"/>
  <c r="B4149" i="95"/>
  <c r="I4149" i="95" s="1"/>
  <c r="B4145" i="95"/>
  <c r="I4145" i="95" s="1"/>
  <c r="B4141" i="95"/>
  <c r="I4141" i="95" s="1"/>
  <c r="B4137" i="95"/>
  <c r="I4137" i="95" s="1"/>
  <c r="B4133" i="95"/>
  <c r="I4133" i="95" s="1"/>
  <c r="B4129" i="95"/>
  <c r="I4129" i="95" s="1"/>
  <c r="B4125" i="95"/>
  <c r="I4125" i="95" s="1"/>
  <c r="B4121" i="95"/>
  <c r="I4121" i="95" s="1"/>
  <c r="B4117" i="95"/>
  <c r="I4117" i="95" s="1"/>
  <c r="B4113" i="95"/>
  <c r="I4113" i="95" s="1"/>
  <c r="B4109" i="95"/>
  <c r="I4109" i="95" s="1"/>
  <c r="B4105" i="95"/>
  <c r="I4105" i="95" s="1"/>
  <c r="B4101" i="95"/>
  <c r="I4101" i="95" s="1"/>
  <c r="B4097" i="95"/>
  <c r="I4097" i="95" s="1"/>
  <c r="B4093" i="95"/>
  <c r="I4093" i="95" s="1"/>
  <c r="B4089" i="95"/>
  <c r="I4089" i="95" s="1"/>
  <c r="B4085" i="95"/>
  <c r="I4085" i="95" s="1"/>
  <c r="B4081" i="95"/>
  <c r="I4081" i="95" s="1"/>
  <c r="B4077" i="95"/>
  <c r="I4077" i="95" s="1"/>
  <c r="B4073" i="95"/>
  <c r="I4073" i="95" s="1"/>
  <c r="B4069" i="95"/>
  <c r="I4069" i="95" s="1"/>
  <c r="B4065" i="95"/>
  <c r="I4065" i="95" s="1"/>
  <c r="B4061" i="95"/>
  <c r="I4061" i="95" s="1"/>
  <c r="B4057" i="95"/>
  <c r="I4057" i="95" s="1"/>
  <c r="B4053" i="95"/>
  <c r="I4053" i="95" s="1"/>
  <c r="B4049" i="95"/>
  <c r="I4049" i="95" s="1"/>
  <c r="B4045" i="95"/>
  <c r="I4045" i="95" s="1"/>
  <c r="B4041" i="95"/>
  <c r="I4041" i="95" s="1"/>
  <c r="B4037" i="95"/>
  <c r="I4037" i="95" s="1"/>
  <c r="B4033" i="95"/>
  <c r="I4033" i="95" s="1"/>
  <c r="B4029" i="95"/>
  <c r="I4029" i="95" s="1"/>
  <c r="B4025" i="95"/>
  <c r="I4025" i="95" s="1"/>
  <c r="B4021" i="95"/>
  <c r="I4021" i="95" s="1"/>
  <c r="B4017" i="95"/>
  <c r="I4017" i="95" s="1"/>
  <c r="B4013" i="95"/>
  <c r="I4013" i="95" s="1"/>
  <c r="B4009" i="95"/>
  <c r="I4009" i="95" s="1"/>
  <c r="B4005" i="95"/>
  <c r="I4005" i="95" s="1"/>
  <c r="B4001" i="95"/>
  <c r="I4001" i="95" s="1"/>
  <c r="B3997" i="95"/>
  <c r="I3997" i="95" s="1"/>
  <c r="B3993" i="95"/>
  <c r="I3993" i="95" s="1"/>
  <c r="B3989" i="95"/>
  <c r="I3989" i="95" s="1"/>
  <c r="B3985" i="95"/>
  <c r="I3985" i="95" s="1"/>
  <c r="B3981" i="95"/>
  <c r="I3981" i="95" s="1"/>
  <c r="B3977" i="95"/>
  <c r="I3977" i="95" s="1"/>
  <c r="B3973" i="95"/>
  <c r="I3973" i="95" s="1"/>
  <c r="B3969" i="95"/>
  <c r="I3969" i="95" s="1"/>
  <c r="B3965" i="95"/>
  <c r="I3965" i="95" s="1"/>
  <c r="B3961" i="95"/>
  <c r="I3961" i="95" s="1"/>
  <c r="B3957" i="95"/>
  <c r="I3957" i="95" s="1"/>
  <c r="B3953" i="95"/>
  <c r="I3953" i="95" s="1"/>
  <c r="B3949" i="95"/>
  <c r="I3949" i="95" s="1"/>
  <c r="B3945" i="95"/>
  <c r="I3945" i="95" s="1"/>
  <c r="B3941" i="95"/>
  <c r="I3941" i="95" s="1"/>
  <c r="B3937" i="95"/>
  <c r="I3937" i="95" s="1"/>
  <c r="B3933" i="95"/>
  <c r="I3933" i="95" s="1"/>
  <c r="B3929" i="95"/>
  <c r="I3929" i="95" s="1"/>
  <c r="B3925" i="95"/>
  <c r="I3925" i="95" s="1"/>
  <c r="B3921" i="95"/>
  <c r="I3921" i="95" s="1"/>
  <c r="B3917" i="95"/>
  <c r="I3917" i="95" s="1"/>
  <c r="B3913" i="95"/>
  <c r="I3913" i="95" s="1"/>
  <c r="B3909" i="95"/>
  <c r="I3909" i="95" s="1"/>
  <c r="B3905" i="95"/>
  <c r="I3905" i="95" s="1"/>
  <c r="B3901" i="95"/>
  <c r="I3901" i="95" s="1"/>
  <c r="B3897" i="95"/>
  <c r="I3897" i="95" s="1"/>
  <c r="B3893" i="95"/>
  <c r="I3893" i="95" s="1"/>
  <c r="B3889" i="95"/>
  <c r="I3889" i="95" s="1"/>
  <c r="B3885" i="95"/>
  <c r="I3885" i="95" s="1"/>
  <c r="B3881" i="95"/>
  <c r="I3881" i="95" s="1"/>
  <c r="B3877" i="95"/>
  <c r="I3877" i="95" s="1"/>
  <c r="B3873" i="95"/>
  <c r="I3873" i="95" s="1"/>
  <c r="B3869" i="95"/>
  <c r="I3869" i="95" s="1"/>
  <c r="B3865" i="95"/>
  <c r="I3865" i="95" s="1"/>
  <c r="B3861" i="95"/>
  <c r="I3861" i="95" s="1"/>
  <c r="B3857" i="95"/>
  <c r="I3857" i="95" s="1"/>
  <c r="B3853" i="95"/>
  <c r="I3853" i="95" s="1"/>
  <c r="B3849" i="95"/>
  <c r="I3849" i="95" s="1"/>
  <c r="B3845" i="95"/>
  <c r="I3845" i="95" s="1"/>
  <c r="B3841" i="95"/>
  <c r="I3841" i="95" s="1"/>
  <c r="B3837" i="95"/>
  <c r="I3837" i="95" s="1"/>
  <c r="B3833" i="95"/>
  <c r="I3833" i="95" s="1"/>
  <c r="B3829" i="95"/>
  <c r="I3829" i="95" s="1"/>
  <c r="B3825" i="95"/>
  <c r="I3825" i="95" s="1"/>
  <c r="B3821" i="95"/>
  <c r="I3821" i="95" s="1"/>
  <c r="B3817" i="95"/>
  <c r="I3817" i="95" s="1"/>
  <c r="B3813" i="95"/>
  <c r="I3813" i="95" s="1"/>
  <c r="B3809" i="95"/>
  <c r="I3809" i="95" s="1"/>
  <c r="B3805" i="95"/>
  <c r="I3805" i="95" s="1"/>
  <c r="B3801" i="95"/>
  <c r="I3801" i="95" s="1"/>
  <c r="B3797" i="95"/>
  <c r="I3797" i="95" s="1"/>
  <c r="B3793" i="95"/>
  <c r="I3793" i="95" s="1"/>
  <c r="B3789" i="95"/>
  <c r="I3789" i="95" s="1"/>
  <c r="B3785" i="95"/>
  <c r="I3785" i="95" s="1"/>
  <c r="B3781" i="95"/>
  <c r="I3781" i="95" s="1"/>
  <c r="B3777" i="95"/>
  <c r="I3777" i="95" s="1"/>
  <c r="B3773" i="95"/>
  <c r="I3773" i="95" s="1"/>
  <c r="B3769" i="95"/>
  <c r="I3769" i="95" s="1"/>
  <c r="B3765" i="95"/>
  <c r="I3765" i="95" s="1"/>
  <c r="B3761" i="95"/>
  <c r="I3761" i="95" s="1"/>
  <c r="B3757" i="95"/>
  <c r="I3757" i="95" s="1"/>
  <c r="B3753" i="95"/>
  <c r="I3753" i="95" s="1"/>
  <c r="B3749" i="95"/>
  <c r="I3749" i="95" s="1"/>
  <c r="B3745" i="95"/>
  <c r="I3745" i="95" s="1"/>
  <c r="B3741" i="95"/>
  <c r="I3741" i="95" s="1"/>
  <c r="B3737" i="95"/>
  <c r="I3737" i="95" s="1"/>
  <c r="B3733" i="95"/>
  <c r="I3733" i="95" s="1"/>
  <c r="B3729" i="95"/>
  <c r="I3729" i="95" s="1"/>
  <c r="B3725" i="95"/>
  <c r="I3725" i="95" s="1"/>
  <c r="B3721" i="95"/>
  <c r="I3721" i="95" s="1"/>
  <c r="B3717" i="95"/>
  <c r="I3717" i="95" s="1"/>
  <c r="B4729" i="95"/>
  <c r="I4729" i="95" s="1"/>
  <c r="B4721" i="95"/>
  <c r="I4721" i="95" s="1"/>
  <c r="B4713" i="95"/>
  <c r="I4713" i="95" s="1"/>
  <c r="B4705" i="95"/>
  <c r="I4705" i="95" s="1"/>
  <c r="B4697" i="95"/>
  <c r="I4697" i="95" s="1"/>
  <c r="B4689" i="95"/>
  <c r="I4689" i="95" s="1"/>
  <c r="B4681" i="95"/>
  <c r="I4681" i="95" s="1"/>
  <c r="B4673" i="95"/>
  <c r="I4673" i="95" s="1"/>
  <c r="B4665" i="95"/>
  <c r="I4665" i="95" s="1"/>
  <c r="B4657" i="95"/>
  <c r="I4657" i="95" s="1"/>
  <c r="B4649" i="95"/>
  <c r="I4649" i="95" s="1"/>
  <c r="B4641" i="95"/>
  <c r="I4641" i="95" s="1"/>
  <c r="B4633" i="95"/>
  <c r="I4633" i="95" s="1"/>
  <c r="B4625" i="95"/>
  <c r="I4625" i="95" s="1"/>
  <c r="B4617" i="95"/>
  <c r="I4617" i="95" s="1"/>
  <c r="B4609" i="95"/>
  <c r="I4609" i="95" s="1"/>
  <c r="B4601" i="95"/>
  <c r="I4601" i="95" s="1"/>
  <c r="B4593" i="95"/>
  <c r="I4593" i="95" s="1"/>
  <c r="B4585" i="95"/>
  <c r="I4585" i="95" s="1"/>
  <c r="B4577" i="95"/>
  <c r="I4577" i="95" s="1"/>
  <c r="B4569" i="95"/>
  <c r="I4569" i="95" s="1"/>
  <c r="B4561" i="95"/>
  <c r="I4561" i="95" s="1"/>
  <c r="B4553" i="95"/>
  <c r="I4553" i="95" s="1"/>
  <c r="B4545" i="95"/>
  <c r="I4545" i="95" s="1"/>
  <c r="B4537" i="95"/>
  <c r="I4537" i="95" s="1"/>
  <c r="B4532" i="95"/>
  <c r="I4532" i="95" s="1"/>
  <c r="B4527" i="95"/>
  <c r="I4527" i="95" s="1"/>
  <c r="B4521" i="95"/>
  <c r="I4521" i="95" s="1"/>
  <c r="B4516" i="95"/>
  <c r="I4516" i="95" s="1"/>
  <c r="B4511" i="95"/>
  <c r="I4511" i="95" s="1"/>
  <c r="B4505" i="95"/>
  <c r="I4505" i="95" s="1"/>
  <c r="B4500" i="95"/>
  <c r="I4500" i="95" s="1"/>
  <c r="B4495" i="95"/>
  <c r="I4495" i="95" s="1"/>
  <c r="B4489" i="95"/>
  <c r="I4489" i="95" s="1"/>
  <c r="B4484" i="95"/>
  <c r="I4484" i="95" s="1"/>
  <c r="B4479" i="95"/>
  <c r="I4479" i="95" s="1"/>
  <c r="B4473" i="95"/>
  <c r="I4473" i="95" s="1"/>
  <c r="B4468" i="95"/>
  <c r="I4468" i="95" s="1"/>
  <c r="B4463" i="95"/>
  <c r="I4463" i="95" s="1"/>
  <c r="B4457" i="95"/>
  <c r="I4457" i="95" s="1"/>
  <c r="B4452" i="95"/>
  <c r="I4452" i="95" s="1"/>
  <c r="B4447" i="95"/>
  <c r="I4447" i="95" s="1"/>
  <c r="B4443" i="95"/>
  <c r="I4443" i="95" s="1"/>
  <c r="B4439" i="95"/>
  <c r="I4439" i="95" s="1"/>
  <c r="B4435" i="95"/>
  <c r="I4435" i="95" s="1"/>
  <c r="B4431" i="95"/>
  <c r="I4431" i="95" s="1"/>
  <c r="B4427" i="95"/>
  <c r="I4427" i="95" s="1"/>
  <c r="B4423" i="95"/>
  <c r="I4423" i="95" s="1"/>
  <c r="B4419" i="95"/>
  <c r="I4419" i="95" s="1"/>
  <c r="B4415" i="95"/>
  <c r="I4415" i="95" s="1"/>
  <c r="B4411" i="95"/>
  <c r="I4411" i="95" s="1"/>
  <c r="B4407" i="95"/>
  <c r="I4407" i="95" s="1"/>
  <c r="B4403" i="95"/>
  <c r="I4403" i="95" s="1"/>
  <c r="B4399" i="95"/>
  <c r="I4399" i="95" s="1"/>
  <c r="B4395" i="95"/>
  <c r="I4395" i="95" s="1"/>
  <c r="B4391" i="95"/>
  <c r="I4391" i="95" s="1"/>
  <c r="B4387" i="95"/>
  <c r="I4387" i="95" s="1"/>
  <c r="B4383" i="95"/>
  <c r="I4383" i="95" s="1"/>
  <c r="B4379" i="95"/>
  <c r="I4379" i="95" s="1"/>
  <c r="B4375" i="95"/>
  <c r="I4375" i="95" s="1"/>
  <c r="B4371" i="95"/>
  <c r="I4371" i="95" s="1"/>
  <c r="B4367" i="95"/>
  <c r="I4367" i="95" s="1"/>
  <c r="B4363" i="95"/>
  <c r="I4363" i="95" s="1"/>
  <c r="B4359" i="95"/>
  <c r="I4359" i="95" s="1"/>
  <c r="B4355" i="95"/>
  <c r="I4355" i="95" s="1"/>
  <c r="B4351" i="95"/>
  <c r="I4351" i="95" s="1"/>
  <c r="B4347" i="95"/>
  <c r="I4347" i="95" s="1"/>
  <c r="B4343" i="95"/>
  <c r="I4343" i="95" s="1"/>
  <c r="B4339" i="95"/>
  <c r="I4339" i="95" s="1"/>
  <c r="B4335" i="95"/>
  <c r="I4335" i="95" s="1"/>
  <c r="B4331" i="95"/>
  <c r="I4331" i="95" s="1"/>
  <c r="B4327" i="95"/>
  <c r="I4327" i="95" s="1"/>
  <c r="B4323" i="95"/>
  <c r="I4323" i="95" s="1"/>
  <c r="B4319" i="95"/>
  <c r="I4319" i="95" s="1"/>
  <c r="B4315" i="95"/>
  <c r="I4315" i="95" s="1"/>
  <c r="B4311" i="95"/>
  <c r="I4311" i="95" s="1"/>
  <c r="B4307" i="95"/>
  <c r="I4307" i="95" s="1"/>
  <c r="B4303" i="95"/>
  <c r="I4303" i="95" s="1"/>
  <c r="B4299" i="95"/>
  <c r="I4299" i="95" s="1"/>
  <c r="B4295" i="95"/>
  <c r="I4295" i="95" s="1"/>
  <c r="B4291" i="95"/>
  <c r="I4291" i="95" s="1"/>
  <c r="B4287" i="95"/>
  <c r="I4287" i="95" s="1"/>
  <c r="B4283" i="95"/>
  <c r="I4283" i="95" s="1"/>
  <c r="B4279" i="95"/>
  <c r="I4279" i="95" s="1"/>
  <c r="B4275" i="95"/>
  <c r="I4275" i="95" s="1"/>
  <c r="B4271" i="95"/>
  <c r="I4271" i="95" s="1"/>
  <c r="B4267" i="95"/>
  <c r="I4267" i="95" s="1"/>
  <c r="B4263" i="95"/>
  <c r="I4263" i="95" s="1"/>
  <c r="B4259" i="95"/>
  <c r="I4259" i="95" s="1"/>
  <c r="B4255" i="95"/>
  <c r="I4255" i="95" s="1"/>
  <c r="B4251" i="95"/>
  <c r="I4251" i="95" s="1"/>
  <c r="B4247" i="95"/>
  <c r="I4247" i="95" s="1"/>
  <c r="B4243" i="95"/>
  <c r="I4243" i="95" s="1"/>
  <c r="B4239" i="95"/>
  <c r="I4239" i="95" s="1"/>
  <c r="B4235" i="95"/>
  <c r="I4235" i="95" s="1"/>
  <c r="B4231" i="95"/>
  <c r="I4231" i="95" s="1"/>
  <c r="B4227" i="95"/>
  <c r="I4227" i="95" s="1"/>
  <c r="B4223" i="95"/>
  <c r="I4223" i="95" s="1"/>
  <c r="B4219" i="95"/>
  <c r="I4219" i="95" s="1"/>
  <c r="B4215" i="95"/>
  <c r="I4215" i="95" s="1"/>
  <c r="B4211" i="95"/>
  <c r="I4211" i="95" s="1"/>
  <c r="B4207" i="95"/>
  <c r="I4207" i="95" s="1"/>
  <c r="B4203" i="95"/>
  <c r="I4203" i="95" s="1"/>
  <c r="B4199" i="95"/>
  <c r="I4199" i="95" s="1"/>
  <c r="B4195" i="95"/>
  <c r="I4195" i="95" s="1"/>
  <c r="B4191" i="95"/>
  <c r="I4191" i="95" s="1"/>
  <c r="B4187" i="95"/>
  <c r="I4187" i="95" s="1"/>
  <c r="B4183" i="95"/>
  <c r="I4183" i="95" s="1"/>
  <c r="B4179" i="95"/>
  <c r="I4179" i="95" s="1"/>
  <c r="B4175" i="95"/>
  <c r="I4175" i="95" s="1"/>
  <c r="B4171" i="95"/>
  <c r="I4171" i="95" s="1"/>
  <c r="B4167" i="95"/>
  <c r="I4167" i="95" s="1"/>
  <c r="B4163" i="95"/>
  <c r="I4163" i="95" s="1"/>
  <c r="B4159" i="95"/>
  <c r="I4159" i="95" s="1"/>
  <c r="B4155" i="95"/>
  <c r="I4155" i="95" s="1"/>
  <c r="B4151" i="95"/>
  <c r="I4151" i="95" s="1"/>
  <c r="B4147" i="95"/>
  <c r="I4147" i="95" s="1"/>
  <c r="B4143" i="95"/>
  <c r="I4143" i="95" s="1"/>
  <c r="B4139" i="95"/>
  <c r="I4139" i="95" s="1"/>
  <c r="B4135" i="95"/>
  <c r="I4135" i="95" s="1"/>
  <c r="B4131" i="95"/>
  <c r="I4131" i="95" s="1"/>
  <c r="B4127" i="95"/>
  <c r="I4127" i="95" s="1"/>
  <c r="B4123" i="95"/>
  <c r="I4123" i="95" s="1"/>
  <c r="B4119" i="95"/>
  <c r="I4119" i="95" s="1"/>
  <c r="B4115" i="95"/>
  <c r="I4115" i="95" s="1"/>
  <c r="B4111" i="95"/>
  <c r="I4111" i="95" s="1"/>
  <c r="B4107" i="95"/>
  <c r="I4107" i="95" s="1"/>
  <c r="B4103" i="95"/>
  <c r="I4103" i="95" s="1"/>
  <c r="B4099" i="95"/>
  <c r="I4099" i="95" s="1"/>
  <c r="B4095" i="95"/>
  <c r="I4095" i="95" s="1"/>
  <c r="B4091" i="95"/>
  <c r="I4091" i="95" s="1"/>
  <c r="B4087" i="95"/>
  <c r="I4087" i="95" s="1"/>
  <c r="B4083" i="95"/>
  <c r="I4083" i="95" s="1"/>
  <c r="B4079" i="95"/>
  <c r="I4079" i="95" s="1"/>
  <c r="B4075" i="95"/>
  <c r="I4075" i="95" s="1"/>
  <c r="B4071" i="95"/>
  <c r="I4071" i="95" s="1"/>
  <c r="B4067" i="95"/>
  <c r="I4067" i="95" s="1"/>
  <c r="B4063" i="95"/>
  <c r="I4063" i="95" s="1"/>
  <c r="B4059" i="95"/>
  <c r="I4059" i="95" s="1"/>
  <c r="B4055" i="95"/>
  <c r="I4055" i="95" s="1"/>
  <c r="B4051" i="95"/>
  <c r="I4051" i="95" s="1"/>
  <c r="B4047" i="95"/>
  <c r="I4047" i="95" s="1"/>
  <c r="B4043" i="95"/>
  <c r="I4043" i="95" s="1"/>
  <c r="B4039" i="95"/>
  <c r="I4039" i="95" s="1"/>
  <c r="B4035" i="95"/>
  <c r="I4035" i="95" s="1"/>
  <c r="B4031" i="95"/>
  <c r="I4031" i="95" s="1"/>
  <c r="B4027" i="95"/>
  <c r="I4027" i="95" s="1"/>
  <c r="B4023" i="95"/>
  <c r="I4023" i="95" s="1"/>
  <c r="B4019" i="95"/>
  <c r="I4019" i="95" s="1"/>
  <c r="B4015" i="95"/>
  <c r="I4015" i="95" s="1"/>
  <c r="B4011" i="95"/>
  <c r="I4011" i="95" s="1"/>
  <c r="B4007" i="95"/>
  <c r="I4007" i="95" s="1"/>
  <c r="B4003" i="95"/>
  <c r="I4003" i="95" s="1"/>
  <c r="B3999" i="95"/>
  <c r="I3999" i="95" s="1"/>
  <c r="B3995" i="95"/>
  <c r="I3995" i="95" s="1"/>
  <c r="B3991" i="95"/>
  <c r="I3991" i="95" s="1"/>
  <c r="B3987" i="95"/>
  <c r="I3987" i="95" s="1"/>
  <c r="B3983" i="95"/>
  <c r="I3983" i="95" s="1"/>
  <c r="B3979" i="95"/>
  <c r="I3979" i="95" s="1"/>
  <c r="B3975" i="95"/>
  <c r="I3975" i="95" s="1"/>
  <c r="B3971" i="95"/>
  <c r="I3971" i="95" s="1"/>
  <c r="B3967" i="95"/>
  <c r="I3967" i="95" s="1"/>
  <c r="B3963" i="95"/>
  <c r="I3963" i="95" s="1"/>
  <c r="B3959" i="95"/>
  <c r="I3959" i="95" s="1"/>
  <c r="B3955" i="95"/>
  <c r="I3955" i="95" s="1"/>
  <c r="B3951" i="95"/>
  <c r="I3951" i="95" s="1"/>
  <c r="B3947" i="95"/>
  <c r="I3947" i="95" s="1"/>
  <c r="B3943" i="95"/>
  <c r="I3943" i="95" s="1"/>
  <c r="B3939" i="95"/>
  <c r="I3939" i="95" s="1"/>
  <c r="B3935" i="95"/>
  <c r="I3935" i="95" s="1"/>
  <c r="B3931" i="95"/>
  <c r="I3931" i="95" s="1"/>
  <c r="B3927" i="95"/>
  <c r="I3927" i="95" s="1"/>
  <c r="B3923" i="95"/>
  <c r="I3923" i="95" s="1"/>
  <c r="B3919" i="95"/>
  <c r="I3919" i="95" s="1"/>
  <c r="B3915" i="95"/>
  <c r="I3915" i="95" s="1"/>
  <c r="B3911" i="95"/>
  <c r="I3911" i="95" s="1"/>
  <c r="B3907" i="95"/>
  <c r="I3907" i="95" s="1"/>
  <c r="B3903" i="95"/>
  <c r="I3903" i="95" s="1"/>
  <c r="B3899" i="95"/>
  <c r="I3899" i="95" s="1"/>
  <c r="B3895" i="95"/>
  <c r="I3895" i="95" s="1"/>
  <c r="B3891" i="95"/>
  <c r="I3891" i="95" s="1"/>
  <c r="B3887" i="95"/>
  <c r="I3887" i="95" s="1"/>
  <c r="B3883" i="95"/>
  <c r="I3883" i="95" s="1"/>
  <c r="B3879" i="95"/>
  <c r="I3879" i="95" s="1"/>
  <c r="B3875" i="95"/>
  <c r="I3875" i="95" s="1"/>
  <c r="B3871" i="95"/>
  <c r="I3871" i="95" s="1"/>
  <c r="B3867" i="95"/>
  <c r="I3867" i="95" s="1"/>
  <c r="B3863" i="95"/>
  <c r="I3863" i="95" s="1"/>
  <c r="B3859" i="95"/>
  <c r="I3859" i="95" s="1"/>
  <c r="B3855" i="95"/>
  <c r="I3855" i="95" s="1"/>
  <c r="B3851" i="95"/>
  <c r="I3851" i="95" s="1"/>
  <c r="B3847" i="95"/>
  <c r="I3847" i="95" s="1"/>
  <c r="B3843" i="95"/>
  <c r="I3843" i="95" s="1"/>
  <c r="B3839" i="95"/>
  <c r="I3839" i="95" s="1"/>
  <c r="B3835" i="95"/>
  <c r="I3835" i="95" s="1"/>
  <c r="B3831" i="95"/>
  <c r="I3831" i="95" s="1"/>
  <c r="B3827" i="95"/>
  <c r="I3827" i="95" s="1"/>
  <c r="B3823" i="95"/>
  <c r="I3823" i="95" s="1"/>
  <c r="B3819" i="95"/>
  <c r="I3819" i="95" s="1"/>
  <c r="B3815" i="95"/>
  <c r="I3815" i="95" s="1"/>
  <c r="B3811" i="95"/>
  <c r="I3811" i="95" s="1"/>
  <c r="B3807" i="95"/>
  <c r="I3807" i="95" s="1"/>
  <c r="B3803" i="95"/>
  <c r="I3803" i="95" s="1"/>
  <c r="B3799" i="95"/>
  <c r="I3799" i="95" s="1"/>
  <c r="B3795" i="95"/>
  <c r="I3795" i="95" s="1"/>
  <c r="B3791" i="95"/>
  <c r="I3791" i="95" s="1"/>
  <c r="B3787" i="95"/>
  <c r="I3787" i="95" s="1"/>
  <c r="B3783" i="95"/>
  <c r="I3783" i="95" s="1"/>
  <c r="B3779" i="95"/>
  <c r="I3779" i="95" s="1"/>
  <c r="B3775" i="95"/>
  <c r="I3775" i="95" s="1"/>
  <c r="B3771" i="95"/>
  <c r="I3771" i="95" s="1"/>
  <c r="B3767" i="95"/>
  <c r="I3767" i="95" s="1"/>
  <c r="B3763" i="95"/>
  <c r="I3763" i="95" s="1"/>
  <c r="B3759" i="95"/>
  <c r="I3759" i="95" s="1"/>
  <c r="B3755" i="95"/>
  <c r="I3755" i="95" s="1"/>
  <c r="B3751" i="95"/>
  <c r="I3751" i="95" s="1"/>
  <c r="B3747" i="95"/>
  <c r="I3747" i="95" s="1"/>
  <c r="B3743" i="95"/>
  <c r="I3743" i="95" s="1"/>
  <c r="B3739" i="95"/>
  <c r="I3739" i="95" s="1"/>
  <c r="B3735" i="95"/>
  <c r="I3735" i="95" s="1"/>
  <c r="B3731" i="95"/>
  <c r="I3731" i="95" s="1"/>
  <c r="B3727" i="95"/>
  <c r="I3727" i="95" s="1"/>
  <c r="B3723" i="95"/>
  <c r="I3723" i="95" s="1"/>
  <c r="B3719" i="95"/>
  <c r="I3719" i="95" s="1"/>
  <c r="B3715" i="95"/>
  <c r="I3715" i="95" s="1"/>
  <c r="B3711" i="95"/>
  <c r="I3711" i="95" s="1"/>
  <c r="B3707" i="95"/>
  <c r="I3707" i="95" s="1"/>
  <c r="B3703" i="95"/>
  <c r="I3703" i="95" s="1"/>
  <c r="B3699" i="95"/>
  <c r="I3699" i="95" s="1"/>
  <c r="B3695" i="95"/>
  <c r="I3695" i="95" s="1"/>
  <c r="B3691" i="95"/>
  <c r="I3691" i="95" s="1"/>
  <c r="B3687" i="95"/>
  <c r="I3687" i="95" s="1"/>
  <c r="B3683" i="95"/>
  <c r="I3683" i="95" s="1"/>
  <c r="B3679" i="95"/>
  <c r="I3679" i="95" s="1"/>
  <c r="B3675" i="95"/>
  <c r="I3675" i="95" s="1"/>
  <c r="B3671" i="95"/>
  <c r="I3671" i="95" s="1"/>
  <c r="B3667" i="95"/>
  <c r="I3667" i="95" s="1"/>
  <c r="B3663" i="95"/>
  <c r="I3663" i="95" s="1"/>
  <c r="B3659" i="95"/>
  <c r="I3659" i="95" s="1"/>
  <c r="B3655" i="95"/>
  <c r="I3655" i="95" s="1"/>
  <c r="B3651" i="95"/>
  <c r="I3651" i="95" s="1"/>
  <c r="B3647" i="95"/>
  <c r="I3647" i="95" s="1"/>
  <c r="B3643" i="95"/>
  <c r="I3643" i="95" s="1"/>
  <c r="B3639" i="95"/>
  <c r="I3639" i="95" s="1"/>
  <c r="B3635" i="95"/>
  <c r="I3635" i="95" s="1"/>
  <c r="B3631" i="95"/>
  <c r="I3631" i="95" s="1"/>
  <c r="B3627" i="95"/>
  <c r="I3627" i="95" s="1"/>
  <c r="B3623" i="95"/>
  <c r="I3623" i="95" s="1"/>
  <c r="B3619" i="95"/>
  <c r="I3619" i="95" s="1"/>
  <c r="B3615" i="95"/>
  <c r="I3615" i="95" s="1"/>
  <c r="B3611" i="95"/>
  <c r="I3611" i="95" s="1"/>
  <c r="B3607" i="95"/>
  <c r="I3607" i="95" s="1"/>
  <c r="B3603" i="95"/>
  <c r="I3603" i="95" s="1"/>
  <c r="B3599" i="95"/>
  <c r="I3599" i="95" s="1"/>
  <c r="B3595" i="95"/>
  <c r="I3595" i="95" s="1"/>
  <c r="B3591" i="95"/>
  <c r="I3591" i="95" s="1"/>
  <c r="B3587" i="95"/>
  <c r="I3587" i="95" s="1"/>
  <c r="B3583" i="95"/>
  <c r="I3583" i="95" s="1"/>
  <c r="B3579" i="95"/>
  <c r="I3579" i="95" s="1"/>
  <c r="B3575" i="95"/>
  <c r="I3575" i="95" s="1"/>
  <c r="B3571" i="95"/>
  <c r="I3571" i="95" s="1"/>
  <c r="B3567" i="95"/>
  <c r="I3567" i="95" s="1"/>
  <c r="B3563" i="95"/>
  <c r="I3563" i="95" s="1"/>
  <c r="B3559" i="95"/>
  <c r="I3559" i="95" s="1"/>
  <c r="B3555" i="95"/>
  <c r="I3555" i="95" s="1"/>
  <c r="B3551" i="95"/>
  <c r="I3551" i="95" s="1"/>
  <c r="B3547" i="95"/>
  <c r="I3547" i="95" s="1"/>
  <c r="B3543" i="95"/>
  <c r="I3543" i="95" s="1"/>
  <c r="B3539" i="95"/>
  <c r="I3539" i="95" s="1"/>
  <c r="B3535" i="95"/>
  <c r="I3535" i="95" s="1"/>
  <c r="B3531" i="95"/>
  <c r="I3531" i="95" s="1"/>
  <c r="B3527" i="95"/>
  <c r="I3527" i="95" s="1"/>
  <c r="B3523" i="95"/>
  <c r="I3523" i="95" s="1"/>
  <c r="B3519" i="95"/>
  <c r="I3519" i="95" s="1"/>
  <c r="B3515" i="95"/>
  <c r="I3515" i="95" s="1"/>
  <c r="B3511" i="95"/>
  <c r="I3511" i="95" s="1"/>
  <c r="B3507" i="95"/>
  <c r="I3507" i="95" s="1"/>
  <c r="B3503" i="95"/>
  <c r="I3503" i="95" s="1"/>
  <c r="B3499" i="95"/>
  <c r="I3499" i="95" s="1"/>
  <c r="B3495" i="95"/>
  <c r="I3495" i="95" s="1"/>
  <c r="B3491" i="95"/>
  <c r="I3491" i="95" s="1"/>
  <c r="B3487" i="95"/>
  <c r="I3487" i="95" s="1"/>
  <c r="B3483" i="95"/>
  <c r="I3483" i="95" s="1"/>
  <c r="B3479" i="95"/>
  <c r="I3479" i="95" s="1"/>
  <c r="B3475" i="95"/>
  <c r="I3475" i="95" s="1"/>
  <c r="B3471" i="95"/>
  <c r="I3471" i="95" s="1"/>
  <c r="B3467" i="95"/>
  <c r="I3467" i="95" s="1"/>
  <c r="B3463" i="95"/>
  <c r="I3463" i="95" s="1"/>
  <c r="B3459" i="95"/>
  <c r="I3459" i="95" s="1"/>
  <c r="B3455" i="95"/>
  <c r="I3455" i="95" s="1"/>
  <c r="B3451" i="95"/>
  <c r="I3451" i="95" s="1"/>
  <c r="B3447" i="95"/>
  <c r="I3447" i="95" s="1"/>
  <c r="B3443" i="95"/>
  <c r="I3443" i="95" s="1"/>
  <c r="B3439" i="95"/>
  <c r="I3439" i="95" s="1"/>
  <c r="B3435" i="95"/>
  <c r="I3435" i="95" s="1"/>
  <c r="B3431" i="95"/>
  <c r="I3431" i="95" s="1"/>
  <c r="B3427" i="95"/>
  <c r="I3427" i="95" s="1"/>
  <c r="B3423" i="95"/>
  <c r="I3423" i="95" s="1"/>
  <c r="B3419" i="95"/>
  <c r="I3419" i="95" s="1"/>
  <c r="B3415" i="95"/>
  <c r="I3415" i="95" s="1"/>
  <c r="B3411" i="95"/>
  <c r="I3411" i="95" s="1"/>
  <c r="B3407" i="95"/>
  <c r="I3407" i="95" s="1"/>
  <c r="B3403" i="95"/>
  <c r="I3403" i="95" s="1"/>
  <c r="B3399" i="95"/>
  <c r="I3399" i="95" s="1"/>
  <c r="B3395" i="95"/>
  <c r="I3395" i="95" s="1"/>
  <c r="B3391" i="95"/>
  <c r="I3391" i="95" s="1"/>
  <c r="B3387" i="95"/>
  <c r="I3387" i="95" s="1"/>
  <c r="B3383" i="95"/>
  <c r="I3383" i="95" s="1"/>
  <c r="B3379" i="95"/>
  <c r="I3379" i="95" s="1"/>
  <c r="B3375" i="95"/>
  <c r="I3375" i="95" s="1"/>
  <c r="B3371" i="95"/>
  <c r="I3371" i="95" s="1"/>
  <c r="B3367" i="95"/>
  <c r="I3367" i="95" s="1"/>
  <c r="B3363" i="95"/>
  <c r="I3363" i="95" s="1"/>
  <c r="B3359" i="95"/>
  <c r="I3359" i="95" s="1"/>
  <c r="B3355" i="95"/>
  <c r="I3355" i="95" s="1"/>
  <c r="B3351" i="95"/>
  <c r="I3351" i="95" s="1"/>
  <c r="B3347" i="95"/>
  <c r="I3347" i="95" s="1"/>
  <c r="B3343" i="95"/>
  <c r="I3343" i="95" s="1"/>
  <c r="B3339" i="95"/>
  <c r="I3339" i="95" s="1"/>
  <c r="B3335" i="95"/>
  <c r="I3335" i="95" s="1"/>
  <c r="B3331" i="95"/>
  <c r="I3331" i="95" s="1"/>
  <c r="B3327" i="95"/>
  <c r="I3327" i="95" s="1"/>
  <c r="B3323" i="95"/>
  <c r="I3323" i="95" s="1"/>
  <c r="B3319" i="95"/>
  <c r="I3319" i="95" s="1"/>
  <c r="B3315" i="95"/>
  <c r="I3315" i="95" s="1"/>
  <c r="B3311" i="95"/>
  <c r="I3311" i="95" s="1"/>
  <c r="B3307" i="95"/>
  <c r="I3307" i="95" s="1"/>
  <c r="B3303" i="95"/>
  <c r="I3303" i="95" s="1"/>
  <c r="B3299" i="95"/>
  <c r="I3299" i="95" s="1"/>
  <c r="B3295" i="95"/>
  <c r="I3295" i="95" s="1"/>
  <c r="B3291" i="95"/>
  <c r="I3291" i="95" s="1"/>
  <c r="B3287" i="95"/>
  <c r="I3287" i="95" s="1"/>
  <c r="B3283" i="95"/>
  <c r="I3283" i="95" s="1"/>
  <c r="B3279" i="95"/>
  <c r="I3279" i="95" s="1"/>
  <c r="B3275" i="95"/>
  <c r="I3275" i="95" s="1"/>
  <c r="B3271" i="95"/>
  <c r="I3271" i="95" s="1"/>
  <c r="B3267" i="95"/>
  <c r="I3267" i="95" s="1"/>
  <c r="B3263" i="95"/>
  <c r="I3263" i="95" s="1"/>
  <c r="B3259" i="95"/>
  <c r="I3259" i="95" s="1"/>
  <c r="B3255" i="95"/>
  <c r="I3255" i="95" s="1"/>
  <c r="B3251" i="95"/>
  <c r="I3251" i="95" s="1"/>
  <c r="B3247" i="95"/>
  <c r="I3247" i="95" s="1"/>
  <c r="B3243" i="95"/>
  <c r="I3243" i="95" s="1"/>
  <c r="B3239" i="95"/>
  <c r="I3239" i="95" s="1"/>
  <c r="B3235" i="95"/>
  <c r="I3235" i="95" s="1"/>
  <c r="B3231" i="95"/>
  <c r="I3231" i="95" s="1"/>
  <c r="B3227" i="95"/>
  <c r="I3227" i="95" s="1"/>
  <c r="B3223" i="95"/>
  <c r="I3223" i="95" s="1"/>
  <c r="B3219" i="95"/>
  <c r="I3219" i="95" s="1"/>
  <c r="B3215" i="95"/>
  <c r="I3215" i="95" s="1"/>
  <c r="B3211" i="95"/>
  <c r="I3211" i="95" s="1"/>
  <c r="B3207" i="95"/>
  <c r="I3207" i="95" s="1"/>
  <c r="B3203" i="95"/>
  <c r="I3203" i="95" s="1"/>
  <c r="B3199" i="95"/>
  <c r="I3199" i="95" s="1"/>
  <c r="B3195" i="95"/>
  <c r="I3195" i="95" s="1"/>
  <c r="B3191" i="95"/>
  <c r="I3191" i="95" s="1"/>
  <c r="B3187" i="95"/>
  <c r="I3187" i="95" s="1"/>
  <c r="B3183" i="95"/>
  <c r="I3183" i="95" s="1"/>
  <c r="B3179" i="95"/>
  <c r="I3179" i="95" s="1"/>
  <c r="B3175" i="95"/>
  <c r="I3175" i="95" s="1"/>
  <c r="B3171" i="95"/>
  <c r="I3171" i="95" s="1"/>
  <c r="B3167" i="95"/>
  <c r="I3167" i="95" s="1"/>
  <c r="B3163" i="95"/>
  <c r="I3163" i="95" s="1"/>
  <c r="B3159" i="95"/>
  <c r="I3159" i="95" s="1"/>
  <c r="B3155" i="95"/>
  <c r="I3155" i="95" s="1"/>
  <c r="B3151" i="95"/>
  <c r="I3151" i="95" s="1"/>
  <c r="B3147" i="95"/>
  <c r="I3147" i="95" s="1"/>
  <c r="B3143" i="95"/>
  <c r="I3143" i="95" s="1"/>
  <c r="B3139" i="95"/>
  <c r="I3139" i="95" s="1"/>
  <c r="B3135" i="95"/>
  <c r="I3135" i="95" s="1"/>
  <c r="B3131" i="95"/>
  <c r="I3131" i="95" s="1"/>
  <c r="B3127" i="95"/>
  <c r="I3127" i="95" s="1"/>
  <c r="B3123" i="95"/>
  <c r="I3123" i="95" s="1"/>
  <c r="B3119" i="95"/>
  <c r="I3119" i="95" s="1"/>
  <c r="B3115" i="95"/>
  <c r="I3115" i="95" s="1"/>
  <c r="B3111" i="95"/>
  <c r="I3111" i="95" s="1"/>
  <c r="B3107" i="95"/>
  <c r="I3107" i="95" s="1"/>
  <c r="B9" i="95"/>
  <c r="I9" i="95" s="1"/>
  <c r="B13" i="95"/>
  <c r="I13" i="95" s="1"/>
  <c r="B17" i="95"/>
  <c r="I17" i="95" s="1"/>
  <c r="B21" i="95"/>
  <c r="I21" i="95" s="1"/>
  <c r="B25" i="95"/>
  <c r="I25" i="95" s="1"/>
  <c r="B29" i="95"/>
  <c r="I29" i="95" s="1"/>
  <c r="B33" i="95"/>
  <c r="I33" i="95" s="1"/>
  <c r="B37" i="95"/>
  <c r="I37" i="95" s="1"/>
  <c r="B41" i="95"/>
  <c r="I41" i="95" s="1"/>
  <c r="B45" i="95"/>
  <c r="I45" i="95" s="1"/>
  <c r="B49" i="95"/>
  <c r="I49" i="95" s="1"/>
  <c r="B53" i="95"/>
  <c r="I53" i="95" s="1"/>
  <c r="B57" i="95"/>
  <c r="I57" i="95" s="1"/>
  <c r="B61" i="95"/>
  <c r="I61" i="95" s="1"/>
  <c r="B65" i="95"/>
  <c r="I65" i="95" s="1"/>
  <c r="B69" i="95"/>
  <c r="I69" i="95" s="1"/>
  <c r="B73" i="95"/>
  <c r="I73" i="95" s="1"/>
  <c r="B77" i="95"/>
  <c r="I77" i="95" s="1"/>
  <c r="B81" i="95"/>
  <c r="I81" i="95" s="1"/>
  <c r="B85" i="95"/>
  <c r="I85" i="95" s="1"/>
  <c r="B89" i="95"/>
  <c r="I89" i="95" s="1"/>
  <c r="B93" i="95"/>
  <c r="I93" i="95" s="1"/>
  <c r="B97" i="95"/>
  <c r="I97" i="95" s="1"/>
  <c r="B101" i="95"/>
  <c r="I101" i="95" s="1"/>
  <c r="B105" i="95"/>
  <c r="I105" i="95" s="1"/>
  <c r="B109" i="95"/>
  <c r="I109" i="95" s="1"/>
  <c r="B113" i="95"/>
  <c r="I113" i="95" s="1"/>
  <c r="B117" i="95"/>
  <c r="I117" i="95" s="1"/>
  <c r="B121" i="95"/>
  <c r="I121" i="95" s="1"/>
  <c r="B125" i="95"/>
  <c r="I125" i="95" s="1"/>
  <c r="B129" i="95"/>
  <c r="I129" i="95" s="1"/>
  <c r="B133" i="95"/>
  <c r="I133" i="95" s="1"/>
  <c r="B137" i="95"/>
  <c r="I137" i="95" s="1"/>
  <c r="B141" i="95"/>
  <c r="I141" i="95" s="1"/>
  <c r="B145" i="95"/>
  <c r="I145" i="95" s="1"/>
  <c r="B149" i="95"/>
  <c r="I149" i="95" s="1"/>
  <c r="B153" i="95"/>
  <c r="I153" i="95" s="1"/>
  <c r="B157" i="95"/>
  <c r="I157" i="95" s="1"/>
  <c r="B161" i="95"/>
  <c r="I161" i="95" s="1"/>
  <c r="B165" i="95"/>
  <c r="I165" i="95" s="1"/>
  <c r="B169" i="95"/>
  <c r="I169" i="95" s="1"/>
  <c r="B173" i="95"/>
  <c r="I173" i="95" s="1"/>
  <c r="B177" i="95"/>
  <c r="I177" i="95" s="1"/>
  <c r="B181" i="95"/>
  <c r="I181" i="95" s="1"/>
  <c r="B185" i="95"/>
  <c r="I185" i="95" s="1"/>
  <c r="B189" i="95"/>
  <c r="I189" i="95" s="1"/>
  <c r="B193" i="95"/>
  <c r="I193" i="95" s="1"/>
  <c r="B197" i="95"/>
  <c r="I197" i="95" s="1"/>
  <c r="B201" i="95"/>
  <c r="I201" i="95" s="1"/>
  <c r="B205" i="95"/>
  <c r="I205" i="95" s="1"/>
  <c r="B209" i="95"/>
  <c r="I209" i="95" s="1"/>
  <c r="B213" i="95"/>
  <c r="I213" i="95" s="1"/>
  <c r="B217" i="95"/>
  <c r="I217" i="95" s="1"/>
  <c r="B221" i="95"/>
  <c r="I221" i="95" s="1"/>
  <c r="B225" i="95"/>
  <c r="I225" i="95" s="1"/>
  <c r="B229" i="95"/>
  <c r="I229" i="95" s="1"/>
  <c r="B233" i="95"/>
  <c r="I233" i="95" s="1"/>
  <c r="B237" i="95"/>
  <c r="I237" i="95" s="1"/>
  <c r="B241" i="95"/>
  <c r="I241" i="95" s="1"/>
  <c r="B245" i="95"/>
  <c r="I245" i="95" s="1"/>
  <c r="B249" i="95"/>
  <c r="I249" i="95" s="1"/>
  <c r="B253" i="95"/>
  <c r="I253" i="95" s="1"/>
  <c r="B257" i="95"/>
  <c r="I257" i="95" s="1"/>
  <c r="B261" i="95"/>
  <c r="I261" i="95" s="1"/>
  <c r="B265" i="95"/>
  <c r="I265" i="95" s="1"/>
  <c r="B269" i="95"/>
  <c r="I269" i="95" s="1"/>
  <c r="B273" i="95"/>
  <c r="I273" i="95" s="1"/>
  <c r="B277" i="95"/>
  <c r="I277" i="95" s="1"/>
  <c r="B281" i="95"/>
  <c r="I281" i="95" s="1"/>
  <c r="B285" i="95"/>
  <c r="I285" i="95" s="1"/>
  <c r="B289" i="95"/>
  <c r="I289" i="95" s="1"/>
  <c r="B293" i="95"/>
  <c r="I293" i="95" s="1"/>
  <c r="B297" i="95"/>
  <c r="I297" i="95" s="1"/>
  <c r="B301" i="95"/>
  <c r="I301" i="95" s="1"/>
  <c r="B305" i="95"/>
  <c r="I305" i="95" s="1"/>
  <c r="B309" i="95"/>
  <c r="I309" i="95" s="1"/>
  <c r="B313" i="95"/>
  <c r="I313" i="95" s="1"/>
  <c r="B317" i="95"/>
  <c r="I317" i="95" s="1"/>
  <c r="B321" i="95"/>
  <c r="I321" i="95" s="1"/>
  <c r="B325" i="95"/>
  <c r="I325" i="95" s="1"/>
  <c r="B329" i="95"/>
  <c r="I329" i="95" s="1"/>
  <c r="B333" i="95"/>
  <c r="I333" i="95" s="1"/>
  <c r="B337" i="95"/>
  <c r="I337" i="95" s="1"/>
  <c r="B341" i="95"/>
  <c r="I341" i="95" s="1"/>
  <c r="B345" i="95"/>
  <c r="I345" i="95" s="1"/>
  <c r="B349" i="95"/>
  <c r="I349" i="95" s="1"/>
  <c r="B353" i="95"/>
  <c r="I353" i="95" s="1"/>
  <c r="B357" i="95"/>
  <c r="I357" i="95" s="1"/>
  <c r="B361" i="95"/>
  <c r="I361" i="95" s="1"/>
  <c r="B365" i="95"/>
  <c r="I365" i="95" s="1"/>
  <c r="B369" i="95"/>
  <c r="I369" i="95" s="1"/>
  <c r="B373" i="95"/>
  <c r="I373" i="95" s="1"/>
  <c r="B377" i="95"/>
  <c r="I377" i="95" s="1"/>
  <c r="B381" i="95"/>
  <c r="I381" i="95" s="1"/>
  <c r="B385" i="95"/>
  <c r="I385" i="95" s="1"/>
  <c r="B389" i="95"/>
  <c r="I389" i="95" s="1"/>
  <c r="B393" i="95"/>
  <c r="I393" i="95" s="1"/>
  <c r="B397" i="95"/>
  <c r="I397" i="95" s="1"/>
  <c r="B401" i="95"/>
  <c r="I401" i="95" s="1"/>
  <c r="B405" i="95"/>
  <c r="I405" i="95" s="1"/>
  <c r="B409" i="95"/>
  <c r="I409" i="95" s="1"/>
  <c r="B413" i="95"/>
  <c r="I413" i="95" s="1"/>
  <c r="B417" i="95"/>
  <c r="I417" i="95" s="1"/>
  <c r="B421" i="95"/>
  <c r="I421" i="95" s="1"/>
  <c r="B425" i="95"/>
  <c r="I425" i="95" s="1"/>
  <c r="B429" i="95"/>
  <c r="I429" i="95" s="1"/>
  <c r="B433" i="95"/>
  <c r="I433" i="95" s="1"/>
  <c r="B437" i="95"/>
  <c r="I437" i="95" s="1"/>
  <c r="B441" i="95"/>
  <c r="I441" i="95" s="1"/>
  <c r="B445" i="95"/>
  <c r="I445" i="95" s="1"/>
  <c r="B449" i="95"/>
  <c r="I449" i="95" s="1"/>
  <c r="B453" i="95"/>
  <c r="I453" i="95" s="1"/>
  <c r="B457" i="95"/>
  <c r="I457" i="95" s="1"/>
  <c r="B461" i="95"/>
  <c r="I461" i="95" s="1"/>
  <c r="B465" i="95"/>
  <c r="I465" i="95" s="1"/>
  <c r="B469" i="95"/>
  <c r="I469" i="95" s="1"/>
  <c r="B473" i="95"/>
  <c r="I473" i="95" s="1"/>
  <c r="B477" i="95"/>
  <c r="I477" i="95" s="1"/>
  <c r="B481" i="95"/>
  <c r="I481" i="95" s="1"/>
  <c r="B485" i="95"/>
  <c r="I485" i="95" s="1"/>
  <c r="B489" i="95"/>
  <c r="I489" i="95" s="1"/>
  <c r="B493" i="95"/>
  <c r="I493" i="95" s="1"/>
  <c r="B497" i="95"/>
  <c r="I497" i="95" s="1"/>
  <c r="B501" i="95"/>
  <c r="I501" i="95" s="1"/>
  <c r="B505" i="95"/>
  <c r="I505" i="95" s="1"/>
  <c r="B509" i="95"/>
  <c r="I509" i="95" s="1"/>
  <c r="B513" i="95"/>
  <c r="I513" i="95" s="1"/>
  <c r="B517" i="95"/>
  <c r="I517" i="95" s="1"/>
  <c r="B521" i="95"/>
  <c r="I521" i="95" s="1"/>
  <c r="B525" i="95"/>
  <c r="I525" i="95" s="1"/>
  <c r="B529" i="95"/>
  <c r="I529" i="95" s="1"/>
  <c r="B533" i="95"/>
  <c r="I533" i="95" s="1"/>
  <c r="B537" i="95"/>
  <c r="I537" i="95" s="1"/>
  <c r="B541" i="95"/>
  <c r="I541" i="95" s="1"/>
  <c r="B545" i="95"/>
  <c r="I545" i="95" s="1"/>
  <c r="B549" i="95"/>
  <c r="I549" i="95" s="1"/>
  <c r="B553" i="95"/>
  <c r="I553" i="95" s="1"/>
  <c r="B557" i="95"/>
  <c r="I557" i="95" s="1"/>
  <c r="B561" i="95"/>
  <c r="I561" i="95" s="1"/>
  <c r="B565" i="95"/>
  <c r="I565" i="95" s="1"/>
  <c r="B569" i="95"/>
  <c r="I569" i="95" s="1"/>
  <c r="B573" i="95"/>
  <c r="I573" i="95" s="1"/>
  <c r="B577" i="95"/>
  <c r="I577" i="95" s="1"/>
  <c r="B581" i="95"/>
  <c r="I581" i="95" s="1"/>
  <c r="B585" i="95"/>
  <c r="I585" i="95" s="1"/>
  <c r="B589" i="95"/>
  <c r="I589" i="95" s="1"/>
  <c r="B593" i="95"/>
  <c r="I593" i="95" s="1"/>
  <c r="B597" i="95"/>
  <c r="I597" i="95" s="1"/>
  <c r="B601" i="95"/>
  <c r="I601" i="95" s="1"/>
  <c r="B605" i="95"/>
  <c r="I605" i="95" s="1"/>
  <c r="B609" i="95"/>
  <c r="I609" i="95" s="1"/>
  <c r="B613" i="95"/>
  <c r="I613" i="95" s="1"/>
  <c r="B617" i="95"/>
  <c r="I617" i="95" s="1"/>
  <c r="B621" i="95"/>
  <c r="I621" i="95" s="1"/>
  <c r="B625" i="95"/>
  <c r="I625" i="95" s="1"/>
  <c r="B629" i="95"/>
  <c r="I629" i="95" s="1"/>
  <c r="B633" i="95"/>
  <c r="I633" i="95" s="1"/>
  <c r="B637" i="95"/>
  <c r="I637" i="95" s="1"/>
  <c r="B641" i="95"/>
  <c r="I641" i="95" s="1"/>
  <c r="B645" i="95"/>
  <c r="I645" i="95" s="1"/>
  <c r="B649" i="95"/>
  <c r="I649" i="95" s="1"/>
  <c r="B653" i="95"/>
  <c r="I653" i="95" s="1"/>
  <c r="B657" i="95"/>
  <c r="I657" i="95" s="1"/>
  <c r="B661" i="95"/>
  <c r="I661" i="95" s="1"/>
  <c r="B665" i="95"/>
  <c r="I665" i="95" s="1"/>
  <c r="B669" i="95"/>
  <c r="I669" i="95" s="1"/>
  <c r="B673" i="95"/>
  <c r="I673" i="95" s="1"/>
  <c r="B677" i="95"/>
  <c r="I677" i="95" s="1"/>
  <c r="B681" i="95"/>
  <c r="I681" i="95" s="1"/>
  <c r="B685" i="95"/>
  <c r="I685" i="95" s="1"/>
  <c r="B689" i="95"/>
  <c r="I689" i="95" s="1"/>
  <c r="B693" i="95"/>
  <c r="I693" i="95" s="1"/>
  <c r="B697" i="95"/>
  <c r="I697" i="95" s="1"/>
  <c r="B701" i="95"/>
  <c r="I701" i="95" s="1"/>
  <c r="B705" i="95"/>
  <c r="I705" i="95" s="1"/>
  <c r="B709" i="95"/>
  <c r="I709" i="95" s="1"/>
  <c r="B713" i="95"/>
  <c r="I713" i="95" s="1"/>
  <c r="B717" i="95"/>
  <c r="I717" i="95" s="1"/>
  <c r="B721" i="95"/>
  <c r="I721" i="95" s="1"/>
  <c r="B725" i="95"/>
  <c r="I725" i="95" s="1"/>
  <c r="B729" i="95"/>
  <c r="I729" i="95" s="1"/>
  <c r="B733" i="95"/>
  <c r="I733" i="95" s="1"/>
  <c r="B737" i="95"/>
  <c r="I737" i="95" s="1"/>
  <c r="B741" i="95"/>
  <c r="I741" i="95" s="1"/>
  <c r="B745" i="95"/>
  <c r="I745" i="95" s="1"/>
  <c r="B749" i="95"/>
  <c r="I749" i="95" s="1"/>
  <c r="B753" i="95"/>
  <c r="I753" i="95" s="1"/>
  <c r="B757" i="95"/>
  <c r="I757" i="95" s="1"/>
  <c r="B761" i="95"/>
  <c r="I761" i="95" s="1"/>
  <c r="B765" i="95"/>
  <c r="I765" i="95" s="1"/>
  <c r="B769" i="95"/>
  <c r="I769" i="95" s="1"/>
  <c r="B773" i="95"/>
  <c r="I773" i="95" s="1"/>
  <c r="B777" i="95"/>
  <c r="I777" i="95" s="1"/>
  <c r="B781" i="95"/>
  <c r="I781" i="95" s="1"/>
  <c r="B785" i="95"/>
  <c r="I785" i="95" s="1"/>
  <c r="B789" i="95"/>
  <c r="I789" i="95" s="1"/>
  <c r="B793" i="95"/>
  <c r="I793" i="95" s="1"/>
  <c r="B797" i="95"/>
  <c r="I797" i="95" s="1"/>
  <c r="B801" i="95"/>
  <c r="I801" i="95" s="1"/>
  <c r="B805" i="95"/>
  <c r="I805" i="95" s="1"/>
  <c r="B809" i="95"/>
  <c r="I809" i="95" s="1"/>
  <c r="B813" i="95"/>
  <c r="I813" i="95" s="1"/>
  <c r="B817" i="95"/>
  <c r="I817" i="95" s="1"/>
  <c r="B821" i="95"/>
  <c r="I821" i="95" s="1"/>
  <c r="B825" i="95"/>
  <c r="I825" i="95" s="1"/>
  <c r="B829" i="95"/>
  <c r="I829" i="95" s="1"/>
  <c r="B833" i="95"/>
  <c r="I833" i="95" s="1"/>
  <c r="B837" i="95"/>
  <c r="I837" i="95" s="1"/>
  <c r="B841" i="95"/>
  <c r="I841" i="95" s="1"/>
  <c r="B845" i="95"/>
  <c r="I845" i="95" s="1"/>
  <c r="B849" i="95"/>
  <c r="I849" i="95" s="1"/>
  <c r="B853" i="95"/>
  <c r="I853" i="95" s="1"/>
  <c r="B857" i="95"/>
  <c r="I857" i="95" s="1"/>
  <c r="B861" i="95"/>
  <c r="I861" i="95" s="1"/>
  <c r="B865" i="95"/>
  <c r="I865" i="95" s="1"/>
  <c r="B869" i="95"/>
  <c r="I869" i="95" s="1"/>
  <c r="B873" i="95"/>
  <c r="I873" i="95" s="1"/>
  <c r="B877" i="95"/>
  <c r="I877" i="95" s="1"/>
  <c r="B881" i="95"/>
  <c r="I881" i="95" s="1"/>
  <c r="B885" i="95"/>
  <c r="I885" i="95" s="1"/>
  <c r="B889" i="95"/>
  <c r="I889" i="95" s="1"/>
  <c r="B893" i="95"/>
  <c r="I893" i="95" s="1"/>
  <c r="B897" i="95"/>
  <c r="I897" i="95" s="1"/>
  <c r="B901" i="95"/>
  <c r="I901" i="95" s="1"/>
  <c r="B905" i="95"/>
  <c r="I905" i="95" s="1"/>
  <c r="B909" i="95"/>
  <c r="I909" i="95" s="1"/>
  <c r="B913" i="95"/>
  <c r="I913" i="95" s="1"/>
  <c r="B917" i="95"/>
  <c r="I917" i="95" s="1"/>
  <c r="B921" i="95"/>
  <c r="I921" i="95" s="1"/>
  <c r="B925" i="95"/>
  <c r="I925" i="95" s="1"/>
  <c r="B929" i="95"/>
  <c r="I929" i="95" s="1"/>
  <c r="B933" i="95"/>
  <c r="I933" i="95" s="1"/>
  <c r="B937" i="95"/>
  <c r="I937" i="95" s="1"/>
  <c r="B941" i="95"/>
  <c r="I941" i="95" s="1"/>
  <c r="B945" i="95"/>
  <c r="I945" i="95" s="1"/>
  <c r="B949" i="95"/>
  <c r="I949" i="95" s="1"/>
  <c r="B953" i="95"/>
  <c r="I953" i="95" s="1"/>
  <c r="B957" i="95"/>
  <c r="I957" i="95" s="1"/>
  <c r="B961" i="95"/>
  <c r="I961" i="95" s="1"/>
  <c r="B965" i="95"/>
  <c r="I965" i="95" s="1"/>
  <c r="B969" i="95"/>
  <c r="I969" i="95" s="1"/>
  <c r="B973" i="95"/>
  <c r="I973" i="95" s="1"/>
  <c r="B977" i="95"/>
  <c r="I977" i="95" s="1"/>
  <c r="B981" i="95"/>
  <c r="I981" i="95" s="1"/>
  <c r="B985" i="95"/>
  <c r="I985" i="95" s="1"/>
  <c r="B989" i="95"/>
  <c r="I989" i="95" s="1"/>
  <c r="B993" i="95"/>
  <c r="I993" i="95" s="1"/>
  <c r="B997" i="95"/>
  <c r="I997" i="95" s="1"/>
  <c r="B1001" i="95"/>
  <c r="I1001" i="95" s="1"/>
  <c r="B1005" i="95"/>
  <c r="I1005" i="95" s="1"/>
  <c r="B1009" i="95"/>
  <c r="I1009" i="95" s="1"/>
  <c r="B1013" i="95"/>
  <c r="I1013" i="95" s="1"/>
  <c r="B1017" i="95"/>
  <c r="I1017" i="95" s="1"/>
  <c r="B1021" i="95"/>
  <c r="I1021" i="95" s="1"/>
  <c r="B1025" i="95"/>
  <c r="I1025" i="95" s="1"/>
  <c r="B1029" i="95"/>
  <c r="I1029" i="95" s="1"/>
  <c r="B1033" i="95"/>
  <c r="I1033" i="95" s="1"/>
  <c r="B1037" i="95"/>
  <c r="I1037" i="95" s="1"/>
  <c r="B1041" i="95"/>
  <c r="I1041" i="95" s="1"/>
  <c r="B1045" i="95"/>
  <c r="I1045" i="95" s="1"/>
  <c r="B1049" i="95"/>
  <c r="I1049" i="95" s="1"/>
  <c r="B1053" i="95"/>
  <c r="I1053" i="95" s="1"/>
  <c r="B1057" i="95"/>
  <c r="I1057" i="95" s="1"/>
  <c r="B1061" i="95"/>
  <c r="I1061" i="95" s="1"/>
  <c r="B1065" i="95"/>
  <c r="I1065" i="95" s="1"/>
  <c r="B1069" i="95"/>
  <c r="I1069" i="95" s="1"/>
  <c r="B1073" i="95"/>
  <c r="I1073" i="95" s="1"/>
  <c r="B1077" i="95"/>
  <c r="I1077" i="95" s="1"/>
  <c r="B1081" i="95"/>
  <c r="I1081" i="95" s="1"/>
  <c r="B1085" i="95"/>
  <c r="I1085" i="95" s="1"/>
  <c r="B1089" i="95"/>
  <c r="I1089" i="95" s="1"/>
  <c r="B1093" i="95"/>
  <c r="I1093" i="95" s="1"/>
  <c r="B1097" i="95"/>
  <c r="I1097" i="95" s="1"/>
  <c r="B1101" i="95"/>
  <c r="I1101" i="95" s="1"/>
  <c r="B1105" i="95"/>
  <c r="I1105" i="95" s="1"/>
  <c r="B1109" i="95"/>
  <c r="I1109" i="95" s="1"/>
  <c r="B1113" i="95"/>
  <c r="I1113" i="95" s="1"/>
  <c r="B1117" i="95"/>
  <c r="I1117" i="95" s="1"/>
  <c r="B1121" i="95"/>
  <c r="I1121" i="95" s="1"/>
  <c r="B1125" i="95"/>
  <c r="I1125" i="95" s="1"/>
  <c r="B1129" i="95"/>
  <c r="I1129" i="95" s="1"/>
  <c r="B1133" i="95"/>
  <c r="I1133" i="95" s="1"/>
  <c r="B1137" i="95"/>
  <c r="I1137" i="95" s="1"/>
  <c r="B1141" i="95"/>
  <c r="I1141" i="95" s="1"/>
  <c r="B1145" i="95"/>
  <c r="I1145" i="95" s="1"/>
  <c r="B1149" i="95"/>
  <c r="I1149" i="95" s="1"/>
  <c r="B1153" i="95"/>
  <c r="I1153" i="95" s="1"/>
  <c r="B1157" i="95"/>
  <c r="I1157" i="95" s="1"/>
  <c r="B1161" i="95"/>
  <c r="I1161" i="95" s="1"/>
  <c r="B1165" i="95"/>
  <c r="I1165" i="95" s="1"/>
  <c r="B1169" i="95"/>
  <c r="I1169" i="95" s="1"/>
  <c r="B1173" i="95"/>
  <c r="I1173" i="95" s="1"/>
  <c r="B1177" i="95"/>
  <c r="I1177" i="95" s="1"/>
  <c r="B1181" i="95"/>
  <c r="I1181" i="95" s="1"/>
  <c r="B1185" i="95"/>
  <c r="I1185" i="95" s="1"/>
  <c r="B1189" i="95"/>
  <c r="I1189" i="95" s="1"/>
  <c r="B1193" i="95"/>
  <c r="I1193" i="95" s="1"/>
  <c r="B1197" i="95"/>
  <c r="I1197" i="95" s="1"/>
  <c r="B1201" i="95"/>
  <c r="I1201" i="95" s="1"/>
  <c r="B1205" i="95"/>
  <c r="I1205" i="95" s="1"/>
  <c r="B1209" i="95"/>
  <c r="I1209" i="95" s="1"/>
  <c r="B1213" i="95"/>
  <c r="I1213" i="95" s="1"/>
  <c r="B1217" i="95"/>
  <c r="I1217" i="95" s="1"/>
  <c r="B1221" i="95"/>
  <c r="I1221" i="95" s="1"/>
  <c r="B1225" i="95"/>
  <c r="I1225" i="95" s="1"/>
  <c r="B1229" i="95"/>
  <c r="I1229" i="95" s="1"/>
  <c r="B1233" i="95"/>
  <c r="I1233" i="95" s="1"/>
  <c r="B1237" i="95"/>
  <c r="I1237" i="95" s="1"/>
  <c r="B1241" i="95"/>
  <c r="I1241" i="95" s="1"/>
  <c r="B1245" i="95"/>
  <c r="I1245" i="95" s="1"/>
  <c r="B1249" i="95"/>
  <c r="I1249" i="95" s="1"/>
  <c r="B1253" i="95"/>
  <c r="I1253" i="95" s="1"/>
  <c r="B1257" i="95"/>
  <c r="I1257" i="95" s="1"/>
  <c r="B1261" i="95"/>
  <c r="I1261" i="95" s="1"/>
  <c r="B1265" i="95"/>
  <c r="I1265" i="95" s="1"/>
  <c r="B1269" i="95"/>
  <c r="I1269" i="95" s="1"/>
  <c r="B1273" i="95"/>
  <c r="I1273" i="95" s="1"/>
  <c r="B1277" i="95"/>
  <c r="I1277" i="95" s="1"/>
  <c r="B1281" i="95"/>
  <c r="I1281" i="95" s="1"/>
  <c r="B1285" i="95"/>
  <c r="I1285" i="95" s="1"/>
  <c r="B1289" i="95"/>
  <c r="I1289" i="95" s="1"/>
  <c r="B1293" i="95"/>
  <c r="I1293" i="95" s="1"/>
  <c r="B1297" i="95"/>
  <c r="I1297" i="95" s="1"/>
  <c r="B1301" i="95"/>
  <c r="I1301" i="95" s="1"/>
  <c r="B1305" i="95"/>
  <c r="I1305" i="95" s="1"/>
  <c r="B1309" i="95"/>
  <c r="I1309" i="95" s="1"/>
  <c r="B1313" i="95"/>
  <c r="I1313" i="95" s="1"/>
  <c r="B1317" i="95"/>
  <c r="I1317" i="95" s="1"/>
  <c r="B1321" i="95"/>
  <c r="I1321" i="95" s="1"/>
  <c r="B1325" i="95"/>
  <c r="I1325" i="95" s="1"/>
  <c r="B1329" i="95"/>
  <c r="I1329" i="95" s="1"/>
  <c r="B1333" i="95"/>
  <c r="I1333" i="95" s="1"/>
  <c r="B1337" i="95"/>
  <c r="I1337" i="95" s="1"/>
  <c r="B1341" i="95"/>
  <c r="I1341" i="95" s="1"/>
  <c r="B1345" i="95"/>
  <c r="I1345" i="95" s="1"/>
  <c r="B1349" i="95"/>
  <c r="I1349" i="95" s="1"/>
  <c r="B1353" i="95"/>
  <c r="I1353" i="95" s="1"/>
  <c r="B1357" i="95"/>
  <c r="I1357" i="95" s="1"/>
  <c r="B1361" i="95"/>
  <c r="I1361" i="95" s="1"/>
  <c r="B1365" i="95"/>
  <c r="I1365" i="95" s="1"/>
  <c r="B1369" i="95"/>
  <c r="I1369" i="95" s="1"/>
  <c r="B1373" i="95"/>
  <c r="I1373" i="95" s="1"/>
  <c r="B1377" i="95"/>
  <c r="I1377" i="95" s="1"/>
  <c r="B1381" i="95"/>
  <c r="I1381" i="95" s="1"/>
  <c r="B1385" i="95"/>
  <c r="I1385" i="95" s="1"/>
  <c r="B1389" i="95"/>
  <c r="I1389" i="95" s="1"/>
  <c r="B1393" i="95"/>
  <c r="I1393" i="95" s="1"/>
  <c r="B1397" i="95"/>
  <c r="I1397" i="95" s="1"/>
  <c r="B1401" i="95"/>
  <c r="I1401" i="95" s="1"/>
  <c r="B1405" i="95"/>
  <c r="I1405" i="95" s="1"/>
  <c r="B1409" i="95"/>
  <c r="I1409" i="95" s="1"/>
  <c r="B1413" i="95"/>
  <c r="I1413" i="95" s="1"/>
  <c r="B1417" i="95"/>
  <c r="I1417" i="95" s="1"/>
  <c r="B1421" i="95"/>
  <c r="I1421" i="95" s="1"/>
  <c r="B1425" i="95"/>
  <c r="I1425" i="95" s="1"/>
  <c r="B1429" i="95"/>
  <c r="I1429" i="95" s="1"/>
  <c r="B1433" i="95"/>
  <c r="I1433" i="95" s="1"/>
  <c r="B1437" i="95"/>
  <c r="I1437" i="95" s="1"/>
  <c r="B1441" i="95"/>
  <c r="I1441" i="95" s="1"/>
  <c r="B1445" i="95"/>
  <c r="I1445" i="95" s="1"/>
  <c r="B1449" i="95"/>
  <c r="I1449" i="95" s="1"/>
  <c r="B1453" i="95"/>
  <c r="I1453" i="95" s="1"/>
  <c r="B1457" i="95"/>
  <c r="I1457" i="95" s="1"/>
  <c r="B1461" i="95"/>
  <c r="I1461" i="95" s="1"/>
  <c r="B1465" i="95"/>
  <c r="I1465" i="95" s="1"/>
  <c r="B1469" i="95"/>
  <c r="I1469" i="95" s="1"/>
  <c r="B1473" i="95"/>
  <c r="I1473" i="95" s="1"/>
  <c r="B1477" i="95"/>
  <c r="I1477" i="95" s="1"/>
  <c r="B1481" i="95"/>
  <c r="I1481" i="95" s="1"/>
  <c r="B1485" i="95"/>
  <c r="I1485" i="95" s="1"/>
  <c r="B1489" i="95"/>
  <c r="I1489" i="95" s="1"/>
  <c r="B1493" i="95"/>
  <c r="I1493" i="95" s="1"/>
  <c r="B1497" i="95"/>
  <c r="I1497" i="95" s="1"/>
  <c r="B1501" i="95"/>
  <c r="I1501" i="95" s="1"/>
  <c r="B1505" i="95"/>
  <c r="I1505" i="95" s="1"/>
  <c r="B1509" i="95"/>
  <c r="I1509" i="95" s="1"/>
  <c r="B1513" i="95"/>
  <c r="I1513" i="95" s="1"/>
  <c r="B1517" i="95"/>
  <c r="I1517" i="95" s="1"/>
  <c r="B1521" i="95"/>
  <c r="I1521" i="95" s="1"/>
  <c r="B1525" i="95"/>
  <c r="I1525" i="95" s="1"/>
  <c r="B1529" i="95"/>
  <c r="I1529" i="95" s="1"/>
  <c r="B1533" i="95"/>
  <c r="I1533" i="95" s="1"/>
  <c r="B1537" i="95"/>
  <c r="I1537" i="95" s="1"/>
  <c r="B1541" i="95"/>
  <c r="I1541" i="95" s="1"/>
  <c r="B1545" i="95"/>
  <c r="I1545" i="95" s="1"/>
  <c r="B1549" i="95"/>
  <c r="I1549" i="95" s="1"/>
  <c r="B1553" i="95"/>
  <c r="I1553" i="95" s="1"/>
  <c r="B1557" i="95"/>
  <c r="I1557" i="95" s="1"/>
  <c r="B1561" i="95"/>
  <c r="I1561" i="95" s="1"/>
  <c r="B1565" i="95"/>
  <c r="I1565" i="95" s="1"/>
  <c r="B1569" i="95"/>
  <c r="I1569" i="95" s="1"/>
  <c r="B1573" i="95"/>
  <c r="I1573" i="95" s="1"/>
  <c r="B1577" i="95"/>
  <c r="I1577" i="95" s="1"/>
  <c r="B1581" i="95"/>
  <c r="I1581" i="95" s="1"/>
  <c r="B1585" i="95"/>
  <c r="I1585" i="95" s="1"/>
  <c r="B1589" i="95"/>
  <c r="I1589" i="95" s="1"/>
  <c r="B1593" i="95"/>
  <c r="I1593" i="95" s="1"/>
  <c r="B1597" i="95"/>
  <c r="I1597" i="95" s="1"/>
  <c r="B1601" i="95"/>
  <c r="I1601" i="95" s="1"/>
  <c r="B1605" i="95"/>
  <c r="I1605" i="95" s="1"/>
  <c r="B1609" i="95"/>
  <c r="I1609" i="95" s="1"/>
  <c r="B1613" i="95"/>
  <c r="I1613" i="95" s="1"/>
  <c r="B1617" i="95"/>
  <c r="I1617" i="95" s="1"/>
  <c r="B1621" i="95"/>
  <c r="I1621" i="95" s="1"/>
  <c r="B1625" i="95"/>
  <c r="I1625" i="95" s="1"/>
  <c r="B1629" i="95"/>
  <c r="I1629" i="95" s="1"/>
  <c r="B1633" i="95"/>
  <c r="I1633" i="95" s="1"/>
  <c r="B1637" i="95"/>
  <c r="I1637" i="95" s="1"/>
  <c r="B1641" i="95"/>
  <c r="I1641" i="95" s="1"/>
  <c r="B1645" i="95"/>
  <c r="I1645" i="95" s="1"/>
  <c r="B1649" i="95"/>
  <c r="I1649" i="95" s="1"/>
  <c r="B1653" i="95"/>
  <c r="I1653" i="95" s="1"/>
  <c r="B1657" i="95"/>
  <c r="I1657" i="95" s="1"/>
  <c r="B1661" i="95"/>
  <c r="I1661" i="95" s="1"/>
  <c r="B1665" i="95"/>
  <c r="I1665" i="95" s="1"/>
  <c r="B1669" i="95"/>
  <c r="I1669" i="95" s="1"/>
  <c r="B1673" i="95"/>
  <c r="I1673" i="95" s="1"/>
  <c r="B1677" i="95"/>
  <c r="I1677" i="95" s="1"/>
  <c r="B1681" i="95"/>
  <c r="I1681" i="95" s="1"/>
  <c r="B1685" i="95"/>
  <c r="I1685" i="95" s="1"/>
  <c r="B1689" i="95"/>
  <c r="I1689" i="95" s="1"/>
  <c r="B1693" i="95"/>
  <c r="I1693" i="95" s="1"/>
  <c r="B1697" i="95"/>
  <c r="I1697" i="95" s="1"/>
  <c r="B1701" i="95"/>
  <c r="I1701" i="95" s="1"/>
  <c r="B1705" i="95"/>
  <c r="I1705" i="95" s="1"/>
  <c r="B1709" i="95"/>
  <c r="I1709" i="95" s="1"/>
  <c r="B1713" i="95"/>
  <c r="I1713" i="95" s="1"/>
  <c r="B1717" i="95"/>
  <c r="I1717" i="95" s="1"/>
  <c r="B1721" i="95"/>
  <c r="I1721" i="95" s="1"/>
  <c r="B1725" i="95"/>
  <c r="I1725" i="95" s="1"/>
  <c r="B1729" i="95"/>
  <c r="I1729" i="95" s="1"/>
  <c r="B1733" i="95"/>
  <c r="I1733" i="95" s="1"/>
  <c r="B1737" i="95"/>
  <c r="I1737" i="95" s="1"/>
  <c r="B1741" i="95"/>
  <c r="I1741" i="95" s="1"/>
  <c r="B1745" i="95"/>
  <c r="I1745" i="95" s="1"/>
  <c r="B1749" i="95"/>
  <c r="I1749" i="95" s="1"/>
  <c r="B1753" i="95"/>
  <c r="I1753" i="95" s="1"/>
  <c r="B1757" i="95"/>
  <c r="I1757" i="95" s="1"/>
  <c r="B1761" i="95"/>
  <c r="I1761" i="95" s="1"/>
  <c r="B1765" i="95"/>
  <c r="I1765" i="95" s="1"/>
  <c r="B1769" i="95"/>
  <c r="I1769" i="95" s="1"/>
  <c r="B1773" i="95"/>
  <c r="I1773" i="95" s="1"/>
  <c r="B1777" i="95"/>
  <c r="I1777" i="95" s="1"/>
  <c r="B1781" i="95"/>
  <c r="I1781" i="95" s="1"/>
  <c r="B1785" i="95"/>
  <c r="I1785" i="95" s="1"/>
  <c r="B1789" i="95"/>
  <c r="I1789" i="95" s="1"/>
  <c r="B1793" i="95"/>
  <c r="I1793" i="95" s="1"/>
  <c r="B1797" i="95"/>
  <c r="I1797" i="95" s="1"/>
  <c r="B1801" i="95"/>
  <c r="I1801" i="95" s="1"/>
  <c r="B1805" i="95"/>
  <c r="I1805" i="95" s="1"/>
  <c r="B1809" i="95"/>
  <c r="I1809" i="95" s="1"/>
  <c r="B1813" i="95"/>
  <c r="I1813" i="95" s="1"/>
  <c r="B1817" i="95"/>
  <c r="I1817" i="95" s="1"/>
  <c r="B1821" i="95"/>
  <c r="I1821" i="95" s="1"/>
  <c r="B1825" i="95"/>
  <c r="I1825" i="95" s="1"/>
  <c r="B1829" i="95"/>
  <c r="I1829" i="95" s="1"/>
  <c r="B1833" i="95"/>
  <c r="I1833" i="95" s="1"/>
  <c r="B1837" i="95"/>
  <c r="I1837" i="95" s="1"/>
  <c r="B1841" i="95"/>
  <c r="I1841" i="95" s="1"/>
  <c r="B1845" i="95"/>
  <c r="I1845" i="95" s="1"/>
  <c r="B1849" i="95"/>
  <c r="I1849" i="95" s="1"/>
  <c r="B1853" i="95"/>
  <c r="I1853" i="95" s="1"/>
  <c r="B1857" i="95"/>
  <c r="I1857" i="95" s="1"/>
  <c r="B1861" i="95"/>
  <c r="I1861" i="95" s="1"/>
  <c r="B1865" i="95"/>
  <c r="I1865" i="95" s="1"/>
  <c r="B1869" i="95"/>
  <c r="I1869" i="95" s="1"/>
  <c r="B1873" i="95"/>
  <c r="I1873" i="95" s="1"/>
  <c r="B1877" i="95"/>
  <c r="I1877" i="95" s="1"/>
  <c r="B1881" i="95"/>
  <c r="I1881" i="95" s="1"/>
  <c r="B1885" i="95"/>
  <c r="I1885" i="95" s="1"/>
  <c r="B1889" i="95"/>
  <c r="I1889" i="95" s="1"/>
  <c r="B1893" i="95"/>
  <c r="I1893" i="95" s="1"/>
  <c r="B1897" i="95"/>
  <c r="I1897" i="95" s="1"/>
  <c r="B1901" i="95"/>
  <c r="I1901" i="95" s="1"/>
  <c r="B1905" i="95"/>
  <c r="I1905" i="95" s="1"/>
  <c r="B1909" i="95"/>
  <c r="I1909" i="95" s="1"/>
  <c r="B1913" i="95"/>
  <c r="I1913" i="95" s="1"/>
  <c r="B1917" i="95"/>
  <c r="I1917" i="95" s="1"/>
  <c r="B1921" i="95"/>
  <c r="I1921" i="95" s="1"/>
  <c r="B1925" i="95"/>
  <c r="I1925" i="95" s="1"/>
  <c r="B1929" i="95"/>
  <c r="I1929" i="95" s="1"/>
  <c r="B1933" i="95"/>
  <c r="I1933" i="95" s="1"/>
  <c r="B1937" i="95"/>
  <c r="I1937" i="95" s="1"/>
  <c r="B1941" i="95"/>
  <c r="I1941" i="95" s="1"/>
  <c r="B1945" i="95"/>
  <c r="I1945" i="95" s="1"/>
  <c r="B1949" i="95"/>
  <c r="I1949" i="95" s="1"/>
  <c r="B1953" i="95"/>
  <c r="I1953" i="95" s="1"/>
  <c r="B1957" i="95"/>
  <c r="I1957" i="95" s="1"/>
  <c r="B1961" i="95"/>
  <c r="I1961" i="95" s="1"/>
  <c r="B1965" i="95"/>
  <c r="I1965" i="95" s="1"/>
  <c r="B1969" i="95"/>
  <c r="I1969" i="95" s="1"/>
  <c r="B1973" i="95"/>
  <c r="I1973" i="95" s="1"/>
  <c r="B1977" i="95"/>
  <c r="I1977" i="95" s="1"/>
  <c r="B1981" i="95"/>
  <c r="I1981" i="95" s="1"/>
  <c r="B1985" i="95"/>
  <c r="I1985" i="95" s="1"/>
  <c r="B1989" i="95"/>
  <c r="I1989" i="95" s="1"/>
  <c r="B1993" i="95"/>
  <c r="I1993" i="95" s="1"/>
  <c r="B1997" i="95"/>
  <c r="I1997" i="95" s="1"/>
  <c r="B2001" i="95"/>
  <c r="I2001" i="95" s="1"/>
  <c r="B2005" i="95"/>
  <c r="I2005" i="95" s="1"/>
  <c r="B2009" i="95"/>
  <c r="I2009" i="95" s="1"/>
  <c r="B2013" i="95"/>
  <c r="I2013" i="95" s="1"/>
  <c r="B2017" i="95"/>
  <c r="I2017" i="95" s="1"/>
  <c r="B2021" i="95"/>
  <c r="I2021" i="95" s="1"/>
  <c r="B2025" i="95"/>
  <c r="I2025" i="95" s="1"/>
  <c r="B2029" i="95"/>
  <c r="I2029" i="95" s="1"/>
  <c r="B2033" i="95"/>
  <c r="I2033" i="95" s="1"/>
  <c r="B2037" i="95"/>
  <c r="I2037" i="95" s="1"/>
  <c r="B2041" i="95"/>
  <c r="I2041" i="95" s="1"/>
  <c r="B2045" i="95"/>
  <c r="I2045" i="95" s="1"/>
  <c r="B2049" i="95"/>
  <c r="I2049" i="95" s="1"/>
  <c r="B2053" i="95"/>
  <c r="I2053" i="95" s="1"/>
  <c r="B2057" i="95"/>
  <c r="I2057" i="95" s="1"/>
  <c r="B2061" i="95"/>
  <c r="I2061" i="95" s="1"/>
  <c r="B2065" i="95"/>
  <c r="I2065" i="95" s="1"/>
  <c r="B2069" i="95"/>
  <c r="I2069" i="95" s="1"/>
  <c r="B2073" i="95"/>
  <c r="I2073" i="95" s="1"/>
  <c r="B2077" i="95"/>
  <c r="I2077" i="95" s="1"/>
  <c r="B2081" i="95"/>
  <c r="I2081" i="95" s="1"/>
  <c r="B2085" i="95"/>
  <c r="I2085" i="95" s="1"/>
  <c r="B2089" i="95"/>
  <c r="I2089" i="95" s="1"/>
  <c r="B2093" i="95"/>
  <c r="I2093" i="95" s="1"/>
  <c r="B2097" i="95"/>
  <c r="I2097" i="95" s="1"/>
  <c r="B2101" i="95"/>
  <c r="I2101" i="95" s="1"/>
  <c r="B2105" i="95"/>
  <c r="I2105" i="95" s="1"/>
  <c r="B2109" i="95"/>
  <c r="I2109" i="95" s="1"/>
  <c r="B2113" i="95"/>
  <c r="I2113" i="95" s="1"/>
  <c r="B2117" i="95"/>
  <c r="I2117" i="95" s="1"/>
  <c r="B2121" i="95"/>
  <c r="I2121" i="95" s="1"/>
  <c r="B2125" i="95"/>
  <c r="I2125" i="95" s="1"/>
  <c r="B2129" i="95"/>
  <c r="I2129" i="95" s="1"/>
  <c r="B2133" i="95"/>
  <c r="I2133" i="95" s="1"/>
  <c r="B2137" i="95"/>
  <c r="I2137" i="95" s="1"/>
  <c r="B2141" i="95"/>
  <c r="I2141" i="95" s="1"/>
  <c r="B2145" i="95"/>
  <c r="I2145" i="95" s="1"/>
  <c r="B2149" i="95"/>
  <c r="I2149" i="95" s="1"/>
  <c r="B2153" i="95"/>
  <c r="I2153" i="95" s="1"/>
  <c r="B2157" i="95"/>
  <c r="I2157" i="95" s="1"/>
  <c r="B2161" i="95"/>
  <c r="I2161" i="95" s="1"/>
  <c r="B2165" i="95"/>
  <c r="I2165" i="95" s="1"/>
  <c r="B2169" i="95"/>
  <c r="I2169" i="95" s="1"/>
  <c r="B2173" i="95"/>
  <c r="I2173" i="95" s="1"/>
  <c r="B2177" i="95"/>
  <c r="I2177" i="95" s="1"/>
  <c r="B2181" i="95"/>
  <c r="I2181" i="95" s="1"/>
  <c r="B2185" i="95"/>
  <c r="I2185" i="95" s="1"/>
  <c r="B2189" i="95"/>
  <c r="I2189" i="95" s="1"/>
  <c r="B2193" i="95"/>
  <c r="I2193" i="95" s="1"/>
  <c r="B2197" i="95"/>
  <c r="I2197" i="95" s="1"/>
  <c r="B2201" i="95"/>
  <c r="I2201" i="95" s="1"/>
  <c r="B2205" i="95"/>
  <c r="I2205" i="95" s="1"/>
  <c r="B2209" i="95"/>
  <c r="I2209" i="95" s="1"/>
  <c r="B2213" i="95"/>
  <c r="I2213" i="95" s="1"/>
  <c r="B2217" i="95"/>
  <c r="I2217" i="95" s="1"/>
  <c r="B2221" i="95"/>
  <c r="I2221" i="95" s="1"/>
  <c r="B2225" i="95"/>
  <c r="I2225" i="95" s="1"/>
  <c r="B2229" i="95"/>
  <c r="I2229" i="95" s="1"/>
  <c r="B2233" i="95"/>
  <c r="I2233" i="95" s="1"/>
  <c r="B2237" i="95"/>
  <c r="I2237" i="95" s="1"/>
  <c r="B2241" i="95"/>
  <c r="I2241" i="95" s="1"/>
  <c r="B2245" i="95"/>
  <c r="I2245" i="95" s="1"/>
  <c r="B2249" i="95"/>
  <c r="I2249" i="95" s="1"/>
  <c r="B2253" i="95"/>
  <c r="I2253" i="95" s="1"/>
  <c r="B2257" i="95"/>
  <c r="I2257" i="95" s="1"/>
  <c r="B2261" i="95"/>
  <c r="I2261" i="95" s="1"/>
  <c r="B2265" i="95"/>
  <c r="I2265" i="95" s="1"/>
  <c r="B2269" i="95"/>
  <c r="I2269" i="95" s="1"/>
  <c r="B2273" i="95"/>
  <c r="I2273" i="95" s="1"/>
  <c r="B2277" i="95"/>
  <c r="I2277" i="95" s="1"/>
  <c r="B2281" i="95"/>
  <c r="I2281" i="95" s="1"/>
  <c r="B2285" i="95"/>
  <c r="I2285" i="95" s="1"/>
  <c r="B2289" i="95"/>
  <c r="I2289" i="95" s="1"/>
  <c r="B2293" i="95"/>
  <c r="I2293" i="95" s="1"/>
  <c r="B2297" i="95"/>
  <c r="I2297" i="95" s="1"/>
  <c r="B2301" i="95"/>
  <c r="I2301" i="95" s="1"/>
  <c r="B2305" i="95"/>
  <c r="I2305" i="95" s="1"/>
  <c r="B2309" i="95"/>
  <c r="I2309" i="95" s="1"/>
  <c r="B2313" i="95"/>
  <c r="I2313" i="95" s="1"/>
  <c r="B2317" i="95"/>
  <c r="I2317" i="95" s="1"/>
  <c r="B2321" i="95"/>
  <c r="I2321" i="95" s="1"/>
  <c r="B2325" i="95"/>
  <c r="I2325" i="95" s="1"/>
  <c r="B2329" i="95"/>
  <c r="I2329" i="95" s="1"/>
  <c r="B2333" i="95"/>
  <c r="I2333" i="95" s="1"/>
  <c r="B2337" i="95"/>
  <c r="I2337" i="95" s="1"/>
  <c r="B2341" i="95"/>
  <c r="I2341" i="95" s="1"/>
  <c r="B2345" i="95"/>
  <c r="I2345" i="95" s="1"/>
  <c r="B2349" i="95"/>
  <c r="I2349" i="95" s="1"/>
  <c r="B2353" i="95"/>
  <c r="I2353" i="95" s="1"/>
  <c r="B2357" i="95"/>
  <c r="I2357" i="95" s="1"/>
  <c r="B2361" i="95"/>
  <c r="I2361" i="95" s="1"/>
  <c r="B2365" i="95"/>
  <c r="I2365" i="95" s="1"/>
  <c r="B2369" i="95"/>
  <c r="I2369" i="95" s="1"/>
  <c r="B2373" i="95"/>
  <c r="I2373" i="95" s="1"/>
  <c r="B2377" i="95"/>
  <c r="I2377" i="95" s="1"/>
  <c r="B2381" i="95"/>
  <c r="I2381" i="95" s="1"/>
  <c r="B2385" i="95"/>
  <c r="I2385" i="95" s="1"/>
  <c r="B2389" i="95"/>
  <c r="I2389" i="95" s="1"/>
  <c r="B2393" i="95"/>
  <c r="I2393" i="95" s="1"/>
  <c r="B2397" i="95"/>
  <c r="I2397" i="95" s="1"/>
  <c r="B2401" i="95"/>
  <c r="I2401" i="95" s="1"/>
  <c r="B2405" i="95"/>
  <c r="I2405" i="95" s="1"/>
  <c r="B2409" i="95"/>
  <c r="I2409" i="95" s="1"/>
  <c r="B2413" i="95"/>
  <c r="I2413" i="95" s="1"/>
  <c r="B2417" i="95"/>
  <c r="I2417" i="95" s="1"/>
  <c r="B2421" i="95"/>
  <c r="I2421" i="95" s="1"/>
  <c r="B2425" i="95"/>
  <c r="I2425" i="95" s="1"/>
  <c r="B2429" i="95"/>
  <c r="I2429" i="95" s="1"/>
  <c r="B2433" i="95"/>
  <c r="I2433" i="95" s="1"/>
  <c r="B2437" i="95"/>
  <c r="I2437" i="95" s="1"/>
  <c r="B2441" i="95"/>
  <c r="I2441" i="95" s="1"/>
  <c r="B2445" i="95"/>
  <c r="I2445" i="95" s="1"/>
  <c r="B2449" i="95"/>
  <c r="I2449" i="95" s="1"/>
  <c r="B2453" i="95"/>
  <c r="I2453" i="95" s="1"/>
  <c r="B2457" i="95"/>
  <c r="I2457" i="95" s="1"/>
  <c r="B2461" i="95"/>
  <c r="I2461" i="95" s="1"/>
  <c r="B2465" i="95"/>
  <c r="I2465" i="95" s="1"/>
  <c r="B2469" i="95"/>
  <c r="I2469" i="95" s="1"/>
  <c r="B2473" i="95"/>
  <c r="I2473" i="95" s="1"/>
  <c r="B2477" i="95"/>
  <c r="I2477" i="95" s="1"/>
  <c r="B2481" i="95"/>
  <c r="I2481" i="95" s="1"/>
  <c r="B2485" i="95"/>
  <c r="I2485" i="95" s="1"/>
  <c r="B2489" i="95"/>
  <c r="I2489" i="95" s="1"/>
  <c r="B2493" i="95"/>
  <c r="I2493" i="95" s="1"/>
  <c r="B2497" i="95"/>
  <c r="I2497" i="95" s="1"/>
  <c r="B2501" i="95"/>
  <c r="I2501" i="95" s="1"/>
  <c r="B2505" i="95"/>
  <c r="I2505" i="95" s="1"/>
  <c r="B2509" i="95"/>
  <c r="I2509" i="95" s="1"/>
  <c r="B2513" i="95"/>
  <c r="I2513" i="95" s="1"/>
  <c r="B2517" i="95"/>
  <c r="I2517" i="95" s="1"/>
  <c r="B2521" i="95"/>
  <c r="I2521" i="95" s="1"/>
  <c r="B2525" i="95"/>
  <c r="I2525" i="95" s="1"/>
  <c r="B2529" i="95"/>
  <c r="I2529" i="95" s="1"/>
  <c r="B2533" i="95"/>
  <c r="I2533" i="95" s="1"/>
  <c r="B2537" i="95"/>
  <c r="I2537" i="95" s="1"/>
  <c r="B2541" i="95"/>
  <c r="I2541" i="95" s="1"/>
  <c r="B2545" i="95"/>
  <c r="I2545" i="95" s="1"/>
  <c r="B2549" i="95"/>
  <c r="I2549" i="95" s="1"/>
  <c r="B2553" i="95"/>
  <c r="I2553" i="95" s="1"/>
  <c r="B2557" i="95"/>
  <c r="I2557" i="95" s="1"/>
  <c r="B2561" i="95"/>
  <c r="I2561" i="95" s="1"/>
  <c r="B2565" i="95"/>
  <c r="I2565" i="95" s="1"/>
  <c r="B2569" i="95"/>
  <c r="I2569" i="95" s="1"/>
  <c r="B2573" i="95"/>
  <c r="I2573" i="95" s="1"/>
  <c r="B2577" i="95"/>
  <c r="I2577" i="95" s="1"/>
  <c r="B2581" i="95"/>
  <c r="I2581" i="95" s="1"/>
  <c r="B2585" i="95"/>
  <c r="I2585" i="95" s="1"/>
  <c r="B2589" i="95"/>
  <c r="I2589" i="95" s="1"/>
  <c r="B2593" i="95"/>
  <c r="I2593" i="95" s="1"/>
  <c r="B2597" i="95"/>
  <c r="I2597" i="95" s="1"/>
  <c r="B2601" i="95"/>
  <c r="I2601" i="95" s="1"/>
  <c r="B2605" i="95"/>
  <c r="I2605" i="95" s="1"/>
  <c r="B2609" i="95"/>
  <c r="I2609" i="95" s="1"/>
  <c r="B2613" i="95"/>
  <c r="I2613" i="95" s="1"/>
  <c r="B2617" i="95"/>
  <c r="I2617" i="95" s="1"/>
  <c r="B2621" i="95"/>
  <c r="I2621" i="95" s="1"/>
  <c r="B2625" i="95"/>
  <c r="I2625" i="95" s="1"/>
  <c r="B2629" i="95"/>
  <c r="I2629" i="95" s="1"/>
  <c r="B2633" i="95"/>
  <c r="I2633" i="95" s="1"/>
  <c r="B2637" i="95"/>
  <c r="I2637" i="95" s="1"/>
  <c r="B2641" i="95"/>
  <c r="I2641" i="95" s="1"/>
  <c r="B2645" i="95"/>
  <c r="I2645" i="95" s="1"/>
  <c r="B2649" i="95"/>
  <c r="I2649" i="95" s="1"/>
  <c r="B2653" i="95"/>
  <c r="I2653" i="95" s="1"/>
  <c r="B2657" i="95"/>
  <c r="I2657" i="95" s="1"/>
  <c r="B2661" i="95"/>
  <c r="I2661" i="95" s="1"/>
  <c r="B2665" i="95"/>
  <c r="I2665" i="95" s="1"/>
  <c r="B2669" i="95"/>
  <c r="I2669" i="95" s="1"/>
  <c r="B2673" i="95"/>
  <c r="I2673" i="95" s="1"/>
  <c r="B2677" i="95"/>
  <c r="I2677" i="95" s="1"/>
  <c r="B2681" i="95"/>
  <c r="I2681" i="95" s="1"/>
  <c r="B2685" i="95"/>
  <c r="I2685" i="95" s="1"/>
  <c r="B2689" i="95"/>
  <c r="I2689" i="95" s="1"/>
  <c r="B2693" i="95"/>
  <c r="I2693" i="95" s="1"/>
  <c r="B2697" i="95"/>
  <c r="I2697" i="95" s="1"/>
  <c r="B2701" i="95"/>
  <c r="I2701" i="95" s="1"/>
  <c r="B2705" i="95"/>
  <c r="I2705" i="95" s="1"/>
  <c r="B2709" i="95"/>
  <c r="I2709" i="95" s="1"/>
  <c r="B2713" i="95"/>
  <c r="I2713" i="95" s="1"/>
  <c r="B2717" i="95"/>
  <c r="I2717" i="95" s="1"/>
  <c r="B2721" i="95"/>
  <c r="I2721" i="95" s="1"/>
  <c r="B2725" i="95"/>
  <c r="I2725" i="95" s="1"/>
  <c r="B2729" i="95"/>
  <c r="I2729" i="95" s="1"/>
  <c r="B2733" i="95"/>
  <c r="I2733" i="95" s="1"/>
  <c r="B2737" i="95"/>
  <c r="I2737" i="95" s="1"/>
  <c r="B2741" i="95"/>
  <c r="I2741" i="95" s="1"/>
  <c r="B2745" i="95"/>
  <c r="I2745" i="95" s="1"/>
  <c r="B2749" i="95"/>
  <c r="I2749" i="95" s="1"/>
  <c r="B2753" i="95"/>
  <c r="I2753" i="95" s="1"/>
  <c r="B2757" i="95"/>
  <c r="I2757" i="95" s="1"/>
  <c r="B2761" i="95"/>
  <c r="I2761" i="95" s="1"/>
  <c r="B2765" i="95"/>
  <c r="I2765" i="95" s="1"/>
  <c r="B2769" i="95"/>
  <c r="I2769" i="95" s="1"/>
  <c r="B2773" i="95"/>
  <c r="I2773" i="95" s="1"/>
  <c r="B2777" i="95"/>
  <c r="I2777" i="95" s="1"/>
  <c r="B2781" i="95"/>
  <c r="I2781" i="95" s="1"/>
  <c r="B2785" i="95"/>
  <c r="I2785" i="95" s="1"/>
  <c r="B2789" i="95"/>
  <c r="I2789" i="95" s="1"/>
  <c r="B2793" i="95"/>
  <c r="I2793" i="95" s="1"/>
  <c r="B2797" i="95"/>
  <c r="I2797" i="95" s="1"/>
  <c r="B2801" i="95"/>
  <c r="I2801" i="95" s="1"/>
  <c r="B2805" i="95"/>
  <c r="I2805" i="95" s="1"/>
  <c r="B2809" i="95"/>
  <c r="I2809" i="95" s="1"/>
  <c r="B2813" i="95"/>
  <c r="I2813" i="95" s="1"/>
  <c r="B2817" i="95"/>
  <c r="I2817" i="95" s="1"/>
  <c r="B2821" i="95"/>
  <c r="I2821" i="95" s="1"/>
  <c r="B2825" i="95"/>
  <c r="I2825" i="95" s="1"/>
  <c r="B2829" i="95"/>
  <c r="I2829" i="95" s="1"/>
  <c r="B2833" i="95"/>
  <c r="I2833" i="95" s="1"/>
  <c r="B2837" i="95"/>
  <c r="I2837" i="95" s="1"/>
  <c r="B2841" i="95"/>
  <c r="I2841" i="95" s="1"/>
  <c r="B2845" i="95"/>
  <c r="I2845" i="95" s="1"/>
  <c r="B2849" i="95"/>
  <c r="I2849" i="95" s="1"/>
  <c r="B2853" i="95"/>
  <c r="I2853" i="95" s="1"/>
  <c r="B2857" i="95"/>
  <c r="I2857" i="95" s="1"/>
  <c r="B2861" i="95"/>
  <c r="I2861" i="95" s="1"/>
  <c r="B2865" i="95"/>
  <c r="I2865" i="95" s="1"/>
  <c r="B2869" i="95"/>
  <c r="I2869" i="95" s="1"/>
  <c r="B2873" i="95"/>
  <c r="I2873" i="95" s="1"/>
  <c r="B2877" i="95"/>
  <c r="I2877" i="95" s="1"/>
  <c r="B2881" i="95"/>
  <c r="I2881" i="95" s="1"/>
  <c r="B2885" i="95"/>
  <c r="I2885" i="95" s="1"/>
  <c r="B2889" i="95"/>
  <c r="I2889" i="95" s="1"/>
  <c r="B2893" i="95"/>
  <c r="I2893" i="95" s="1"/>
  <c r="B2897" i="95"/>
  <c r="I2897" i="95" s="1"/>
  <c r="B2901" i="95"/>
  <c r="I2901" i="95" s="1"/>
  <c r="B2905" i="95"/>
  <c r="I2905" i="95" s="1"/>
  <c r="B2909" i="95"/>
  <c r="I2909" i="95" s="1"/>
  <c r="B2913" i="95"/>
  <c r="I2913" i="95" s="1"/>
  <c r="B2917" i="95"/>
  <c r="I2917" i="95" s="1"/>
  <c r="B2921" i="95"/>
  <c r="I2921" i="95" s="1"/>
  <c r="B2925" i="95"/>
  <c r="I2925" i="95" s="1"/>
  <c r="B2929" i="95"/>
  <c r="I2929" i="95" s="1"/>
  <c r="B2933" i="95"/>
  <c r="I2933" i="95" s="1"/>
  <c r="B2937" i="95"/>
  <c r="I2937" i="95" s="1"/>
  <c r="B2941" i="95"/>
  <c r="I2941" i="95" s="1"/>
  <c r="B2945" i="95"/>
  <c r="I2945" i="95" s="1"/>
  <c r="B2949" i="95"/>
  <c r="I2949" i="95" s="1"/>
  <c r="B2953" i="95"/>
  <c r="I2953" i="95" s="1"/>
  <c r="B2957" i="95"/>
  <c r="I2957" i="95" s="1"/>
  <c r="B2961" i="95"/>
  <c r="I2961" i="95" s="1"/>
  <c r="B2965" i="95"/>
  <c r="I2965" i="95" s="1"/>
  <c r="B2969" i="95"/>
  <c r="I2969" i="95" s="1"/>
  <c r="B2973" i="95"/>
  <c r="I2973" i="95" s="1"/>
  <c r="B2977" i="95"/>
  <c r="I2977" i="95" s="1"/>
  <c r="B2981" i="95"/>
  <c r="I2981" i="95" s="1"/>
  <c r="B2985" i="95"/>
  <c r="I2985" i="95" s="1"/>
  <c r="B2989" i="95"/>
  <c r="I2989" i="95" s="1"/>
  <c r="B2993" i="95"/>
  <c r="I2993" i="95" s="1"/>
  <c r="B2997" i="95"/>
  <c r="I2997" i="95" s="1"/>
  <c r="B3001" i="95"/>
  <c r="I3001" i="95" s="1"/>
  <c r="B3005" i="95"/>
  <c r="I3005" i="95" s="1"/>
  <c r="B3009" i="95"/>
  <c r="I3009" i="95" s="1"/>
  <c r="B3013" i="95"/>
  <c r="I3013" i="95" s="1"/>
  <c r="B3017" i="95"/>
  <c r="I3017" i="95" s="1"/>
  <c r="B3021" i="95"/>
  <c r="I3021" i="95" s="1"/>
  <c r="B3025" i="95"/>
  <c r="I3025" i="95" s="1"/>
  <c r="B3029" i="95"/>
  <c r="I3029" i="95" s="1"/>
  <c r="B3033" i="95"/>
  <c r="I3033" i="95" s="1"/>
  <c r="B3037" i="95"/>
  <c r="I3037" i="95" s="1"/>
  <c r="B3041" i="95"/>
  <c r="I3041" i="95" s="1"/>
  <c r="B3045" i="95"/>
  <c r="I3045" i="95" s="1"/>
  <c r="B3049" i="95"/>
  <c r="I3049" i="95" s="1"/>
  <c r="B3053" i="95"/>
  <c r="I3053" i="95" s="1"/>
  <c r="B3057" i="95"/>
  <c r="I3057" i="95" s="1"/>
  <c r="B3061" i="95"/>
  <c r="I3061" i="95" s="1"/>
  <c r="B3065" i="95"/>
  <c r="I3065" i="95" s="1"/>
  <c r="B3069" i="95"/>
  <c r="I3069" i="95" s="1"/>
  <c r="B3073" i="95"/>
  <c r="I3073" i="95" s="1"/>
  <c r="B3077" i="95"/>
  <c r="I3077" i="95" s="1"/>
  <c r="B3081" i="95"/>
  <c r="I3081" i="95" s="1"/>
  <c r="B3085" i="95"/>
  <c r="I3085" i="95" s="1"/>
  <c r="B3089" i="95"/>
  <c r="I3089" i="95" s="1"/>
  <c r="B3093" i="95"/>
  <c r="I3093" i="95" s="1"/>
  <c r="B3097" i="95"/>
  <c r="I3097" i="95" s="1"/>
  <c r="B3101" i="95"/>
  <c r="I3101" i="95" s="1"/>
  <c r="B3105" i="95"/>
  <c r="I3105" i="95" s="1"/>
  <c r="B3110" i="95"/>
  <c r="I3110" i="95" s="1"/>
  <c r="B3116" i="95"/>
  <c r="I3116" i="95" s="1"/>
  <c r="B3121" i="95"/>
  <c r="I3121" i="95" s="1"/>
  <c r="B3126" i="95"/>
  <c r="I3126" i="95" s="1"/>
  <c r="B3132" i="95"/>
  <c r="I3132" i="95" s="1"/>
  <c r="B3137" i="95"/>
  <c r="I3137" i="95" s="1"/>
  <c r="B3142" i="95"/>
  <c r="I3142" i="95" s="1"/>
  <c r="B3148" i="95"/>
  <c r="I3148" i="95" s="1"/>
  <c r="B3153" i="95"/>
  <c r="I3153" i="95" s="1"/>
  <c r="B3158" i="95"/>
  <c r="I3158" i="95" s="1"/>
  <c r="B3164" i="95"/>
  <c r="I3164" i="95" s="1"/>
  <c r="B3169" i="95"/>
  <c r="I3169" i="95" s="1"/>
  <c r="B3174" i="95"/>
  <c r="I3174" i="95" s="1"/>
  <c r="B3180" i="95"/>
  <c r="I3180" i="95" s="1"/>
  <c r="B3185" i="95"/>
  <c r="I3185" i="95" s="1"/>
  <c r="B3190" i="95"/>
  <c r="I3190" i="95" s="1"/>
  <c r="B3196" i="95"/>
  <c r="I3196" i="95" s="1"/>
  <c r="B3201" i="95"/>
  <c r="I3201" i="95" s="1"/>
  <c r="B3206" i="95"/>
  <c r="I3206" i="95" s="1"/>
  <c r="B3212" i="95"/>
  <c r="I3212" i="95" s="1"/>
  <c r="B3217" i="95"/>
  <c r="I3217" i="95" s="1"/>
  <c r="B3222" i="95"/>
  <c r="I3222" i="95" s="1"/>
  <c r="B3228" i="95"/>
  <c r="I3228" i="95" s="1"/>
  <c r="B3233" i="95"/>
  <c r="I3233" i="95" s="1"/>
  <c r="B3238" i="95"/>
  <c r="I3238" i="95" s="1"/>
  <c r="B3244" i="95"/>
  <c r="I3244" i="95" s="1"/>
  <c r="B3249" i="95"/>
  <c r="I3249" i="95" s="1"/>
  <c r="B3254" i="95"/>
  <c r="I3254" i="95" s="1"/>
  <c r="B3260" i="95"/>
  <c r="I3260" i="95" s="1"/>
  <c r="B3265" i="95"/>
  <c r="I3265" i="95" s="1"/>
  <c r="B3270" i="95"/>
  <c r="I3270" i="95" s="1"/>
  <c r="B3276" i="95"/>
  <c r="I3276" i="95" s="1"/>
  <c r="B3281" i="95"/>
  <c r="I3281" i="95" s="1"/>
  <c r="B3286" i="95"/>
  <c r="I3286" i="95" s="1"/>
  <c r="B3292" i="95"/>
  <c r="I3292" i="95" s="1"/>
  <c r="B3297" i="95"/>
  <c r="I3297" i="95" s="1"/>
  <c r="B3302" i="95"/>
  <c r="I3302" i="95" s="1"/>
  <c r="B3308" i="95"/>
  <c r="I3308" i="95" s="1"/>
  <c r="B3313" i="95"/>
  <c r="I3313" i="95" s="1"/>
  <c r="B3318" i="95"/>
  <c r="I3318" i="95" s="1"/>
  <c r="B3324" i="95"/>
  <c r="I3324" i="95" s="1"/>
  <c r="B3329" i="95"/>
  <c r="I3329" i="95" s="1"/>
  <c r="B3334" i="95"/>
  <c r="I3334" i="95" s="1"/>
  <c r="B3340" i="95"/>
  <c r="I3340" i="95" s="1"/>
  <c r="B3345" i="95"/>
  <c r="I3345" i="95" s="1"/>
  <c r="B3350" i="95"/>
  <c r="I3350" i="95" s="1"/>
  <c r="B3356" i="95"/>
  <c r="I3356" i="95" s="1"/>
  <c r="B3361" i="95"/>
  <c r="I3361" i="95" s="1"/>
  <c r="B3366" i="95"/>
  <c r="I3366" i="95" s="1"/>
  <c r="B3372" i="95"/>
  <c r="I3372" i="95" s="1"/>
  <c r="B3377" i="95"/>
  <c r="I3377" i="95" s="1"/>
  <c r="B3382" i="95"/>
  <c r="I3382" i="95" s="1"/>
  <c r="B3388" i="95"/>
  <c r="I3388" i="95" s="1"/>
  <c r="B3393" i="95"/>
  <c r="I3393" i="95" s="1"/>
  <c r="B3398" i="95"/>
  <c r="I3398" i="95" s="1"/>
  <c r="B3404" i="95"/>
  <c r="I3404" i="95" s="1"/>
  <c r="B3409" i="95"/>
  <c r="I3409" i="95" s="1"/>
  <c r="B3414" i="95"/>
  <c r="I3414" i="95" s="1"/>
  <c r="B3420" i="95"/>
  <c r="I3420" i="95" s="1"/>
  <c r="B3425" i="95"/>
  <c r="I3425" i="95" s="1"/>
  <c r="B3430" i="95"/>
  <c r="I3430" i="95" s="1"/>
  <c r="B3436" i="95"/>
  <c r="I3436" i="95" s="1"/>
  <c r="B3441" i="95"/>
  <c r="I3441" i="95" s="1"/>
  <c r="B3446" i="95"/>
  <c r="I3446" i="95" s="1"/>
  <c r="B3452" i="95"/>
  <c r="I3452" i="95" s="1"/>
  <c r="B3457" i="95"/>
  <c r="I3457" i="95" s="1"/>
  <c r="B3462" i="95"/>
  <c r="I3462" i="95" s="1"/>
  <c r="B3468" i="95"/>
  <c r="I3468" i="95" s="1"/>
  <c r="B3473" i="95"/>
  <c r="I3473" i="95" s="1"/>
  <c r="B3478" i="95"/>
  <c r="I3478" i="95" s="1"/>
  <c r="B3484" i="95"/>
  <c r="I3484" i="95" s="1"/>
  <c r="B3489" i="95"/>
  <c r="I3489" i="95" s="1"/>
  <c r="B3494" i="95"/>
  <c r="I3494" i="95" s="1"/>
  <c r="B3500" i="95"/>
  <c r="I3500" i="95" s="1"/>
  <c r="B3505" i="95"/>
  <c r="I3505" i="95" s="1"/>
  <c r="B3510" i="95"/>
  <c r="I3510" i="95" s="1"/>
  <c r="B3516" i="95"/>
  <c r="I3516" i="95" s="1"/>
  <c r="B3521" i="95"/>
  <c r="I3521" i="95" s="1"/>
  <c r="B3526" i="95"/>
  <c r="I3526" i="95" s="1"/>
  <c r="B3532" i="95"/>
  <c r="I3532" i="95" s="1"/>
  <c r="B3537" i="95"/>
  <c r="I3537" i="95" s="1"/>
  <c r="B3542" i="95"/>
  <c r="I3542" i="95" s="1"/>
  <c r="B3548" i="95"/>
  <c r="I3548" i="95" s="1"/>
  <c r="B3553" i="95"/>
  <c r="I3553" i="95" s="1"/>
  <c r="B3558" i="95"/>
  <c r="I3558" i="95" s="1"/>
  <c r="B3564" i="95"/>
  <c r="I3564" i="95" s="1"/>
  <c r="B3569" i="95"/>
  <c r="I3569" i="95" s="1"/>
  <c r="B3574" i="95"/>
  <c r="I3574" i="95" s="1"/>
  <c r="B3580" i="95"/>
  <c r="I3580" i="95" s="1"/>
  <c r="B3585" i="95"/>
  <c r="I3585" i="95" s="1"/>
  <c r="B3590" i="95"/>
  <c r="I3590" i="95" s="1"/>
  <c r="B3596" i="95"/>
  <c r="I3596" i="95" s="1"/>
  <c r="B3601" i="95"/>
  <c r="I3601" i="95" s="1"/>
  <c r="B3606" i="95"/>
  <c r="I3606" i="95" s="1"/>
  <c r="B3612" i="95"/>
  <c r="I3612" i="95" s="1"/>
  <c r="B3617" i="95"/>
  <c r="I3617" i="95" s="1"/>
  <c r="B3622" i="95"/>
  <c r="I3622" i="95" s="1"/>
  <c r="B3628" i="95"/>
  <c r="I3628" i="95" s="1"/>
  <c r="B3633" i="95"/>
  <c r="I3633" i="95" s="1"/>
  <c r="B3638" i="95"/>
  <c r="I3638" i="95" s="1"/>
  <c r="B3644" i="95"/>
  <c r="I3644" i="95" s="1"/>
  <c r="B3649" i="95"/>
  <c r="I3649" i="95" s="1"/>
  <c r="B3654" i="95"/>
  <c r="I3654" i="95" s="1"/>
  <c r="B3660" i="95"/>
  <c r="I3660" i="95" s="1"/>
  <c r="B3665" i="95"/>
  <c r="I3665" i="95" s="1"/>
  <c r="B3670" i="95"/>
  <c r="I3670" i="95" s="1"/>
  <c r="B3676" i="95"/>
  <c r="I3676" i="95" s="1"/>
  <c r="B3681" i="95"/>
  <c r="I3681" i="95" s="1"/>
  <c r="B3686" i="95"/>
  <c r="I3686" i="95" s="1"/>
  <c r="B3692" i="95"/>
  <c r="I3692" i="95" s="1"/>
  <c r="B3697" i="95"/>
  <c r="I3697" i="95" s="1"/>
  <c r="B3702" i="95"/>
  <c r="I3702" i="95" s="1"/>
  <c r="B3708" i="95"/>
  <c r="I3708" i="95" s="1"/>
  <c r="B3713" i="95"/>
  <c r="I3713" i="95" s="1"/>
  <c r="B3720" i="95"/>
  <c r="I3720" i="95" s="1"/>
  <c r="B3728" i="95"/>
  <c r="I3728" i="95" s="1"/>
  <c r="B3736" i="95"/>
  <c r="I3736" i="95" s="1"/>
  <c r="B3744" i="95"/>
  <c r="I3744" i="95" s="1"/>
  <c r="B3752" i="95"/>
  <c r="I3752" i="95" s="1"/>
  <c r="B3760" i="95"/>
  <c r="I3760" i="95" s="1"/>
  <c r="B3768" i="95"/>
  <c r="I3768" i="95" s="1"/>
  <c r="B3776" i="95"/>
  <c r="I3776" i="95" s="1"/>
  <c r="B3784" i="95"/>
  <c r="I3784" i="95" s="1"/>
  <c r="B3792" i="95"/>
  <c r="I3792" i="95" s="1"/>
  <c r="B3800" i="95"/>
  <c r="I3800" i="95" s="1"/>
  <c r="B3808" i="95"/>
  <c r="I3808" i="95" s="1"/>
  <c r="B3816" i="95"/>
  <c r="I3816" i="95" s="1"/>
  <c r="B3824" i="95"/>
  <c r="I3824" i="95" s="1"/>
  <c r="B3832" i="95"/>
  <c r="I3832" i="95" s="1"/>
  <c r="B3840" i="95"/>
  <c r="I3840" i="95" s="1"/>
  <c r="B3848" i="95"/>
  <c r="I3848" i="95" s="1"/>
  <c r="B3856" i="95"/>
  <c r="I3856" i="95" s="1"/>
  <c r="B3864" i="95"/>
  <c r="I3864" i="95" s="1"/>
  <c r="B3872" i="95"/>
  <c r="I3872" i="95" s="1"/>
  <c r="B3880" i="95"/>
  <c r="I3880" i="95" s="1"/>
  <c r="B3888" i="95"/>
  <c r="I3888" i="95" s="1"/>
  <c r="B3896" i="95"/>
  <c r="I3896" i="95" s="1"/>
  <c r="B3904" i="95"/>
  <c r="I3904" i="95" s="1"/>
  <c r="B3912" i="95"/>
  <c r="I3912" i="95" s="1"/>
  <c r="B3920" i="95"/>
  <c r="I3920" i="95" s="1"/>
  <c r="B3928" i="95"/>
  <c r="I3928" i="95" s="1"/>
  <c r="B3936" i="95"/>
  <c r="I3936" i="95" s="1"/>
  <c r="B3944" i="95"/>
  <c r="I3944" i="95" s="1"/>
  <c r="B3952" i="95"/>
  <c r="I3952" i="95" s="1"/>
  <c r="B3960" i="95"/>
  <c r="I3960" i="95" s="1"/>
  <c r="B3968" i="95"/>
  <c r="I3968" i="95" s="1"/>
  <c r="B3976" i="95"/>
  <c r="I3976" i="95" s="1"/>
  <c r="B3984" i="95"/>
  <c r="I3984" i="95" s="1"/>
  <c r="B3992" i="95"/>
  <c r="I3992" i="95" s="1"/>
  <c r="B4000" i="95"/>
  <c r="I4000" i="95" s="1"/>
  <c r="B4008" i="95"/>
  <c r="I4008" i="95" s="1"/>
  <c r="B4016" i="95"/>
  <c r="I4016" i="95" s="1"/>
  <c r="B4024" i="95"/>
  <c r="I4024" i="95" s="1"/>
  <c r="B4032" i="95"/>
  <c r="I4032" i="95" s="1"/>
  <c r="B4040" i="95"/>
  <c r="I4040" i="95" s="1"/>
  <c r="B4048" i="95"/>
  <c r="I4048" i="95" s="1"/>
  <c r="B4056" i="95"/>
  <c r="I4056" i="95" s="1"/>
  <c r="B4064" i="95"/>
  <c r="I4064" i="95" s="1"/>
  <c r="B4072" i="95"/>
  <c r="I4072" i="95" s="1"/>
  <c r="B4080" i="95"/>
  <c r="I4080" i="95" s="1"/>
  <c r="B4088" i="95"/>
  <c r="I4088" i="95" s="1"/>
  <c r="B4096" i="95"/>
  <c r="I4096" i="95" s="1"/>
  <c r="B4104" i="95"/>
  <c r="I4104" i="95" s="1"/>
  <c r="B4112" i="95"/>
  <c r="I4112" i="95" s="1"/>
  <c r="B4120" i="95"/>
  <c r="I4120" i="95" s="1"/>
  <c r="B4128" i="95"/>
  <c r="I4128" i="95" s="1"/>
  <c r="B4136" i="95"/>
  <c r="I4136" i="95" s="1"/>
  <c r="B4144" i="95"/>
  <c r="I4144" i="95" s="1"/>
  <c r="B4152" i="95"/>
  <c r="I4152" i="95" s="1"/>
  <c r="B4160" i="95"/>
  <c r="I4160" i="95" s="1"/>
  <c r="B4168" i="95"/>
  <c r="I4168" i="95" s="1"/>
  <c r="B4176" i="95"/>
  <c r="I4176" i="95" s="1"/>
  <c r="B4184" i="95"/>
  <c r="I4184" i="95" s="1"/>
  <c r="B4192" i="95"/>
  <c r="I4192" i="95" s="1"/>
  <c r="B4200" i="95"/>
  <c r="I4200" i="95" s="1"/>
  <c r="B4208" i="95"/>
  <c r="I4208" i="95" s="1"/>
  <c r="B4216" i="95"/>
  <c r="I4216" i="95" s="1"/>
  <c r="B4224" i="95"/>
  <c r="I4224" i="95" s="1"/>
  <c r="B4232" i="95"/>
  <c r="I4232" i="95" s="1"/>
  <c r="B4240" i="95"/>
  <c r="I4240" i="95" s="1"/>
  <c r="B4248" i="95"/>
  <c r="I4248" i="95" s="1"/>
  <c r="B4256" i="95"/>
  <c r="I4256" i="95" s="1"/>
  <c r="B4264" i="95"/>
  <c r="I4264" i="95" s="1"/>
  <c r="B4272" i="95"/>
  <c r="I4272" i="95" s="1"/>
  <c r="B4280" i="95"/>
  <c r="I4280" i="95" s="1"/>
  <c r="B4288" i="95"/>
  <c r="I4288" i="95" s="1"/>
  <c r="B4296" i="95"/>
  <c r="I4296" i="95" s="1"/>
  <c r="B4304" i="95"/>
  <c r="I4304" i="95" s="1"/>
  <c r="B4312" i="95"/>
  <c r="I4312" i="95" s="1"/>
  <c r="B4320" i="95"/>
  <c r="I4320" i="95" s="1"/>
  <c r="B4328" i="95"/>
  <c r="I4328" i="95" s="1"/>
  <c r="B4336" i="95"/>
  <c r="I4336" i="95" s="1"/>
  <c r="B4344" i="95"/>
  <c r="I4344" i="95" s="1"/>
  <c r="B4352" i="95"/>
  <c r="I4352" i="95" s="1"/>
  <c r="B4360" i="95"/>
  <c r="I4360" i="95" s="1"/>
  <c r="B4368" i="95"/>
  <c r="I4368" i="95" s="1"/>
  <c r="B4376" i="95"/>
  <c r="I4376" i="95" s="1"/>
  <c r="B4384" i="95"/>
  <c r="I4384" i="95" s="1"/>
  <c r="B4392" i="95"/>
  <c r="I4392" i="95" s="1"/>
  <c r="B4400" i="95"/>
  <c r="I4400" i="95" s="1"/>
  <c r="B4408" i="95"/>
  <c r="I4408" i="95" s="1"/>
  <c r="B4416" i="95"/>
  <c r="I4416" i="95" s="1"/>
  <c r="B4424" i="95"/>
  <c r="I4424" i="95" s="1"/>
  <c r="B4432" i="95"/>
  <c r="I4432" i="95" s="1"/>
  <c r="B4440" i="95"/>
  <c r="I4440" i="95" s="1"/>
  <c r="B4448" i="95"/>
  <c r="I4448" i="95" s="1"/>
  <c r="B4459" i="95"/>
  <c r="I4459" i="95" s="1"/>
  <c r="B4469" i="95"/>
  <c r="I4469" i="95" s="1"/>
  <c r="B4480" i="95"/>
  <c r="I4480" i="95" s="1"/>
  <c r="B4491" i="95"/>
  <c r="I4491" i="95" s="1"/>
  <c r="B4501" i="95"/>
  <c r="I4501" i="95" s="1"/>
  <c r="B4512" i="95"/>
  <c r="I4512" i="95" s="1"/>
  <c r="B4523" i="95"/>
  <c r="I4523" i="95" s="1"/>
  <c r="B4533" i="95"/>
  <c r="I4533" i="95" s="1"/>
  <c r="B4547" i="95"/>
  <c r="I4547" i="95" s="1"/>
  <c r="B4563" i="95"/>
  <c r="I4563" i="95" s="1"/>
  <c r="B4579" i="95"/>
  <c r="I4579" i="95" s="1"/>
  <c r="B4595" i="95"/>
  <c r="I4595" i="95" s="1"/>
  <c r="B4611" i="95"/>
  <c r="I4611" i="95" s="1"/>
  <c r="B4627" i="95"/>
  <c r="I4627" i="95" s="1"/>
  <c r="B4643" i="95"/>
  <c r="I4643" i="95" s="1"/>
  <c r="B4659" i="95"/>
  <c r="I4659" i="95" s="1"/>
  <c r="B4675" i="95"/>
  <c r="I4675" i="95" s="1"/>
  <c r="B4691" i="95"/>
  <c r="I4691" i="95" s="1"/>
  <c r="B4707" i="95"/>
  <c r="I4707" i="95" s="1"/>
  <c r="B4723" i="95"/>
  <c r="I4723" i="95" s="1"/>
  <c r="B19" i="49" l="1"/>
  <c r="B102" i="94"/>
  <c r="B76" i="94"/>
  <c r="B79" i="94" s="1"/>
  <c r="B50" i="94"/>
  <c r="B53" i="94" s="1"/>
  <c r="B24" i="94"/>
  <c r="B27" i="94" s="1"/>
  <c r="I15" i="93"/>
  <c r="C15" i="93"/>
  <c r="D17" i="92"/>
  <c r="E20" i="91"/>
  <c r="E19" i="91"/>
  <c r="E18" i="91"/>
  <c r="E17" i="91"/>
  <c r="E19" i="90"/>
  <c r="E18" i="90"/>
  <c r="E17" i="90"/>
  <c r="E16" i="90"/>
  <c r="F21" i="89"/>
  <c r="F20" i="89"/>
  <c r="F19" i="89"/>
  <c r="F18" i="89"/>
  <c r="D21" i="88"/>
  <c r="D20" i="88"/>
  <c r="D19" i="88"/>
  <c r="D18" i="88"/>
  <c r="B105" i="94" l="1"/>
  <c r="E21" i="87"/>
  <c r="E20" i="87"/>
  <c r="E19" i="87"/>
  <c r="E18" i="87"/>
  <c r="E19" i="86"/>
  <c r="E20" i="86"/>
  <c r="E21" i="86"/>
  <c r="E18" i="86"/>
  <c r="D18" i="85"/>
  <c r="D17" i="85"/>
  <c r="D16" i="85"/>
  <c r="D15" i="85"/>
  <c r="D18" i="84"/>
  <c r="D17" i="84"/>
  <c r="D16" i="84"/>
  <c r="D15" i="84"/>
  <c r="D18" i="83"/>
  <c r="D17" i="83"/>
  <c r="D16" i="83"/>
  <c r="D15" i="83"/>
  <c r="C21" i="82"/>
  <c r="C20" i="82"/>
  <c r="C19" i="82"/>
  <c r="C18" i="82"/>
  <c r="B18" i="81"/>
  <c r="B17" i="81"/>
  <c r="B16" i="81"/>
  <c r="B15" i="81"/>
  <c r="B18" i="80"/>
  <c r="B17" i="80"/>
  <c r="B16" i="80"/>
  <c r="B15" i="80"/>
  <c r="D55" i="79" l="1"/>
  <c r="C55" i="79"/>
  <c r="D54" i="79"/>
  <c r="C54" i="79"/>
  <c r="D53" i="79"/>
  <c r="C53" i="79"/>
  <c r="D52" i="79"/>
  <c r="C52" i="79"/>
  <c r="D51" i="79"/>
  <c r="C51" i="79"/>
  <c r="C36" i="79"/>
  <c r="C35" i="79"/>
  <c r="C34" i="79"/>
  <c r="C33" i="79"/>
  <c r="C32" i="79"/>
  <c r="C31" i="79"/>
  <c r="C30" i="79"/>
  <c r="C29" i="79"/>
  <c r="E51" i="79" l="1"/>
  <c r="E52" i="79"/>
  <c r="E54" i="79"/>
  <c r="E53" i="79"/>
  <c r="B29" i="78" a="1"/>
  <c r="C29" i="78" s="1"/>
  <c r="B28" i="78" a="1"/>
  <c r="B28" i="78" s="1"/>
  <c r="B52" i="77"/>
  <c r="C36" i="77"/>
  <c r="C35" i="77"/>
  <c r="C34" i="77"/>
  <c r="C33" i="77"/>
  <c r="C32" i="77"/>
  <c r="C31" i="77"/>
  <c r="C30" i="77"/>
  <c r="C29" i="77"/>
  <c r="C58" i="76"/>
  <c r="D58" i="76"/>
  <c r="D57" i="76"/>
  <c r="D56" i="76"/>
  <c r="D55" i="76"/>
  <c r="D54" i="76"/>
  <c r="C57" i="76"/>
  <c r="C56" i="76"/>
  <c r="C55" i="76"/>
  <c r="C54" i="76"/>
  <c r="C39" i="76"/>
  <c r="C38" i="76"/>
  <c r="C37" i="76"/>
  <c r="C36" i="76"/>
  <c r="C35" i="76"/>
  <c r="C34" i="76"/>
  <c r="C33" i="76"/>
  <c r="C32" i="76"/>
  <c r="B21" i="75"/>
  <c r="B20" i="75"/>
  <c r="B19" i="75"/>
  <c r="B29" i="78" l="1"/>
  <c r="D29" i="78"/>
  <c r="D28" i="78"/>
  <c r="C28" i="78"/>
  <c r="E56" i="76"/>
  <c r="E57" i="76"/>
  <c r="E54" i="76"/>
  <c r="E55" i="76"/>
  <c r="B18" i="75"/>
  <c r="A23" i="74"/>
  <c r="A22" i="74"/>
  <c r="A21" i="74"/>
  <c r="A20" i="74"/>
  <c r="A19" i="74"/>
  <c r="A20" i="73"/>
  <c r="A19" i="73"/>
  <c r="A18" i="73"/>
  <c r="A17" i="73"/>
  <c r="A16" i="73"/>
  <c r="C41" i="72" l="1"/>
  <c r="C40" i="72"/>
  <c r="C26" i="72"/>
  <c r="C53" i="71"/>
  <c r="C35" i="71"/>
  <c r="C34" i="71"/>
  <c r="G76" i="70"/>
  <c r="G65" i="70"/>
  <c r="F54" i="70"/>
  <c r="D34" i="70"/>
  <c r="E28" i="70"/>
  <c r="D28" i="70"/>
  <c r="C28" i="70"/>
  <c r="B28" i="70"/>
  <c r="C17" i="69"/>
  <c r="C16" i="69"/>
  <c r="A15" i="69"/>
  <c r="C15" i="69" s="1"/>
  <c r="C17" i="68"/>
  <c r="C16" i="68"/>
  <c r="A15" i="68"/>
  <c r="C15" i="68" s="1"/>
  <c r="B36" i="67"/>
  <c r="C36" i="67" s="1"/>
  <c r="A23" i="67"/>
  <c r="C23" i="67" s="1"/>
  <c r="A22" i="67"/>
  <c r="C22" i="67" s="1"/>
  <c r="A21" i="67"/>
  <c r="C21" i="67" s="1"/>
  <c r="A20" i="67"/>
  <c r="C20" i="67" s="1"/>
  <c r="B29" i="66"/>
  <c r="C17" i="66"/>
  <c r="C16" i="66"/>
  <c r="C17" i="65"/>
  <c r="C16" i="65"/>
  <c r="A17" i="64"/>
  <c r="C17" i="64" s="1"/>
  <c r="A16" i="64"/>
  <c r="C16" i="64" s="1"/>
  <c r="A16" i="63"/>
  <c r="B17" i="61" l="1"/>
  <c r="B18" i="61"/>
  <c r="C23" i="58"/>
  <c r="C23" i="57"/>
  <c r="D25" i="60"/>
  <c r="D24" i="60"/>
  <c r="D23" i="60"/>
  <c r="D22" i="60"/>
  <c r="C25" i="59"/>
  <c r="C24" i="59"/>
  <c r="C23" i="59"/>
  <c r="C22" i="59"/>
  <c r="C22" i="58"/>
  <c r="C21" i="58"/>
  <c r="C20" i="58"/>
  <c r="C19" i="58"/>
  <c r="C21" i="57" l="1"/>
  <c r="C20" i="57"/>
  <c r="C19" i="57"/>
  <c r="C22" i="57"/>
  <c r="C19" i="56"/>
  <c r="C18" i="56"/>
  <c r="C17" i="56"/>
  <c r="C16" i="56"/>
  <c r="C17" i="55"/>
  <c r="C16" i="55"/>
  <c r="C15" i="55"/>
  <c r="C17" i="54"/>
  <c r="C16" i="54"/>
  <c r="C15" i="54"/>
  <c r="B17" i="53"/>
  <c r="B16" i="53"/>
  <c r="B15" i="53"/>
  <c r="E30" i="52"/>
  <c r="E29" i="52"/>
  <c r="E28" i="52"/>
  <c r="E27" i="52"/>
  <c r="E26" i="52"/>
  <c r="B20" i="47"/>
  <c r="B19" i="47"/>
  <c r="B19" i="51" l="1"/>
  <c r="B18" i="51"/>
  <c r="B17" i="51"/>
  <c r="B16" i="51"/>
  <c r="D26" i="50"/>
  <c r="D25" i="50"/>
  <c r="D24" i="50"/>
  <c r="D23" i="50"/>
  <c r="D22" i="50"/>
  <c r="D21" i="50"/>
  <c r="D20" i="50"/>
  <c r="B25" i="49"/>
  <c r="B24" i="49"/>
  <c r="B23" i="49"/>
  <c r="B22" i="49"/>
  <c r="B21" i="49"/>
  <c r="B20" i="49"/>
  <c r="B18" i="49"/>
  <c r="C20" i="48"/>
  <c r="C19" i="48"/>
  <c r="E32" i="45"/>
  <c r="E31" i="45"/>
  <c r="E30" i="45"/>
  <c r="E29" i="45"/>
  <c r="C32" i="45"/>
  <c r="C31" i="45"/>
  <c r="C30" i="45"/>
  <c r="C29" i="45"/>
  <c r="E20" i="45"/>
  <c r="E19" i="45"/>
  <c r="C20" i="45"/>
  <c r="C19" i="45"/>
  <c r="D31" i="44"/>
  <c r="D30" i="44"/>
  <c r="D29" i="44"/>
  <c r="D28" i="44"/>
  <c r="F29" i="43" l="1"/>
  <c r="F28" i="43"/>
  <c r="F27" i="43"/>
  <c r="F26" i="43"/>
  <c r="D29" i="42"/>
  <c r="D28" i="42"/>
  <c r="D27" i="42"/>
  <c r="D26" i="42"/>
  <c r="A1" i="17" l="1"/>
  <c r="F123" i="14"/>
  <c r="E123" i="14"/>
  <c r="F122" i="14"/>
  <c r="E122" i="14"/>
  <c r="F121" i="14"/>
  <c r="E121" i="14"/>
  <c r="F120" i="14"/>
  <c r="E120" i="14"/>
  <c r="F119" i="14"/>
  <c r="E119" i="14"/>
  <c r="F118" i="14"/>
  <c r="E118" i="14"/>
  <c r="D78" i="14"/>
  <c r="D77" i="14"/>
  <c r="D76" i="14"/>
  <c r="D75" i="14"/>
  <c r="D74" i="14"/>
  <c r="D73" i="14"/>
  <c r="D72" i="14"/>
  <c r="D71" i="14"/>
  <c r="F56" i="14"/>
  <c r="G14" i="14"/>
  <c r="A1" i="14"/>
  <c r="B14" i="12" a="1"/>
  <c r="B14" i="12" s="1"/>
  <c r="B13" i="12" a="1"/>
  <c r="C13" i="12" s="1"/>
  <c r="B12" i="12" a="1"/>
  <c r="D12" i="12" s="1"/>
  <c r="A1" i="12"/>
  <c r="G119" i="14" l="1"/>
  <c r="G122" i="14"/>
  <c r="G123" i="14"/>
  <c r="C14" i="12"/>
  <c r="G121" i="14"/>
  <c r="B13" i="12"/>
  <c r="D13" i="12"/>
  <c r="G118" i="14"/>
  <c r="G120" i="14"/>
  <c r="B12" i="12"/>
  <c r="E13" i="12"/>
  <c r="D14" i="12"/>
  <c r="E12" i="12"/>
  <c r="C12" i="12"/>
  <c r="E14" i="12"/>
</calcChain>
</file>

<file path=xl/sharedStrings.xml><?xml version="1.0" encoding="utf-8"?>
<sst xmlns="http://schemas.openxmlformats.org/spreadsheetml/2006/main" count="2814" uniqueCount="1217">
  <si>
    <t>OR</t>
  </si>
  <si>
    <t>Total</t>
  </si>
  <si>
    <t>A</t>
  </si>
  <si>
    <t>B</t>
  </si>
  <si>
    <t>C</t>
  </si>
  <si>
    <t>D</t>
  </si>
  <si>
    <t>What Does It Do ?</t>
  </si>
  <si>
    <t>The TRANSPOSE function copies data from vertical cells to horizontal or vice versa</t>
  </si>
  <si>
    <t>Cust ID</t>
  </si>
  <si>
    <t>Jan</t>
  </si>
  <si>
    <t>Feb</t>
  </si>
  <si>
    <t>A001</t>
  </si>
  <si>
    <t>A002</t>
  </si>
  <si>
    <t>A003</t>
  </si>
  <si>
    <t xml:space="preserve"> {=TRANSPOSE(C3:E7)}</t>
  </si>
  <si>
    <t>As an array formula in all these cells</t>
  </si>
  <si>
    <t>This function copies data from a range, and places in it in a new range, turning it so that the data originally in columns is now in rows, and the data originally in rows is in columns.</t>
  </si>
  <si>
    <t>The transpose range must be the same size as the original range.</t>
  </si>
  <si>
    <t>The function needs to be entered as an array formula.</t>
  </si>
  <si>
    <t>To enter an array formula you must first highlight all the cells where the formula is required.</t>
  </si>
  <si>
    <t>Next type the formula, such as =TRANSPOSE(A1:A5).</t>
  </si>
  <si>
    <t>Finally press Ctrl+Shift+Enter to confirm it.</t>
  </si>
  <si>
    <t>If changes need to be made to the formula, the entire array has to be highlighted, the edits can then be made and the Ctrl+Shift+Enter used to confirm it.</t>
  </si>
  <si>
    <t>The curly braces " { } " surrounding the function indicate that it is an array formula</t>
  </si>
  <si>
    <t>Syntax</t>
  </si>
  <si>
    <t>=TRANSPOSE(Range)</t>
  </si>
  <si>
    <t>Months</t>
  </si>
  <si>
    <t>Stock A</t>
  </si>
  <si>
    <t>Stock B</t>
  </si>
  <si>
    <t>Stock C</t>
  </si>
  <si>
    <t>Stock D</t>
  </si>
  <si>
    <t>Stock E</t>
  </si>
  <si>
    <t>Mar</t>
  </si>
  <si>
    <t xml:space="preserve">Type a month to look for : </t>
  </si>
  <si>
    <t xml:space="preserve">Which column needs to be picked out : </t>
  </si>
  <si>
    <t xml:space="preserve">The result is : </t>
  </si>
  <si>
    <t xml:space="preserve"> =VLOOKUP(G11,C6:H8,G12,FALSE)</t>
  </si>
  <si>
    <t>This function scans down the row headings at the side of a table to find a specified item.</t>
  </si>
  <si>
    <t>When the item is found, it then scans across to pick a cell entry.</t>
  </si>
  <si>
    <t>=VLOOKUP(ItemToFind,RangeToLookIn,ColumnToPickFrom,SortedOrUnsorted)</t>
  </si>
  <si>
    <t>The ItemToFind is a single item specified by the user.</t>
  </si>
  <si>
    <t>The RangeToLookIn is the range of data with the row headings at the left hand side.</t>
  </si>
  <si>
    <t>The ColumnToPickFrom is how far across the table the function should look to pick from.</t>
  </si>
  <si>
    <t>The Sorted/Unsorted is whether the column headings are sorted. TRUE for yes, FALSE for no.</t>
  </si>
  <si>
    <t>Example 1</t>
  </si>
  <si>
    <t>This table is used to find a value based on a specified name and month.</t>
  </si>
  <si>
    <t>The =VLOOKUP() is used to scan down to find the name.</t>
  </si>
  <si>
    <t>Code</t>
  </si>
  <si>
    <t>Example</t>
  </si>
  <si>
    <t>Result</t>
  </si>
  <si>
    <t>The problem arises when we need to scan across to find the month column.</t>
  </si>
  <si>
    <t>C132</t>
  </si>
  <si>
    <t>VLOOKUP(H4,$A$3:$F$9,6,FALSE)</t>
  </si>
  <si>
    <t>£349.30</t>
  </si>
  <si>
    <t>To solve the problem the =MATCH() function is used.</t>
  </si>
  <si>
    <t>C134</t>
  </si>
  <si>
    <t>VLOOKUP(H4,$A$3:$F$9,2)</t>
  </si>
  <si>
    <t>Product E</t>
  </si>
  <si>
    <t>C138</t>
  </si>
  <si>
    <t>VLOOKUP(H4,$A$3:$F$9,5)</t>
  </si>
  <si>
    <t>The =MATCH() looks through the list of names to find the month we require. It then calculates</t>
  </si>
  <si>
    <t>VLOOKUP(H4,$B$3:$F$9,5,FALSE)</t>
  </si>
  <si>
    <t>the position of the month in the list. Unfortunately, because the list of months is not as wide</t>
  </si>
  <si>
    <t>as the lookup range, the =MATCH() number is 1 less than we require, so and extra 1 is</t>
  </si>
  <si>
    <t>added to compensate.</t>
  </si>
  <si>
    <t>The =VLOOKUP() now uses this =MATCH() number to look across the columns and</t>
  </si>
  <si>
    <t>picks out the correct cell entry.</t>
  </si>
  <si>
    <t>The =VLOOKUP() uses FALSE at the end of the function to indicate to Excel that the</t>
  </si>
  <si>
    <t>row headings are not sorted.</t>
  </si>
  <si>
    <t>Bob</t>
  </si>
  <si>
    <t>Eric</t>
  </si>
  <si>
    <t>Alan</t>
  </si>
  <si>
    <t>Carol</t>
  </si>
  <si>
    <t>David</t>
  </si>
  <si>
    <t xml:space="preserve">Type a name to look for : </t>
  </si>
  <si>
    <t>eric</t>
  </si>
  <si>
    <t>mar</t>
  </si>
  <si>
    <t xml:space="preserve"> =VLOOKUP(F56,C50:F54,MATCH(F57,D49:F49,0)+1,FALSE)</t>
  </si>
  <si>
    <t>Example 2</t>
  </si>
  <si>
    <t>This example shows how the =VLOOKUP() is used to pick the cost of a spare part for</t>
  </si>
  <si>
    <t>different makes of cars.</t>
  </si>
  <si>
    <t>The =VLOOKUP() scans down row headings in column F for the spare part entered in column C.</t>
  </si>
  <si>
    <t>When the make is found, the =VLOOKUP() then scans across to find the price, using the</t>
  </si>
  <si>
    <t>result of the =MATCH() function to find the position of the make of car.</t>
  </si>
  <si>
    <t>The functions use the absolute ranges indicated by the dollar symbol . This ensures that</t>
  </si>
  <si>
    <t>when the formula is copied to more cells, the ranges for =VLOOKUP() and =MATCH() do</t>
  </si>
  <si>
    <t>not change.</t>
  </si>
  <si>
    <t>Maker</t>
  </si>
  <si>
    <t>Spare</t>
  </si>
  <si>
    <t>Cost</t>
  </si>
  <si>
    <t>Lookup Table</t>
  </si>
  <si>
    <t>Vauxhall</t>
  </si>
  <si>
    <t>Ignition</t>
  </si>
  <si>
    <t>Ford</t>
  </si>
  <si>
    <t>VW</t>
  </si>
  <si>
    <t>GearBox</t>
  </si>
  <si>
    <t>Engine</t>
  </si>
  <si>
    <t>Steering</t>
  </si>
  <si>
    <t>CYHead</t>
  </si>
  <si>
    <t xml:space="preserve"> =VLOOKUP(C81,F75:I79,MATCH(B81,G74:I74,0)+1,FALSE)</t>
  </si>
  <si>
    <t>Example 3</t>
  </si>
  <si>
    <t>In the following example a builders merchant is offering discount on large orders.</t>
  </si>
  <si>
    <t>The Unit Cost Table holds the cost of 1 unit of Brick, Wood and Glass.</t>
  </si>
  <si>
    <t>The Discount Table holds the various discounts for different quantities of each product.</t>
  </si>
  <si>
    <t>The Orders Table is used to enter the orders and calculate the Total.</t>
  </si>
  <si>
    <t>All the calculations take place in the Orders Table.</t>
  </si>
  <si>
    <t>The name of the Item is typed in column C of the Orders Table.</t>
  </si>
  <si>
    <t>The Unit Cost of the item is then looked up in the Unit Cost Table.</t>
  </si>
  <si>
    <t xml:space="preserve">   The FALSE option has been used at the end of the function to indicate that the product</t>
  </si>
  <si>
    <t xml:space="preserve">   names down the side of the Unit Cost Table are not sorted.</t>
  </si>
  <si>
    <t xml:space="preserve">   Using the FALSE option forces the function to search for an exact match. If a match is</t>
  </si>
  <si>
    <t xml:space="preserve">   not found, the function will produce an error.</t>
  </si>
  <si>
    <t xml:space="preserve">   =VLOOKUP(C126,C114:D116,2,FALSE)</t>
  </si>
  <si>
    <t>The discount is then looked up in the Discount Table</t>
  </si>
  <si>
    <t>If the Quantity Ordered matches a value at the side of the Discount Table the =VLOOKUP will</t>
  </si>
  <si>
    <t>look across to find the correct discount.</t>
  </si>
  <si>
    <t xml:space="preserve">   The TRUE option has been used at the end of the function to indicate that the values</t>
  </si>
  <si>
    <t xml:space="preserve">   down the side of the Discount Table are sorted.</t>
  </si>
  <si>
    <t xml:space="preserve">   Using TRUE will allow the function to make an approximate match. If  the Quantity Ordered does</t>
  </si>
  <si>
    <t xml:space="preserve">   not match a value at the side of the Discount Table, the next lowest value is used. </t>
  </si>
  <si>
    <t xml:space="preserve">   Trying to match an order of 125 will drop down to 100, and the discount from</t>
  </si>
  <si>
    <t xml:space="preserve">   the 100 row is used.</t>
  </si>
  <si>
    <t xml:space="preserve">   =VLOOKUP(D126,F114:I116,MATCH(C126,G113:I113,0)+1,TRUE)</t>
  </si>
  <si>
    <t>Discount Table</t>
  </si>
  <si>
    <t>Unit Cost Table</t>
  </si>
  <si>
    <t>Brick</t>
  </si>
  <si>
    <t>Wood</t>
  </si>
  <si>
    <t>Glass</t>
  </si>
  <si>
    <t>Orders Table</t>
  </si>
  <si>
    <t>Item</t>
  </si>
  <si>
    <t>Units</t>
  </si>
  <si>
    <t>Unit Cost</t>
  </si>
  <si>
    <t>Discount</t>
  </si>
  <si>
    <t>Formula for :</t>
  </si>
  <si>
    <t xml:space="preserve"> =VLOOKUP(C126,C114:D116,2,FALSE)</t>
  </si>
  <si>
    <t xml:space="preserve"> =VLOOKUP(D126,F114:I116,MATCH(C126,G113:I113,0)+1,TRUE)</t>
  </si>
  <si>
    <t xml:space="preserve"> =(D126*E126)-(D126*E126*F126)</t>
  </si>
  <si>
    <t>Name</t>
  </si>
  <si>
    <t>Table 1</t>
  </si>
  <si>
    <t>Table 2</t>
  </si>
  <si>
    <t>HLOOKUP(I3,$A$2:$G$7,6,FALSE)</t>
  </si>
  <si>
    <t>HLOOKUP(I3,$A$2:$G$7,2)</t>
  </si>
  <si>
    <t>HLOOKUP(I3,$A$2:$G$7,5)</t>
  </si>
  <si>
    <t>HLOOKUP(I3,$A$3:$G$7,5,FALSE)</t>
  </si>
  <si>
    <t>Number</t>
  </si>
  <si>
    <t>Date</t>
  </si>
  <si>
    <t>Text</t>
  </si>
  <si>
    <t>Month</t>
  </si>
  <si>
    <t>Grade</t>
  </si>
  <si>
    <t>Fail</t>
  </si>
  <si>
    <t>Pass</t>
  </si>
  <si>
    <t>Apr</t>
  </si>
  <si>
    <t>May</t>
  </si>
  <si>
    <t>Product</t>
  </si>
  <si>
    <t>TEXT</t>
  </si>
  <si>
    <t>TRIM</t>
  </si>
  <si>
    <t>LEFT</t>
  </si>
  <si>
    <t>First Name</t>
  </si>
  <si>
    <t>London</t>
  </si>
  <si>
    <t>Paris</t>
  </si>
  <si>
    <t>Sales</t>
  </si>
  <si>
    <t>Commission</t>
  </si>
  <si>
    <t>Value</t>
  </si>
  <si>
    <t>Note</t>
  </si>
  <si>
    <t>none</t>
  </si>
  <si>
    <t>AND</t>
  </si>
  <si>
    <t>IF</t>
  </si>
  <si>
    <t>IFERROR</t>
  </si>
  <si>
    <t>IFNA</t>
  </si>
  <si>
    <t>EXACT</t>
  </si>
  <si>
    <t>CONCATENATE</t>
  </si>
  <si>
    <t>SUBSTITUTE</t>
  </si>
  <si>
    <t>VALUE</t>
  </si>
  <si>
    <t>UPPER</t>
  </si>
  <si>
    <t>LOWER</t>
  </si>
  <si>
    <t>RIGHT</t>
  </si>
  <si>
    <t>MID</t>
  </si>
  <si>
    <t>LEN</t>
  </si>
  <si>
    <t>DATE</t>
  </si>
  <si>
    <t>DATEVALUE</t>
  </si>
  <si>
    <t>TODAY</t>
  </si>
  <si>
    <t>NOW</t>
  </si>
  <si>
    <t>DAY</t>
  </si>
  <si>
    <t>MONTH</t>
  </si>
  <si>
    <t>YEAR</t>
  </si>
  <si>
    <t>WEEKDAY</t>
  </si>
  <si>
    <t>MINUTE</t>
  </si>
  <si>
    <t>HOUR</t>
  </si>
  <si>
    <t>VLOOKUP</t>
  </si>
  <si>
    <t>TRANSPOSE</t>
  </si>
  <si>
    <t>HLOOKUP</t>
  </si>
  <si>
    <t>MATCH</t>
  </si>
  <si>
    <t>SUM</t>
  </si>
  <si>
    <t>SUMIF</t>
  </si>
  <si>
    <t>SUMPRODUCT</t>
  </si>
  <si>
    <t>RAND</t>
  </si>
  <si>
    <t>ROUND</t>
  </si>
  <si>
    <t>EVEN</t>
  </si>
  <si>
    <t>MOD</t>
  </si>
  <si>
    <t>MIN</t>
  </si>
  <si>
    <t>MAX</t>
  </si>
  <si>
    <t>AVERAGE</t>
  </si>
  <si>
    <t>SMALL</t>
  </si>
  <si>
    <t>LARGE</t>
  </si>
  <si>
    <t>COUNT</t>
  </si>
  <si>
    <t>COUNTIF</t>
  </si>
  <si>
    <t>VAR</t>
  </si>
  <si>
    <t>CORREL</t>
  </si>
  <si>
    <t>MEDIAN</t>
  </si>
  <si>
    <t>PMT</t>
  </si>
  <si>
    <t>NPER</t>
  </si>
  <si>
    <t>PV</t>
  </si>
  <si>
    <t>FV</t>
  </si>
  <si>
    <t>What does it do?</t>
  </si>
  <si>
    <t>It checks whether a condition is true or not and on the basis of that returns a value</t>
  </si>
  <si>
    <t>If the logical test holds, then excel will return this value</t>
  </si>
  <si>
    <t>If the logical test does not hold, then excel will return this value</t>
  </si>
  <si>
    <t>Student ID</t>
  </si>
  <si>
    <t>S001</t>
  </si>
  <si>
    <t>S002</t>
  </si>
  <si>
    <t>S003</t>
  </si>
  <si>
    <t>S004</t>
  </si>
  <si>
    <t>Marks</t>
  </si>
  <si>
    <t>Pass or Fail</t>
  </si>
  <si>
    <t xml:space="preserve"> =IF(B22&gt;=40,"Pass","Fail")</t>
  </si>
  <si>
    <t xml:space="preserve"> =IF(B23&gt;=40,"Pass","Fail")</t>
  </si>
  <si>
    <t xml:space="preserve"> =IF(B24&gt;=40,"Pass","Fail")</t>
  </si>
  <si>
    <t>Formula</t>
  </si>
  <si>
    <t>Using IF formula to identify if a student has passed an exam or not</t>
  </si>
  <si>
    <t>Emp ID</t>
  </si>
  <si>
    <t>E001</t>
  </si>
  <si>
    <t>E002</t>
  </si>
  <si>
    <t>E003</t>
  </si>
  <si>
    <t>E004</t>
  </si>
  <si>
    <t>Designation</t>
  </si>
  <si>
    <t>AVP</t>
  </si>
  <si>
    <t>Analyst</t>
  </si>
  <si>
    <t>Salary</t>
  </si>
  <si>
    <t>Write a formula using IF. Salary for an AVP will be $2,000 and for an analyst will be $1,000</t>
  </si>
  <si>
    <t xml:space="preserve"> =if(Logical_Test, [value_if_true], [value_if_false])</t>
  </si>
  <si>
    <t>Logical_Test</t>
  </si>
  <si>
    <t>Value_if_True</t>
  </si>
  <si>
    <t>Value_if_False</t>
  </si>
  <si>
    <t>Score</t>
  </si>
  <si>
    <t>41-70</t>
  </si>
  <si>
    <t>Exercise</t>
  </si>
  <si>
    <t>Increment</t>
  </si>
  <si>
    <r>
      <t xml:space="preserve">If instead of marks, we had Grades A, B, C i.e. </t>
    </r>
    <r>
      <rPr>
        <sz val="11"/>
        <color rgb="FFFF0000"/>
        <rFont val="Calibri"/>
        <family val="2"/>
        <scheme val="minor"/>
      </rPr>
      <t>text values</t>
    </r>
    <r>
      <rPr>
        <sz val="11"/>
        <color theme="1"/>
        <rFont val="Calibri"/>
        <family val="2"/>
        <scheme val="minor"/>
      </rPr>
      <t xml:space="preserve"> then the above formulas would have changed by 
IF(B21</t>
    </r>
    <r>
      <rPr>
        <sz val="11"/>
        <color rgb="FFFF0000"/>
        <rFont val="Calibri"/>
        <family val="2"/>
        <scheme val="minor"/>
      </rPr>
      <t>= 'A'</t>
    </r>
    <r>
      <rPr>
        <sz val="11"/>
        <color theme="1"/>
        <rFont val="Calibri"/>
        <family val="2"/>
        <scheme val="minor"/>
      </rPr>
      <t>,"Pass","Fail")</t>
    </r>
  </si>
  <si>
    <t>Checks if all arguments are true and returns TRUE value else returns FALSE value. You need to have minimum 2 conditions to check. AND function is used with IF condition a lot</t>
  </si>
  <si>
    <t xml:space="preserve"> =AND(Logical 1, Logical 2, Logical 3, and so on..)</t>
  </si>
  <si>
    <t>Logical 1</t>
  </si>
  <si>
    <t>First condition which needs to be checked</t>
  </si>
  <si>
    <t>Logical 2</t>
  </si>
  <si>
    <t>Second condition which needs to be checked</t>
  </si>
  <si>
    <t>Condition 1</t>
  </si>
  <si>
    <t>Condition 2</t>
  </si>
  <si>
    <t>Testing condition 1 and condition 2 to check the numbers are greater than 0 using AND</t>
  </si>
  <si>
    <t xml:space="preserve"> =AND(A19&gt;0,B19&gt;0)</t>
  </si>
  <si>
    <t>Use IF with AND function to check if student has passed or not. If the student has failed in 1 of the 2 subjects, then the student will be considered as Failed</t>
  </si>
  <si>
    <t>Subject 1</t>
  </si>
  <si>
    <t>Subject 2</t>
  </si>
  <si>
    <t>PASS</t>
  </si>
  <si>
    <t>FAIL</t>
  </si>
  <si>
    <t>Overall Result</t>
  </si>
  <si>
    <t xml:space="preserve"> =IF(AND(B26="PASS",C26="PASS"),"PASS","FAIL")</t>
  </si>
  <si>
    <t xml:space="preserve"> =IF(AND(B27="PASS",C27="PASS"),"PASS","FAIL")</t>
  </si>
  <si>
    <t xml:space="preserve"> =IF(AND(B28="PASS",C28="PASS"),"PASS","FAIL")</t>
  </si>
  <si>
    <t>Write a formula using AND with IF to find if an employee should get a "GOOD" increment or not. Sales made by the employee should be more than 50 and he should have adhered to all HR policies</t>
  </si>
  <si>
    <t>Adhered to HR Policies</t>
  </si>
  <si>
    <t>YES</t>
  </si>
  <si>
    <t>NO</t>
  </si>
  <si>
    <t>GOOD Increment (Yes or NO)</t>
  </si>
  <si>
    <t>Nested IF's</t>
  </si>
  <si>
    <t xml:space="preserve"> =if(Logical_Test, [value_if_true], if(Logical_Test, [value_if_true], [value_if_false]))</t>
  </si>
  <si>
    <t>Nested IF</t>
  </si>
  <si>
    <t xml:space="preserve">Nested IF conditions help in checking multiple conditions together by using IF conditions within IF condition. </t>
  </si>
  <si>
    <t>From Excel 2007 onwards, we can use 64 IF conditions in one formula whereas Excel 2003 allows for ony 7 IF conditions</t>
  </si>
  <si>
    <t>Use Nested IF to put the grade a student gets in an exam in Table B. Score Ranges for different grades are given in Table A.</t>
  </si>
  <si>
    <t>&lt; 40</t>
  </si>
  <si>
    <t>&gt; 70</t>
  </si>
  <si>
    <t xml:space="preserve"> =IF(E26&lt; 41,"C",IF(E26&lt; 71,"B","A"))</t>
  </si>
  <si>
    <t xml:space="preserve"> =IF(E27&lt; 41,"C",IF(E27&lt; 71,"B","A"))</t>
  </si>
  <si>
    <t xml:space="preserve"> =IF(E28&lt; 41,"C",IF(E28&lt; 71,"B","A"))</t>
  </si>
  <si>
    <t xml:space="preserve"> =IF(E29&lt; 41,"C",IF(E29&lt; 71,"B","A"))</t>
  </si>
  <si>
    <r>
      <t xml:space="preserve">This will be the condition which you want to check, so greater than, less than or equal to signs can be used for numbers. When you want to evaluate a condition based on </t>
    </r>
    <r>
      <rPr>
        <sz val="11"/>
        <color rgb="FFFF0000"/>
        <rFont val="Calibri"/>
        <family val="2"/>
        <scheme val="minor"/>
      </rPr>
      <t>text value</t>
    </r>
    <r>
      <rPr>
        <sz val="11"/>
        <color theme="1"/>
        <rFont val="Calibri"/>
        <family val="2"/>
        <scheme val="minor"/>
      </rPr>
      <t>, then use double quotes ('') with equal to signs</t>
    </r>
  </si>
  <si>
    <r>
      <t xml:space="preserve">This will be the condition which you want to check, so greater than, less than or equal to signs can be used for numbers. When you want to evaluate a condition based on </t>
    </r>
    <r>
      <rPr>
        <sz val="11"/>
        <color rgb="FFFF0000"/>
        <rFont val="Calibri"/>
        <family val="2"/>
        <scheme val="minor"/>
      </rPr>
      <t>text value</t>
    </r>
    <r>
      <rPr>
        <sz val="11"/>
        <color theme="1"/>
        <rFont val="Calibri"/>
        <family val="2"/>
        <scheme val="minor"/>
      </rPr>
      <t>, then use double quotes ('') with equal to signs (Row 27 for example)</t>
    </r>
  </si>
  <si>
    <t>Write a formula using Nested IF conditions to check what level increment an employee should get and then convert the amount into dollars using Format</t>
  </si>
  <si>
    <t>TABLE A</t>
  </si>
  <si>
    <t>TABLE B</t>
  </si>
  <si>
    <t>Performance</t>
  </si>
  <si>
    <t xml:space="preserve"> =OR(Logical 1, Logical 2, Logical 3, and so on..)</t>
  </si>
  <si>
    <t>Testing condition 1 and condition 2 to check the numbers are greater than 0 using OR</t>
  </si>
  <si>
    <t xml:space="preserve"> =OR(A20&gt;0,B20&gt;0)</t>
  </si>
  <si>
    <t>Checks if any of the conditions are true or not. It returns TRUE value even if one of the conditions holds else returns FALSE value. Basically, for a FALSE to appear, no conditions should hold. You need to have minimum 2 conditions to check. AND function is used with IF condition a lot</t>
  </si>
  <si>
    <t>Use IF with OR function to check if student has passed or not. If the student has failed in 1 of the 2 subjects, then the student will be considered as Failed</t>
  </si>
  <si>
    <t xml:space="preserve"> =IF(OR(B28="FAIL",C28="FAIL"),"FAIL","PASS")</t>
  </si>
  <si>
    <t xml:space="preserve"> =IF(OR(B29="FAIL",C29="FAIL"),"FAIL","PASS")</t>
  </si>
  <si>
    <t xml:space="preserve"> =IF(OR(B30="FAIL",C30="FAIL"),"FAIL","PASS")</t>
  </si>
  <si>
    <t xml:space="preserve"> =IF(OR(B31="FAIL",C31="FAIL"),"FAIL","PASS")</t>
  </si>
  <si>
    <t xml:space="preserve"> =IF(B25&gt;=40,"Pass","Fail")</t>
  </si>
  <si>
    <t xml:space="preserve"> =AND(A20&gt;0,B20&gt;0)</t>
  </si>
  <si>
    <t xml:space="preserve"> =IF(AND(B29="PASS",C29="PASS"),"PASS","FAIL")</t>
  </si>
  <si>
    <t xml:space="preserve"> =IFERROR(Value,[Value_if_error])</t>
  </si>
  <si>
    <t>First cell value which is checked if there is an error</t>
  </si>
  <si>
    <t>If in the cell there is an error, that error value will be replaced by this value</t>
  </si>
  <si>
    <t>Value_if_error</t>
  </si>
  <si>
    <t>Sometimes when we use formula in cells, we might get an error because of the cell value, IFERROR allows us to remove such errors with values we want</t>
  </si>
  <si>
    <t>Divide Col A by Col B and show the results without using IFERROR and with using IFERROR</t>
  </si>
  <si>
    <t xml:space="preserve"> =A19/B19</t>
  </si>
  <si>
    <t xml:space="preserve"> =A20/B20</t>
  </si>
  <si>
    <t>Without IFERROR &amp;Formula</t>
  </si>
  <si>
    <t>With IFERROR &amp;Formula</t>
  </si>
  <si>
    <r>
      <t xml:space="preserve"> =IFERROR(A19/B19,</t>
    </r>
    <r>
      <rPr>
        <b/>
        <sz val="11"/>
        <color rgb="FFFF0000"/>
        <rFont val="Calibri"/>
        <family val="2"/>
        <scheme val="minor"/>
      </rPr>
      <t>999</t>
    </r>
    <r>
      <rPr>
        <sz val="11"/>
        <color theme="1"/>
        <rFont val="Calibri"/>
        <family val="2"/>
        <scheme val="minor"/>
      </rPr>
      <t>)</t>
    </r>
  </si>
  <si>
    <r>
      <t xml:space="preserve"> =IFERROR(A20/B20,</t>
    </r>
    <r>
      <rPr>
        <b/>
        <sz val="11"/>
        <color rgb="FFFF0000"/>
        <rFont val="Calibri"/>
        <family val="2"/>
        <scheme val="minor"/>
      </rPr>
      <t>999</t>
    </r>
    <r>
      <rPr>
        <sz val="11"/>
        <color theme="1"/>
        <rFont val="Calibri"/>
        <family val="2"/>
        <scheme val="minor"/>
      </rPr>
      <t>)</t>
    </r>
  </si>
  <si>
    <t>Col A</t>
  </si>
  <si>
    <t>Col B</t>
  </si>
  <si>
    <t>a</t>
  </si>
  <si>
    <t xml:space="preserve"> =A29*B29</t>
  </si>
  <si>
    <t xml:space="preserve"> =A30*B30</t>
  </si>
  <si>
    <t xml:space="preserve"> =A31*B31</t>
  </si>
  <si>
    <t xml:space="preserve"> =A32*B32</t>
  </si>
  <si>
    <r>
      <t xml:space="preserve"> =IFERROR(A29*B29,</t>
    </r>
    <r>
      <rPr>
        <b/>
        <sz val="11"/>
        <color rgb="FFFF0000"/>
        <rFont val="Calibri"/>
        <family val="2"/>
        <scheme val="minor"/>
      </rPr>
      <t>"DATA IS WRONG"</t>
    </r>
    <r>
      <rPr>
        <sz val="11"/>
        <color theme="1"/>
        <rFont val="Calibri"/>
        <family val="2"/>
        <scheme val="minor"/>
      </rPr>
      <t>)</t>
    </r>
  </si>
  <si>
    <r>
      <t xml:space="preserve"> =IFERROR(A30*B30,</t>
    </r>
    <r>
      <rPr>
        <b/>
        <sz val="11"/>
        <color rgb="FFFF0000"/>
        <rFont val="Calibri"/>
        <family val="2"/>
        <scheme val="minor"/>
      </rPr>
      <t>"DATA IS WRONG"</t>
    </r>
    <r>
      <rPr>
        <sz val="11"/>
        <color theme="1"/>
        <rFont val="Calibri"/>
        <family val="2"/>
        <scheme val="minor"/>
      </rPr>
      <t>)</t>
    </r>
  </si>
  <si>
    <r>
      <t xml:space="preserve"> =IFERROR(A31*B31,</t>
    </r>
    <r>
      <rPr>
        <b/>
        <sz val="11"/>
        <color rgb="FFFF0000"/>
        <rFont val="Calibri"/>
        <family val="2"/>
        <scheme val="minor"/>
      </rPr>
      <t>"DATA IS WRONG"</t>
    </r>
    <r>
      <rPr>
        <sz val="11"/>
        <color theme="1"/>
        <rFont val="Calibri"/>
        <family val="2"/>
        <scheme val="minor"/>
      </rPr>
      <t>)</t>
    </r>
  </si>
  <si>
    <r>
      <t xml:space="preserve"> =IFERROR(A32*B32,</t>
    </r>
    <r>
      <rPr>
        <b/>
        <sz val="11"/>
        <color rgb="FFFF0000"/>
        <rFont val="Calibri"/>
        <family val="2"/>
        <scheme val="minor"/>
      </rPr>
      <t>"DATA IS WRONG"</t>
    </r>
    <r>
      <rPr>
        <sz val="11"/>
        <color theme="1"/>
        <rFont val="Calibri"/>
        <family val="2"/>
        <scheme val="minor"/>
      </rPr>
      <t>)</t>
    </r>
  </si>
  <si>
    <t>In the above example, on dividing 1 by 0, we get an error, without using IFERROR we get #DIV/0! i.e. an error. So using IFERROR, we can give values we want. You can also enter text which can let the user know that there is some problem with the data.</t>
  </si>
  <si>
    <t>The red color highlight is for representation here - color cannot be changed using IFERROR</t>
  </si>
  <si>
    <t>Annual Salary</t>
  </si>
  <si>
    <t>abcd</t>
  </si>
  <si>
    <t>Write a formula using IFERROR. Find the monthly salary of each employee using data in Column C and if an error appears, then change it to ERROR IN SALARY. Change the format to £ (Pounds) and no decimal places</t>
  </si>
  <si>
    <t>Sometimes when we use formula in cells, we get values errors of type #N/A. We can use IFNA to remove this with our choice of value. IFNA function is from Excel 2013 onwards, so is not available in earlier versions of Excel.</t>
  </si>
  <si>
    <t xml:space="preserve"> =IFNA(Value,[Value_if_error])</t>
  </si>
  <si>
    <t>If in the cell there is a value of #N/A, the error value will be replaced by this value</t>
  </si>
  <si>
    <r>
      <t xml:space="preserve"> =IFNA(A20,</t>
    </r>
    <r>
      <rPr>
        <b/>
        <sz val="11"/>
        <color rgb="FFFF0000"/>
        <rFont val="Calibri"/>
        <family val="2"/>
        <scheme val="minor"/>
      </rPr>
      <t>9999</t>
    </r>
    <r>
      <rPr>
        <sz val="11"/>
        <color theme="1"/>
        <rFont val="Calibri"/>
        <family val="2"/>
        <scheme val="minor"/>
      </rPr>
      <t>)</t>
    </r>
  </si>
  <si>
    <r>
      <t xml:space="preserve"> =IFNA(A19,</t>
    </r>
    <r>
      <rPr>
        <b/>
        <sz val="11"/>
        <color rgb="FFFF0000"/>
        <rFont val="Calibri"/>
        <family val="2"/>
        <scheme val="minor"/>
      </rPr>
      <t>9999</t>
    </r>
    <r>
      <rPr>
        <sz val="11"/>
        <color theme="1"/>
        <rFont val="Calibri"/>
        <family val="2"/>
        <scheme val="minor"/>
      </rPr>
      <t>)</t>
    </r>
  </si>
  <si>
    <t>The red color highlight is for representation here - color cannot be changed using IFNA</t>
  </si>
  <si>
    <t>Monthly Salary</t>
  </si>
  <si>
    <t>Write a formula using IFNA. Find the monthly salary of each employee using data in Column C and if #N/A appears, then change it to ERROR IN SALARY. Change the format to £ (Pounds) and no decimal places</t>
  </si>
  <si>
    <t xml:space="preserve"> =EXACT(Text1, Text2)</t>
  </si>
  <si>
    <t>Text1</t>
  </si>
  <si>
    <t>Text2</t>
  </si>
  <si>
    <t>First string which you want to check</t>
  </si>
  <si>
    <t>Second string which you want to test against</t>
  </si>
  <si>
    <t>EXCEL</t>
  </si>
  <si>
    <t>Excel</t>
  </si>
  <si>
    <t xml:space="preserve"> =EXACT(A19,B19)</t>
  </si>
  <si>
    <t xml:space="preserve"> =EXACT(A20,B20)</t>
  </si>
  <si>
    <t>It checks whether 2  values (texts, numbers) are exactly same or not. If they are same, then it will return TRUE else it will return FALSE. This function is case-sensitive</t>
  </si>
  <si>
    <t>Results</t>
  </si>
  <si>
    <t>TEST</t>
  </si>
  <si>
    <t>Test</t>
  </si>
  <si>
    <t>Write a formula using EXACT to check if the values in Col A and Col B are same or not</t>
  </si>
  <si>
    <t>In the above example, Row 20 result is FALSE because the EXACT function is case-sensitive. The first value is in upper capse  (EXCEL) whereas the second one (Excel) is a combination of upper and lower capse</t>
  </si>
  <si>
    <t>It converst a numeric value into text based on the format given by the user</t>
  </si>
  <si>
    <t xml:space="preserve"> =TEXT(Value, Format_text)</t>
  </si>
  <si>
    <t>Value for which we need to change the format</t>
  </si>
  <si>
    <t>Format specified by the user</t>
  </si>
  <si>
    <t>Format_text</t>
  </si>
  <si>
    <t>Year</t>
  </si>
  <si>
    <t>Using different text formats</t>
  </si>
  <si>
    <t>Using Text function though the results may appear in the same way, but there format has changed to text.</t>
  </si>
  <si>
    <t>Note:</t>
  </si>
  <si>
    <t>Convert To</t>
  </si>
  <si>
    <t>This function joins several (more than 1) text string into 1 string</t>
  </si>
  <si>
    <t xml:space="preserve"> =CONCATENATE(String1, String2, and so on..)</t>
  </si>
  <si>
    <t xml:space="preserve"> =String1&amp;String2&amp; so on..</t>
  </si>
  <si>
    <t>String 1</t>
  </si>
  <si>
    <t>String 2</t>
  </si>
  <si>
    <t>Second string which you want to join to the first string</t>
  </si>
  <si>
    <t>String2</t>
  </si>
  <si>
    <t>String1</t>
  </si>
  <si>
    <t>String3</t>
  </si>
  <si>
    <t xml:space="preserve"> =CONCATENATE(A20,B20,C20)</t>
  </si>
  <si>
    <t xml:space="preserve"> =CONCATENATE(A21,B21,C21)</t>
  </si>
  <si>
    <t xml:space="preserve"> =A22&amp;B22&amp;C22</t>
  </si>
  <si>
    <t xml:space="preserve"> =A23&amp;B23&amp;C23</t>
  </si>
  <si>
    <t>S005</t>
  </si>
  <si>
    <t>S006</t>
  </si>
  <si>
    <t xml:space="preserve"> =CONCATENATE(A24," ",B24," ",C24)</t>
  </si>
  <si>
    <t xml:space="preserve"> =A25&amp;" "&amp;B25&amp;" "&amp;C25</t>
  </si>
  <si>
    <t>S007</t>
  </si>
  <si>
    <t xml:space="preserve"> =CONCATENATE(A26,";",B26,";",C26)</t>
  </si>
  <si>
    <t>In these 3 examples, we have added spaces or semi-colons between the strings to make the result readable</t>
  </si>
  <si>
    <t>Join the 3 strings together using CONCATENATE and &amp; (ampersand) operator</t>
  </si>
  <si>
    <t>Join the 3 strings together using CONCATENATE and &amp; (ampersand) operator to get the results as mentioned in the result column</t>
  </si>
  <si>
    <t>E005</t>
  </si>
  <si>
    <t>E006</t>
  </si>
  <si>
    <t>E007</t>
  </si>
  <si>
    <t>E002Analyst500</t>
  </si>
  <si>
    <t>E005 AVP 1000</t>
  </si>
  <si>
    <t>E006 Analyst 250</t>
  </si>
  <si>
    <t>In order to add spaces, other special characters between strings, you would need to use double quotes "" and declare the value between them as done in the examples above</t>
  </si>
  <si>
    <t>E001-AVP-800</t>
  </si>
  <si>
    <t>E003/Analyst-100</t>
  </si>
  <si>
    <t>E004:Analyst:400</t>
  </si>
  <si>
    <t>E007;Analyst*500</t>
  </si>
  <si>
    <t>USE</t>
  </si>
  <si>
    <t>&amp;</t>
  </si>
  <si>
    <t>First string which you want to concatenate</t>
  </si>
  <si>
    <t xml:space="preserve"> =TRIM(Text)</t>
  </si>
  <si>
    <t>S001 A</t>
  </si>
  <si>
    <t>S001     A</t>
  </si>
  <si>
    <t xml:space="preserve">          S002</t>
  </si>
  <si>
    <t xml:space="preserve">S003      </t>
  </si>
  <si>
    <t xml:space="preserve"> =TRIM(A16)</t>
  </si>
  <si>
    <t xml:space="preserve"> =TRIM(A17)</t>
  </si>
  <si>
    <t xml:space="preserve"> =TRIM(A18)</t>
  </si>
  <si>
    <t xml:space="preserve"> =TRIM(A19)</t>
  </si>
  <si>
    <t>Remove the extra spaces in the strings and then join the 3 strings together using CONCATENATE and &amp; (ampersand) operator to get the results as mentioned in the result column. Do so in one formula itself</t>
  </si>
  <si>
    <t xml:space="preserve">E001    </t>
  </si>
  <si>
    <t xml:space="preserve">      E002  </t>
  </si>
  <si>
    <t>Ana      lyst</t>
  </si>
  <si>
    <t xml:space="preserve">Analyst    </t>
  </si>
  <si>
    <t xml:space="preserve"> =SUBSTITUTE(Text, Old_Text, New_Text, [instance_number])</t>
  </si>
  <si>
    <t>String in which you want to modify text</t>
  </si>
  <si>
    <t>Old_Text</t>
  </si>
  <si>
    <t>The old text which you want to replace</t>
  </si>
  <si>
    <t>New Text</t>
  </si>
  <si>
    <t>The new text with which you want to modify your original text with</t>
  </si>
  <si>
    <t>Instance_Number</t>
  </si>
  <si>
    <t>The instance of old text which you want to replace with new text. It is optional but if not provided it will make changes to all the occurrences of old text with new text. Look at the examples below for better understanding of this</t>
  </si>
  <si>
    <t>This function is used to replace a part of text in a string with something else. SUBSTITUTE function is used to clean data. This function is case-sensitive.</t>
  </si>
  <si>
    <t>Hut</t>
  </si>
  <si>
    <t>the car is in the driveway</t>
  </si>
  <si>
    <t>The car is in the driveway</t>
  </si>
  <si>
    <t>String</t>
  </si>
  <si>
    <t>Instances</t>
  </si>
  <si>
    <t>bumble</t>
  </si>
  <si>
    <t xml:space="preserve"> =SUBSTITUTE(A26,"t","b")</t>
  </si>
  <si>
    <t xml:space="preserve"> =SUBSTITUTE(A27,"b","T",1)</t>
  </si>
  <si>
    <t xml:space="preserve"> =SUBSTITUTE(A28,"the"," ")</t>
  </si>
  <si>
    <t xml:space="preserve"> =SUBSTITUTE(A29,"the","a",2)</t>
  </si>
  <si>
    <t xml:space="preserve"> =SUBSTITUTE(A30,"The"," ")</t>
  </si>
  <si>
    <t>If instances are not mentioned, then excel will replace all the occurrences as can be seen on Row 28. And the function is case-sensitive which can be seen on Row 30</t>
  </si>
  <si>
    <t>Use SUBSTITUTE function to make changes to some of the strings below to get the results mentioned in the 'Result' column</t>
  </si>
  <si>
    <t>The dog is in the lawn</t>
  </si>
  <si>
    <t>the dog is in the lawn</t>
  </si>
  <si>
    <t>Dog</t>
  </si>
  <si>
    <t>dog is in the lawn</t>
  </si>
  <si>
    <t>Dog is in   lawn</t>
  </si>
  <si>
    <t>Fog</t>
  </si>
  <si>
    <t>Curious Cat</t>
  </si>
  <si>
    <t>Furious Cat</t>
  </si>
  <si>
    <t xml:space="preserve"> =VALUE(Text)</t>
  </si>
  <si>
    <t>The function is used to convert text value into numeric value</t>
  </si>
  <si>
    <t>String which you want to convert to number</t>
  </si>
  <si>
    <t xml:space="preserve"> =VALUE(A15)</t>
  </si>
  <si>
    <t xml:space="preserve"> =VALUE(A16)</t>
  </si>
  <si>
    <t xml:space="preserve"> =VALUE(A17)</t>
  </si>
  <si>
    <t>Excel stores dates as numbers, hence the function changes the dates to numbers</t>
  </si>
  <si>
    <t>Convert the values in Text column into numbers</t>
  </si>
  <si>
    <t>Convert the values into numbers</t>
  </si>
  <si>
    <t xml:space="preserve"> =UPPER(Text)</t>
  </si>
  <si>
    <t>This function converts the entire text string into uppercase letters</t>
  </si>
  <si>
    <t>String for which you want to convert all letters into UPCASE</t>
  </si>
  <si>
    <t>Laptop</t>
  </si>
  <si>
    <t>excel</t>
  </si>
  <si>
    <t>superstore is closed now</t>
  </si>
  <si>
    <t xml:space="preserve"> =UPPER(A15)</t>
  </si>
  <si>
    <t xml:space="preserve"> =UPPER(A16)</t>
  </si>
  <si>
    <t xml:space="preserve"> =UPPER(A17)</t>
  </si>
  <si>
    <t>Convert the values in Text column into UPPERCASE</t>
  </si>
  <si>
    <t>good</t>
  </si>
  <si>
    <t>how are you?</t>
  </si>
  <si>
    <t>Exercise 1</t>
  </si>
  <si>
    <t>Exercise 2</t>
  </si>
  <si>
    <t>match</t>
  </si>
  <si>
    <t>Match</t>
  </si>
  <si>
    <t>correct</t>
  </si>
  <si>
    <t>CORECT</t>
  </si>
  <si>
    <t>Use UPPER to change Col A and then use EXACT function to match the 2 strings to see if they are same or not</t>
  </si>
  <si>
    <t>This function converts the entire text string into lowercase letters</t>
  </si>
  <si>
    <t xml:space="preserve"> =LOWER(Text)</t>
  </si>
  <si>
    <t>String for which you want to convert all letters into lowercase</t>
  </si>
  <si>
    <t>Convert the values in Text column into lowercase</t>
  </si>
  <si>
    <t>SUPERSTORE IS CLOSED NOW</t>
  </si>
  <si>
    <t xml:space="preserve"> =LOWER(A15)</t>
  </si>
  <si>
    <t xml:space="preserve"> =LOWER(A16)</t>
  </si>
  <si>
    <t xml:space="preserve"> =LOWER(A17)</t>
  </si>
  <si>
    <t>GOOD</t>
  </si>
  <si>
    <t>HOW are you?</t>
  </si>
  <si>
    <t>Use LOWER to change Col A and then use EXACT function to match the 2 strings to see if they are same or not</t>
  </si>
  <si>
    <t>mATCH</t>
  </si>
  <si>
    <t xml:space="preserve"> =LEN(Text)</t>
  </si>
  <si>
    <t>String for which you want to find the length</t>
  </si>
  <si>
    <t xml:space="preserve">EXCEL </t>
  </si>
  <si>
    <t>SUPERSTORE IS CLOSED ;</t>
  </si>
  <si>
    <t xml:space="preserve"> =LEN(A16)</t>
  </si>
  <si>
    <t xml:space="preserve"> =LEN(A17)</t>
  </si>
  <si>
    <t xml:space="preserve"> =LEN(A18)</t>
  </si>
  <si>
    <t>Find the length of the followig strings</t>
  </si>
  <si>
    <t>Phone Number is +(0)1234</t>
  </si>
  <si>
    <t>This is used for data cleaning</t>
  </si>
  <si>
    <t>This function returns the number of characters in a string (text or numeric value). It also counts the spaces and special characters. This function is used for data manipulation along with LEFT, RIGHT functions</t>
  </si>
  <si>
    <t xml:space="preserve"> =LEN(A19)</t>
  </si>
  <si>
    <t xml:space="preserve"> =LEFT(Text, [num_chars])</t>
  </si>
  <si>
    <t>num_chars</t>
  </si>
  <si>
    <t>This function returns the number of specified characters from the start of the string. This function is used for data manipulation. A way to remember is that you read from left to right - so that is why from the start of the string</t>
  </si>
  <si>
    <t>Use LEFT function on the following strings</t>
  </si>
  <si>
    <t>EXCEL IS WOW</t>
  </si>
  <si>
    <t xml:space="preserve"> =LEFT(A19,5)</t>
  </si>
  <si>
    <t xml:space="preserve"> =LEFT(A20,8)</t>
  </si>
  <si>
    <t xml:space="preserve"> =LEFT(A21,15)</t>
  </si>
  <si>
    <t xml:space="preserve"> =LEFT(A22,1)</t>
  </si>
  <si>
    <t>Phone Number is +(0</t>
  </si>
  <si>
    <t>This is used for data cle</t>
  </si>
  <si>
    <t>Use LEFT function to get the results in the 2nd column</t>
  </si>
  <si>
    <t xml:space="preserve"> =RIGHT(Text, [num_chars])</t>
  </si>
  <si>
    <t>This function returns the number of specified characters from the end of the string. This function is used for data manipulation. A way to remember is that you read from left to right - so that is why from the end of the string</t>
  </si>
  <si>
    <t>String from which you want to find letters</t>
  </si>
  <si>
    <t>Number of characters you want to read from the left</t>
  </si>
  <si>
    <t>Use RIGHT function on the following strings</t>
  </si>
  <si>
    <t xml:space="preserve"> =RIGHT(A19,3)</t>
  </si>
  <si>
    <t xml:space="preserve"> =RIGHT(A20,4)</t>
  </si>
  <si>
    <t xml:space="preserve"> =RIGHT(A21,6)</t>
  </si>
  <si>
    <t xml:space="preserve"> =RIGHT(A22,1)</t>
  </si>
  <si>
    <t>Use RIGHT function to get the results in the 2nd column</t>
  </si>
  <si>
    <t>data cleaning</t>
  </si>
  <si>
    <t>is +(0)1234</t>
  </si>
  <si>
    <t xml:space="preserve"> Number is +(0)1234</t>
  </si>
  <si>
    <t>is used for data cleaning</t>
  </si>
  <si>
    <t xml:space="preserve"> =MID(Text, [starting_position], [num_chars])</t>
  </si>
  <si>
    <t>starting_position</t>
  </si>
  <si>
    <t>This function returns the number of specified characters from the left to right but, you can change the start of the string thus making MID function different from LEFT function.</t>
  </si>
  <si>
    <t>Starting position of the string</t>
  </si>
  <si>
    <t>Number of characters you want to read from the starting of the string</t>
  </si>
  <si>
    <t>Laptop restarted</t>
  </si>
  <si>
    <t>90 EMPLOYEES</t>
  </si>
  <si>
    <t xml:space="preserve"> =MID(A22,4,6)</t>
  </si>
  <si>
    <t xml:space="preserve"> =MID(A23,2,9)</t>
  </si>
  <si>
    <t xml:space="preserve"> =MID(A24,10,9)</t>
  </si>
  <si>
    <t xml:space="preserve"> =MID(A25,2,6)</t>
  </si>
  <si>
    <t>Use MID function to get the results in the 2nd column</t>
  </si>
  <si>
    <t>How have you been?</t>
  </si>
  <si>
    <t>Any questions?</t>
  </si>
  <si>
    <t>is +(0)1</t>
  </si>
  <si>
    <t>for data clean</t>
  </si>
  <si>
    <t>you</t>
  </si>
  <si>
    <t>quest</t>
  </si>
  <si>
    <t>This function returns the date when days, month, year are stored in different cells. If the cell in which the function is being called is of Number format, then the function will return a number - excel stores dates as numbers</t>
  </si>
  <si>
    <t xml:space="preserve"> =DATE(Year,Month,Day)</t>
  </si>
  <si>
    <t>Day</t>
  </si>
  <si>
    <t>Month of the date in numeric format like for January it would be 1, for February it would be 2</t>
  </si>
  <si>
    <t>Day of the date - it needs to be in numeric format like 1, 2, 3 …and till 31</t>
  </si>
  <si>
    <t>Year of the date. Try to supply the entire 4 digits</t>
  </si>
  <si>
    <t>Use DATE function to calculate dates</t>
  </si>
  <si>
    <t xml:space="preserve"> =DATE(A22,B22,C22)</t>
  </si>
  <si>
    <t xml:space="preserve"> =DATE(A23,B23,C23)</t>
  </si>
  <si>
    <t xml:space="preserve"> =DATE(A24,B24,C24)</t>
  </si>
  <si>
    <t xml:space="preserve"> =DATE(A25,B25,C25)</t>
  </si>
  <si>
    <t>Use DATE function to calculate dates and then format the result into Date format</t>
  </si>
  <si>
    <t>Use LEFT, MID and RIGHT functions to extract day, month and year from Col A and then use DATE function to calculate dates</t>
  </si>
  <si>
    <t>This function converts a date which has been entered as text to date value but in number format</t>
  </si>
  <si>
    <t xml:space="preserve"> =LEFT(A23,LEN(A23)-7)</t>
  </si>
  <si>
    <t>Use LEFT and LEN function together to only remove last 5 characters of the string</t>
  </si>
  <si>
    <t>Use RIGHT and LEN function together to only remove first 5 characters of the string</t>
  </si>
  <si>
    <t xml:space="preserve"> =RIGHT(A23,LEN(A23)-16)</t>
  </si>
  <si>
    <t xml:space="preserve"> =DATEVALUE(DATE_TEXT)</t>
  </si>
  <si>
    <t>DATE_TEXT</t>
  </si>
  <si>
    <t>Date which needs to be converted from text to date format</t>
  </si>
  <si>
    <t>01/03/2015</t>
  </si>
  <si>
    <t>Text Date</t>
  </si>
  <si>
    <t xml:space="preserve"> =DATEVALUE(A16)</t>
  </si>
  <si>
    <t xml:space="preserve"> =DATEVALUE(A17)</t>
  </si>
  <si>
    <t xml:space="preserve"> =DATEVALUE(A18)</t>
  </si>
  <si>
    <t>Use DATEVALUE function to calculate dates and then change the format of the result into Date format</t>
  </si>
  <si>
    <t>31/12/2015</t>
  </si>
  <si>
    <t>3/01/2010</t>
  </si>
  <si>
    <t>11/12/2015</t>
  </si>
  <si>
    <t>01/01/2014</t>
  </si>
  <si>
    <t>This function returns today's date in date format</t>
  </si>
  <si>
    <t xml:space="preserve"> =TODAY()</t>
  </si>
  <si>
    <t>No paramter</t>
  </si>
  <si>
    <t>No paramter is required for this function</t>
  </si>
  <si>
    <t>Identify today's date</t>
  </si>
  <si>
    <t xml:space="preserve"> =TODAY()-5</t>
  </si>
  <si>
    <t>Calculate number of days between today's date and date in Col A</t>
  </si>
  <si>
    <t xml:space="preserve"> =NOW()</t>
  </si>
  <si>
    <t>Identify today's date and time</t>
  </si>
  <si>
    <t xml:space="preserve"> =NOW()-5</t>
  </si>
  <si>
    <t>Use NOW() to calculate values in COL A</t>
  </si>
  <si>
    <t>Current date and time</t>
  </si>
  <si>
    <t>Date and Time 7 days ago</t>
  </si>
  <si>
    <t>This function returns the day of the month i.e. 1, 2 ..31 in numeric format. Do note that at times, you may have to change the format of the cell to numeric to get the date in numeric format</t>
  </si>
  <si>
    <t xml:space="preserve"> =DAY(SERIAL_NUMBER)</t>
  </si>
  <si>
    <t>Serial Number</t>
  </si>
  <si>
    <t>Date from which you want to extract the date part</t>
  </si>
  <si>
    <t xml:space="preserve"> =DAY(A16)</t>
  </si>
  <si>
    <t xml:space="preserve"> =DAY(A17)</t>
  </si>
  <si>
    <t>Use NOW() to calculate values in COL A and then use DAY function to extract date part</t>
  </si>
  <si>
    <t>Results from NOW function</t>
  </si>
  <si>
    <t>Results from Date function</t>
  </si>
  <si>
    <t>This function returns the month in a date in a number format i.e. 1, 2, 3 ..12. Do note that at times, you may have to change the format of the cell to numeric to get the date in numeric format</t>
  </si>
  <si>
    <t xml:space="preserve"> =MONTH(SERIAL_NUMBER)</t>
  </si>
  <si>
    <t>Date from which you want to extract the month part</t>
  </si>
  <si>
    <t xml:space="preserve"> =MONTH(A16)</t>
  </si>
  <si>
    <t xml:space="preserve"> =MONTH(A17)</t>
  </si>
  <si>
    <t>Date and Time 30 days ago</t>
  </si>
  <si>
    <t>Use NOW() to calculate values in COL A and then use MONTH function to extract month</t>
  </si>
  <si>
    <t xml:space="preserve"> =YEAR(SERIAL_NUMBER)</t>
  </si>
  <si>
    <t>This function returns the year month in a date in a number format. Do note that at times, you may have to change the format of the cell to numeric to get the date in numeric format</t>
  </si>
  <si>
    <t>Date from which you want to extract the year part</t>
  </si>
  <si>
    <t xml:space="preserve"> =YEAR(A16)</t>
  </si>
  <si>
    <t xml:space="preserve"> =YEAR(A17)</t>
  </si>
  <si>
    <t>Use NOW() to calculate values in COL A and then use YEAR function to extract year</t>
  </si>
  <si>
    <t>Date and Time 365 days ago</t>
  </si>
  <si>
    <t>Results from Year function</t>
  </si>
  <si>
    <t>Results from Month function</t>
  </si>
  <si>
    <t>Use this date to calculate dates from Row 30 onwards</t>
  </si>
  <si>
    <t xml:space="preserve"> =DATE(YEAR(A28),MONTH(A28)+1,DAY(A28))</t>
  </si>
  <si>
    <t>Use YEAR, MONTH, DAY and DATE functions to get dates in COL A from Row 30 onwards. Row 29 has been done as an example</t>
  </si>
  <si>
    <t xml:space="preserve"> =WEEKDAY(SERIAL_NUMBER, [return_type])</t>
  </si>
  <si>
    <t>This function returns a number between 1 and 7 depending upon the day of the week. Default return is - Sunday would be 1, Monday 2...so on till Saturday which will be 7. Do note that at times, you may have to change the format of the cell to numeric to get the date in numeric format</t>
  </si>
  <si>
    <t>return_type</t>
  </si>
  <si>
    <t>Default settings i.e. if you do not mention this, Sunday would be 1, Monday 2 and so on. If you select it as 2, Monday will be given 1, Tuesday 2 and so on.</t>
  </si>
  <si>
    <t>Identify today's weekday number basis different return_type value</t>
  </si>
  <si>
    <t xml:space="preserve"> =WEEKDAY(A20)</t>
  </si>
  <si>
    <t xml:space="preserve"> =WEEKDAY(A21,2)</t>
  </si>
  <si>
    <t xml:space="preserve"> =WEEKDAY(A22,3)</t>
  </si>
  <si>
    <t xml:space="preserve"> =WEEKDAY(A23,14)</t>
  </si>
  <si>
    <t>Dates</t>
  </si>
  <si>
    <t>Return Value</t>
  </si>
  <si>
    <t>Use WEEKDAY() to calculate weekdays of dates mentioned in 'Date' column using 'Return Value'</t>
  </si>
  <si>
    <t>If any of the dates in the column below falls on Tuesday, then change that date to Friday. Use Weekday fucntion to check weekdays with return value 1. You will have to use IF function. 1st has been done as an example</t>
  </si>
  <si>
    <t>Weekday</t>
  </si>
  <si>
    <t>New Date</t>
  </si>
  <si>
    <t>This function returns the minutes between 0 and 59</t>
  </si>
  <si>
    <t xml:space="preserve"> =MINUTE(SERIAL_NUMBER)</t>
  </si>
  <si>
    <t>Date or time from which you want to extract minutes</t>
  </si>
  <si>
    <t xml:space="preserve"> =MINUTE(A15)</t>
  </si>
  <si>
    <t xml:space="preserve"> =MINUTE(A16)</t>
  </si>
  <si>
    <t xml:space="preserve"> =MINUTE(A17)</t>
  </si>
  <si>
    <t>Use MINUTE() to find out minutes from Col A</t>
  </si>
  <si>
    <t>This function returns the hour from 0 to 23</t>
  </si>
  <si>
    <t xml:space="preserve"> =HOUR(SERIAL_NUMBER)</t>
  </si>
  <si>
    <t>Date or time from which you want to extract the hour</t>
  </si>
  <si>
    <t xml:space="preserve"> =HOUR(A15)</t>
  </si>
  <si>
    <t xml:space="preserve"> =HOUR(A16)</t>
  </si>
  <si>
    <t xml:space="preserve"> =HOUR(A17)</t>
  </si>
  <si>
    <t>Use HOUR() to find out hour from Col A</t>
  </si>
  <si>
    <t>This function returns the sum of the cells or range selected</t>
  </si>
  <si>
    <t xml:space="preserve"> =SUM(Number 1, Number 2...)</t>
  </si>
  <si>
    <t>Number 1</t>
  </si>
  <si>
    <t>The first value to sum</t>
  </si>
  <si>
    <t>Number 2 and so on</t>
  </si>
  <si>
    <t>The second (and so on..) value to sum</t>
  </si>
  <si>
    <t>Use SUM function to get the sum of cells</t>
  </si>
  <si>
    <t>Col C</t>
  </si>
  <si>
    <t xml:space="preserve"> =SUM(A18:C18)</t>
  </si>
  <si>
    <t xml:space="preserve"> =SUM(A19,B19,C19)</t>
  </si>
  <si>
    <t xml:space="preserve"> =A20+B20+C20</t>
  </si>
  <si>
    <t>Row A</t>
  </si>
  <si>
    <t>Row B</t>
  </si>
  <si>
    <t>Row C</t>
  </si>
  <si>
    <t>Row D</t>
  </si>
  <si>
    <t xml:space="preserve"> =SUM(B24:B27)
</t>
  </si>
  <si>
    <t xml:space="preserve"> =C24+C25+C26+C27
</t>
  </si>
  <si>
    <t xml:space="preserve"> =SUM(D24,D25,D26,D27)
</t>
  </si>
  <si>
    <t xml:space="preserve">  =SUM(E24:E25,E26:E27)
</t>
  </si>
  <si>
    <t>Get the SUM of all cells below</t>
  </si>
  <si>
    <t xml:space="preserve"> =SUM(A34,A36,C34,C36,B35:B36)</t>
  </si>
  <si>
    <t>Values to be summed</t>
  </si>
  <si>
    <t>If you want to sum the entire column I suppose, all you need to do is =SUM(I:I), it will select the entire column I and give you the sum of the numbers in it. Similarly, you can select the entire row as well. If you write, =SUM(41:42), It will return the sum of all numbers in Rows 41 and 42.</t>
  </si>
  <si>
    <t>Use SUM function to calculate sum of the following values</t>
  </si>
  <si>
    <t>Col D</t>
  </si>
  <si>
    <t>Col E</t>
  </si>
  <si>
    <t>Condition to meet</t>
  </si>
  <si>
    <t>Col B &gt; 1</t>
  </si>
  <si>
    <t>Col C &gt; 50</t>
  </si>
  <si>
    <t>Col C &gt; 500</t>
  </si>
  <si>
    <t>Col E &gt; 80</t>
  </si>
  <si>
    <t>Col D &gt; 35</t>
  </si>
  <si>
    <t>Use IF and SUM function to calculate sum of the following values if conditions meet. If the conditions do not meet, then return value 0. First has been done as an example</t>
  </si>
  <si>
    <t xml:space="preserve"> =IF(B54&gt;1,SUM(B54:E54),0)</t>
  </si>
  <si>
    <t>Exercise 3</t>
  </si>
  <si>
    <t>Use IF, AND and SUM functions to calculate sum of the following values if conditions meet. If the conditions do not meet, then return value 0. First has been done as an example</t>
  </si>
  <si>
    <t xml:space="preserve">First Condition </t>
  </si>
  <si>
    <t xml:space="preserve">Second Condition </t>
  </si>
  <si>
    <t>Col D &gt;= 2</t>
  </si>
  <si>
    <t>Col A &gt; 5</t>
  </si>
  <si>
    <t>Col E &gt; 500</t>
  </si>
  <si>
    <t>Col A &gt; 80</t>
  </si>
  <si>
    <t xml:space="preserve"> =IF(AND(C65&gt;1,E65&gt;=2),SUM(C65:F65),0)</t>
  </si>
  <si>
    <t>Col B &gt;= 9.8</t>
  </si>
  <si>
    <t>Exercise 4</t>
  </si>
  <si>
    <t>Use IF, OR and SUM functions to calculate sum of the following values if either of the 2 conditions meet. If the conditions do not meet, then return value 0. First has been done as an example</t>
  </si>
  <si>
    <t xml:space="preserve"> =IF(OR(C76&gt;1,E76&gt;=2),SUM(C76:F76),0)</t>
  </si>
  <si>
    <t>This function returns the sum of the cells which meet a given criteria</t>
  </si>
  <si>
    <t xml:space="preserve"> =SUMIF(Range, Criteria, [sum_range])</t>
  </si>
  <si>
    <t>Range</t>
  </si>
  <si>
    <t>Range of cells which we need the criteria to evaluate</t>
  </si>
  <si>
    <t>Criteria</t>
  </si>
  <si>
    <t>This refers to the condition which we want to check, it can be text, number, dates</t>
  </si>
  <si>
    <t>Sum Range</t>
  </si>
  <si>
    <t>This is optional, if not present, excel will consider numbers in the 'Range'. Otherwise, it specifies the cells which need to be added if the condition holds</t>
  </si>
  <si>
    <t>Employee ID</t>
  </si>
  <si>
    <t>Department</t>
  </si>
  <si>
    <t>E008</t>
  </si>
  <si>
    <t>E009</t>
  </si>
  <si>
    <t>E010</t>
  </si>
  <si>
    <t>HR</t>
  </si>
  <si>
    <t>Analytics</t>
  </si>
  <si>
    <t>IT</t>
  </si>
  <si>
    <t>Use SUMIF function to calculate salary of all employees in Analytics and then for Sales</t>
  </si>
  <si>
    <t>Salary for Analytics Group</t>
  </si>
  <si>
    <t xml:space="preserve"> =SUMIF(B22:B31,"Analytics",E22:E31)</t>
  </si>
  <si>
    <t xml:space="preserve"> =SUMIF(B22:B31,"IT",E22:E31)</t>
  </si>
  <si>
    <t>Date of Joining</t>
  </si>
  <si>
    <t>Use SUMIF function to calculate salary of all employees who joined before 1st Dec 2016</t>
  </si>
  <si>
    <t xml:space="preserve"> =SUMIF(D41:D50,"&lt;01-Dec-2016",E41:E50)</t>
  </si>
  <si>
    <t>Salary for employees who joined before 1st Dec'16</t>
  </si>
  <si>
    <t>Use SUMIF function to calculate salary of all employees who are AVP</t>
  </si>
  <si>
    <t>Use SUMIF function to calculate salary of all employees joined on 1st Oct 2016</t>
  </si>
  <si>
    <t>This function returns the sum after multiplying numbers in an array. It can also be used to count cells based on criteria provided</t>
  </si>
  <si>
    <t xml:space="preserve"> =SUMPRODUCT(Array1, [Array2], [Array3],…and so on)</t>
  </si>
  <si>
    <t>Array1</t>
  </si>
  <si>
    <t>Range of cells which first need to be multiplied and then summed</t>
  </si>
  <si>
    <t>Array2</t>
  </si>
  <si>
    <t>It is optional - the second array or range to multiply and then summed</t>
  </si>
  <si>
    <t>Use SUMPRODUCT function to calculate total cost faced by the superstore</t>
  </si>
  <si>
    <t>Items</t>
  </si>
  <si>
    <t>I001</t>
  </si>
  <si>
    <t>I002</t>
  </si>
  <si>
    <t>I003</t>
  </si>
  <si>
    <t>I004</t>
  </si>
  <si>
    <t>I005</t>
  </si>
  <si>
    <t>I006</t>
  </si>
  <si>
    <t>No. of Units</t>
  </si>
  <si>
    <t>Total Cost</t>
  </si>
  <si>
    <t>Perishable?</t>
  </si>
  <si>
    <t xml:space="preserve"> =SUMPRODUCT(C18:C23,D18:D23)</t>
  </si>
  <si>
    <t>Use SUMPRODUCT function to count total number of Perishable items</t>
  </si>
  <si>
    <t>Total Items</t>
  </si>
  <si>
    <t>Cost for Perishable Items</t>
  </si>
  <si>
    <t xml:space="preserve"> =SUMPRODUCT(--(B32:B37="YES"))</t>
  </si>
  <si>
    <t xml:space="preserve"> =SUMPRODUCT(--(B32:B37="YES"),C32:C37)</t>
  </si>
  <si>
    <t>Total Sales</t>
  </si>
  <si>
    <t>Use SUMPRODUCT function to count total number of non Perishable items</t>
  </si>
  <si>
    <t>Cost Non Perishable Items</t>
  </si>
  <si>
    <t>This function returns random numbers greater than 0 and less than 1. The numbers change on recalculation</t>
  </si>
  <si>
    <t xml:space="preserve"> =RAND()</t>
  </si>
  <si>
    <t>No Paramter</t>
  </si>
  <si>
    <t>No Parameter is required for this function</t>
  </si>
  <si>
    <t>Use RAND() to generate some random numbers</t>
  </si>
  <si>
    <t>Random No.s</t>
  </si>
  <si>
    <t>RANDBETWEEN</t>
  </si>
  <si>
    <t>This function returns random numbers between specified numbers</t>
  </si>
  <si>
    <t xml:space="preserve"> =RANDBETWEEN(BOTTOM, TOP)</t>
  </si>
  <si>
    <t>BOTTOM</t>
  </si>
  <si>
    <t>TOP</t>
  </si>
  <si>
    <t>Lower Limit</t>
  </si>
  <si>
    <t>Upper Limit</t>
  </si>
  <si>
    <t xml:space="preserve"> =RANDBETWEEN(0,100000)</t>
  </si>
  <si>
    <t xml:space="preserve"> =RANDBETWEEN(0,5000)</t>
  </si>
  <si>
    <t>This function rounds the numbers to specified digits.</t>
  </si>
  <si>
    <t xml:space="preserve"> =ROUND(Number,num_digits)</t>
  </si>
  <si>
    <t>Number which you want to round up</t>
  </si>
  <si>
    <t>num_digits</t>
  </si>
  <si>
    <t>Number of decimal places to which you want it to round up</t>
  </si>
  <si>
    <t>Use ROUND function reduce decimal places of the numbers</t>
  </si>
  <si>
    <t>Numbers</t>
  </si>
  <si>
    <t>Rounded</t>
  </si>
  <si>
    <t xml:space="preserve"> =ROUND(A18,2)</t>
  </si>
  <si>
    <t xml:space="preserve"> =ROUND(A19,1)</t>
  </si>
  <si>
    <t xml:space="preserve"> =ROUND(A20,3)</t>
  </si>
  <si>
    <t xml:space="preserve"> =ROUND(A21,0)</t>
  </si>
  <si>
    <t>LookupValue</t>
  </si>
  <si>
    <t xml:space="preserve"> =VLOOKUP(LookupValue, Table_Array, Column_Index_Num, [Range_Lookup])</t>
  </si>
  <si>
    <t>Table_Array</t>
  </si>
  <si>
    <t>Column_Index_Num</t>
  </si>
  <si>
    <t>Range_Lookup</t>
  </si>
  <si>
    <t>This function is used to lookup a particular value in a table and then return data from a specific column corresponding to that value</t>
  </si>
  <si>
    <t>The value which needs to be looked for in a particular table</t>
  </si>
  <si>
    <t>If the value is present in the table, then which column consists of the value we want the function to return</t>
  </si>
  <si>
    <t>Mercedes</t>
  </si>
  <si>
    <t>BMW</t>
  </si>
  <si>
    <t>Audi</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</si>
  <si>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VLOOKUP() to get costs infront of items in the second table</t>
    </r>
  </si>
  <si>
    <t xml:space="preserve"> =VLOOKUP(B31,$A$24:$B$28,2,FALSE)</t>
  </si>
  <si>
    <t xml:space="preserve"> =VLOOKUP(B32,$A$24:$C$28,3,FALSE)</t>
  </si>
  <si>
    <t xml:space="preserve"> =VLOOKUP(B33,$A$24:$D$28,4,FALSE)</t>
  </si>
  <si>
    <t xml:space="preserve"> =VLOOKUP(B34,$A$24:$D$28,4,FALSE)</t>
  </si>
  <si>
    <t xml:space="preserve"> =VLOOKUP(B35,$A$24:$B$28,2,FALSE)</t>
  </si>
  <si>
    <t xml:space="preserve"> =VLOOKUP(B36,$A$24:$B$28,2,FALSE)</t>
  </si>
  <si>
    <t xml:space="preserve"> =VLOOKUP(B37,$A$24:$C$28,3,FALSE)</t>
  </si>
  <si>
    <t xml:space="preserve"> =VLOOKUP(B38,$A$24:$C$28,3,FALSE)</t>
  </si>
  <si>
    <t>1) The first parameter relates to spare part for which we want to get the costs
2) The second part refers to the data range - so Mercedes spare part information is available in second column ofthe 'LookUp table' - so that is why you select only first 2 columns - 1st one consists of the spare part name which we are searching for and the second one consists of its cost. For BMW that information is available in 3rd column, thus our data range consists of 3 columns for the second paramter
3) The 3rd parameter refers to from which column we want to return the value, for Mercedes that would be 2nd column of the selected range, for BMW it would be 3rd and for Audi it would be 4th
4) FALSE refers to us wanting an exact match and not an approximate one</t>
  </si>
  <si>
    <t>Below are 3 tables, the first one consists of costs of 4 Items, the second one consists of its sales price. Use VLOOKUP function to put the cost and sales price in 3rd table and then use Units and the difference between Sales Price and Cost to calculate profit or loss</t>
  </si>
  <si>
    <t>Item Name</t>
  </si>
  <si>
    <t>Pen</t>
  </si>
  <si>
    <t>Pencil</t>
  </si>
  <si>
    <t>Notepad</t>
  </si>
  <si>
    <t>Ink</t>
  </si>
  <si>
    <t>Sales Price</t>
  </si>
  <si>
    <t>Table 3</t>
  </si>
  <si>
    <t>Total Profit</t>
  </si>
  <si>
    <t xml:space="preserve"> =VLOOKUP(A54,$A$46:$B$49,2,FALSE)</t>
  </si>
  <si>
    <t xml:space="preserve"> =VLOOKUP(A55,$A$46:$B$49,2,FALSE)</t>
  </si>
  <si>
    <t xml:space="preserve"> =VLOOKUP(A56,$A$46:$B$49,2,FALSE)</t>
  </si>
  <si>
    <t xml:space="preserve"> =VLOOKUP(A57,$A$46:$B$49,2,FALSE)</t>
  </si>
  <si>
    <t>Formula for Cost</t>
  </si>
  <si>
    <t xml:space="preserve"> =VLOOKUP(A54,$D$46:$E$49,2,FALSE)</t>
  </si>
  <si>
    <t xml:space="preserve"> =VLOOKUP(A55,$D$46:$E$49,2,FALSE)</t>
  </si>
  <si>
    <t xml:space="preserve"> =VLOOKUP(A56,$D$46:$E$49,2,FALSE)</t>
  </si>
  <si>
    <t xml:space="preserve"> =VLOOKUP(A57,$D$46:$E$49,2,FALSE)</t>
  </si>
  <si>
    <t>Formula for Sales Price</t>
  </si>
  <si>
    <t>It is optional - it has 2 values - TRUE for approximate match and FALSE (which is default value) for exact match of the value we are searching for in a table</t>
  </si>
  <si>
    <t>Eraser</t>
  </si>
  <si>
    <t xml:space="preserve"> =VLOOKUP(A58,$A$46:$B$49,2,FALSE)</t>
  </si>
  <si>
    <t xml:space="preserve"> =VLOOKUP(A58,$D$46:$E$49,2,FALSE)</t>
  </si>
  <si>
    <t>Since Eraser was not present in Table 1 and in Table 2, excel returns an error #N/A implying that the data we are searching for is not present</t>
  </si>
  <si>
    <t>Below are 3 different tables, in the first table we have employees and their designation, in the second table we have their names and salary and in the 3rd one we have their names and department. Use Vlookup() to fill all these details in the 4th table</t>
  </si>
  <si>
    <t>The table in which we are checking for this value to be present and from which we want to retrieve data. By pressing F2 key when you have selected your table, you fix the range. So when you copy formula from one cell to another, the range does not update automatically</t>
  </si>
  <si>
    <t>E Name</t>
  </si>
  <si>
    <t>Ben</t>
  </si>
  <si>
    <t>Ken</t>
  </si>
  <si>
    <t>Rachel</t>
  </si>
  <si>
    <t>Katie</t>
  </si>
  <si>
    <t>Helen</t>
  </si>
  <si>
    <t>Analayst</t>
  </si>
  <si>
    <t>Dept</t>
  </si>
  <si>
    <t>Table 4</t>
  </si>
  <si>
    <t>Richard</t>
  </si>
  <si>
    <t>Total Profit = (Sales Price-Cost)*Units</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</si>
  <si>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VLOOKUP() to get costs of items in the second table</t>
    </r>
  </si>
  <si>
    <t>Costs</t>
  </si>
  <si>
    <t>Gearbox</t>
  </si>
  <si>
    <t>This function is similar to VLOOKUP. In a VLOOKUP, we look at columns, whereas in HLOOKUP, we look at rows. The HLOOKUP function looks for a value in the first row of a table, and returns a value from the same column in that table.</t>
  </si>
  <si>
    <t>Row_Index_Num</t>
  </si>
  <si>
    <t xml:space="preserve"> =HLOOKUP(LookupValue, Table_Array, Row_Index_Num, [Range_Lookup])</t>
  </si>
  <si>
    <t>If the value is present in the table, then which row consists of the value we want the function to return</t>
  </si>
  <si>
    <t>It is optional - it has 2 values - TRUE for approximate match (which is default) and FALSE for exact match of the value we are searching for in a table</t>
  </si>
  <si>
    <t>Car Type</t>
  </si>
  <si>
    <t>Ferrari</t>
  </si>
  <si>
    <t>Sold By</t>
  </si>
  <si>
    <t>Alex</t>
  </si>
  <si>
    <t>Gary</t>
  </si>
  <si>
    <t>Arnold</t>
  </si>
  <si>
    <t xml:space="preserve"> =HLOOKUP(B29,$B$25:$F$26,2,FALSE)</t>
  </si>
  <si>
    <t xml:space="preserve"> =HLOOKUP(B30,$B$25:$F$26,2,FALSE)</t>
  </si>
  <si>
    <t xml:space="preserve"> =HLOOKUP(B31,$B$25:$F$26,2,FALSE)</t>
  </si>
  <si>
    <t xml:space="preserve"> =HLOOKUP(B32,$B$25:$F$26,2,FALSE)</t>
  </si>
  <si>
    <t xml:space="preserve"> =HLOOKUP(B33,$B$25:$F$26,2,FALSE)</t>
  </si>
  <si>
    <t xml:space="preserve"> =HLOOKUP(B34,$B$25:$F$26,2,FALSE)</t>
  </si>
  <si>
    <t xml:space="preserve"> =HLOOKUP(B35,$B$25:$F$26,2,FALSE)</t>
  </si>
  <si>
    <t xml:space="preserve"> =HLOOKUP(B36,$B$25:$F$26,2,FALSE)</t>
  </si>
  <si>
    <t>Below in the first table, we have sales commission for different cars. Use VLOOKUP() to get amount each employee will get based on car they sold</t>
  </si>
  <si>
    <t>1) The first parameter relates to car for which we want to get the commission amount
2) The second part refers to the data range - so car names are in the 1st row of table 1 and the commission information is in 2nd row of table 1
3) The 3rd parameter refers to from which row we want to return the value - in this case it is the 2nd row which consists of the commission amount
4) FALSE refers to us wanting an exact match and not an approximate one</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</si>
  <si>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HLOOKUP() to get costs of items in the second table. First one has been done as an example</t>
    </r>
  </si>
  <si>
    <t xml:space="preserve"> =HLOOKUP(B50,$B$42:$B$47,6,FALSE)</t>
  </si>
  <si>
    <t xml:space="preserve"> =TRANSPOSE(Range)</t>
  </si>
  <si>
    <t>Data which you want to change from vertical to horizontal or vice-versa</t>
  </si>
  <si>
    <t>How to use Transpose function</t>
  </si>
  <si>
    <t>Use TRANSPOSE function to change the cells from vertical to horizontal</t>
  </si>
  <si>
    <t>EID</t>
  </si>
  <si>
    <t>Formula EID</t>
  </si>
  <si>
    <t>Formula Jan</t>
  </si>
  <si>
    <t xml:space="preserve"> =TRANSPOSE(A24:A26)</t>
  </si>
  <si>
    <t xml:space="preserve"> =TRANSPOSE(B24:B26)</t>
  </si>
  <si>
    <t>Use TRANSPOSE function to change the cells from vertical to horizontal for Employee ID and Feb using steps mentioned from Row 12 onwards</t>
  </si>
  <si>
    <t>This function is used to locate the position of a lookup value in a row, column, or table.</t>
  </si>
  <si>
    <t xml:space="preserve"> =MATCH (Lookupvalue, Lookup_Array, [Match_type])</t>
  </si>
  <si>
    <t>The value which needs to be looked for in a particular column, row or table</t>
  </si>
  <si>
    <t>Lookup_Array</t>
  </si>
  <si>
    <t>The column, table or table in which we are checking for this value to be present</t>
  </si>
  <si>
    <t>Match_Type</t>
  </si>
  <si>
    <t>It is optional - it has 3 values --&gt;  -1 gives the smallest value position that is greater than or equal to value we are searching, 0 gives the value for the exact search and 1 gives the largest value that is leass than or equal to the value we are searching for. Default is 1</t>
  </si>
  <si>
    <t xml:space="preserve"> =EVEN(Number/Cell)</t>
  </si>
  <si>
    <t>Cell which you want to convert to the nearest even integer</t>
  </si>
  <si>
    <t>This function rounds a positive number up and negative number down to the nearest even integer</t>
  </si>
  <si>
    <t>Use EVEN function on the following examples</t>
  </si>
  <si>
    <t xml:space="preserve"> =EVEN(A15)</t>
  </si>
  <si>
    <t xml:space="preserve"> =EVEN(A16)</t>
  </si>
  <si>
    <t xml:space="preserve"> =EVEN(A17)</t>
  </si>
  <si>
    <t xml:space="preserve"> =EVEN(A18)</t>
  </si>
  <si>
    <t>Use EVEN function and round up numbers to nearest even number</t>
  </si>
  <si>
    <t>ODD</t>
  </si>
  <si>
    <t>This function rounds a positive number up and negative number down to the nearest odd integer</t>
  </si>
  <si>
    <t xml:space="preserve"> =ODD(Number/Cell)</t>
  </si>
  <si>
    <t>Cell which you want to convert to the nearest odd integer</t>
  </si>
  <si>
    <t>Use ODD function on the following examples</t>
  </si>
  <si>
    <t xml:space="preserve"> =ODD(A15)</t>
  </si>
  <si>
    <t xml:space="preserve"> =ODD(A16)</t>
  </si>
  <si>
    <t xml:space="preserve"> =ODD(A17)</t>
  </si>
  <si>
    <t xml:space="preserve"> =ODD(A18)</t>
  </si>
  <si>
    <t>Use ODD function and round up numbers to nearest odd number</t>
  </si>
  <si>
    <t>This function returns the remainder after a number is divided by a divisor</t>
  </si>
  <si>
    <t xml:space="preserve"> =MOD(number,divisor)</t>
  </si>
  <si>
    <t>Divisor</t>
  </si>
  <si>
    <t>The number to divide with</t>
  </si>
  <si>
    <t>This is the number which you want to divide</t>
  </si>
  <si>
    <t>Use MOD function on the following examples</t>
  </si>
  <si>
    <t>Number 2</t>
  </si>
  <si>
    <t>Remainder</t>
  </si>
  <si>
    <t xml:space="preserve"> =MOD(A18,B18)</t>
  </si>
  <si>
    <t xml:space="preserve"> =MOD(A19,B19)</t>
  </si>
  <si>
    <t xml:space="preserve"> =MOD(A20,B20)</t>
  </si>
  <si>
    <t xml:space="preserve"> =MOD(A21,B21)</t>
  </si>
  <si>
    <t>Use MOD function to find the remainders</t>
  </si>
  <si>
    <t>This function returns the smallest number in a given set of values. It ignores logical values and text</t>
  </si>
  <si>
    <t>Number1,Number2 and so on..</t>
  </si>
  <si>
    <t xml:space="preserve"> =MIN(Number1,Number2 and so on..)</t>
  </si>
  <si>
    <t>List of values from which you want to find the mimimum value</t>
  </si>
  <si>
    <t>Number1</t>
  </si>
  <si>
    <t>Number2</t>
  </si>
  <si>
    <t>Number3</t>
  </si>
  <si>
    <t>b</t>
  </si>
  <si>
    <t>c</t>
  </si>
  <si>
    <t xml:space="preserve"> =MIN(A15:C15)</t>
  </si>
  <si>
    <t xml:space="preserve"> =MIN(A16:C16)</t>
  </si>
  <si>
    <t xml:space="preserve"> =MIN(A17:C17)</t>
  </si>
  <si>
    <t xml:space="preserve"> =MIN(A18:C18)</t>
  </si>
  <si>
    <t>Use MIN function to find the smallest value of the 3 numbers present for each row</t>
  </si>
  <si>
    <t>Use MIN and IF function on the following and if the value is less than 5, then flag it as 'Less than 5' else 'Greater than equal to 5'</t>
  </si>
  <si>
    <t>This function returns the largest number in a given set of values. It ignores logical values and text</t>
  </si>
  <si>
    <t xml:space="preserve"> =MAX(Number1,Number2 and so on..)</t>
  </si>
  <si>
    <t>List of values from which you want to find the maximum value</t>
  </si>
  <si>
    <t>Use MAX function to find the smallest value of the 3 numbers present for each row</t>
  </si>
  <si>
    <t xml:space="preserve"> =MAX(A15:C15)</t>
  </si>
  <si>
    <t xml:space="preserve"> =MAX(A16:C16)</t>
  </si>
  <si>
    <t xml:space="preserve"> =MAX(A17:C17)</t>
  </si>
  <si>
    <t xml:space="preserve"> =MAX(A18:C18)</t>
  </si>
  <si>
    <t>Use MAX and IF function on the following and if the value is less than 5, then flag it as 'Less than 5' else 'Greater than equal to 5'</t>
  </si>
  <si>
    <t xml:space="preserve"> =AVERAGE(Number1,Number2 and so on..)</t>
  </si>
  <si>
    <t>List of values from which you want to find the average value</t>
  </si>
  <si>
    <t>Use AVERAGE function to find the smallest value of the 3 numbers present for each row</t>
  </si>
  <si>
    <t>This function returns the average value of the given numbers - It ignores text values and blank cells</t>
  </si>
  <si>
    <t>Calculate AVERAGE for the following numbers</t>
  </si>
  <si>
    <t>This function returns the nth smallest number from the given set of values</t>
  </si>
  <si>
    <t xml:space="preserve"> =SMALL(Array, nth small number from the list)</t>
  </si>
  <si>
    <t>Array</t>
  </si>
  <si>
    <t>These are list of numbers from which nth smallest number needs to be found out</t>
  </si>
  <si>
    <t>The nth smallest number which needs to be found out like 5th smallest number etc</t>
  </si>
  <si>
    <t>nth smallest number</t>
  </si>
  <si>
    <t>Array/List of Numbers</t>
  </si>
  <si>
    <t xml:space="preserve"> =SMALL(A18:C21,D18)</t>
  </si>
  <si>
    <t xml:space="preserve"> =SMALL(A18:C21,D19)</t>
  </si>
  <si>
    <t xml:space="preserve"> =SMALL(A18:C21,D20)</t>
  </si>
  <si>
    <t xml:space="preserve"> =SMALL(A18:C21,D21)</t>
  </si>
  <si>
    <t>Use SMALL function to find the nth smallest value from the set of values in the range A18:C21</t>
  </si>
  <si>
    <t>Calculate nth smallest number for the following numbers</t>
  </si>
  <si>
    <t>This function returns the nth largest number from the given set of values</t>
  </si>
  <si>
    <t xml:space="preserve"> =LARGE(Array, nth largest number from the list)</t>
  </si>
  <si>
    <t>These are list of numbers from which nth largest number needs to be found out</t>
  </si>
  <si>
    <t>nth largest number</t>
  </si>
  <si>
    <t>The nth largest number which needs to be found out like 5th largest number etc</t>
  </si>
  <si>
    <t xml:space="preserve"> =LARGE(A18:C21,D18)</t>
  </si>
  <si>
    <t xml:space="preserve"> =LARGE(A18:C21,D19)</t>
  </si>
  <si>
    <t xml:space="preserve"> =LARGE(A18:C21,D20)</t>
  </si>
  <si>
    <t xml:space="preserve"> =LARGE(A18:C21,D21)</t>
  </si>
  <si>
    <t>Calculate nth largest number for the following numbers</t>
  </si>
  <si>
    <t>This function returns the count of number of cells which consist of numbers</t>
  </si>
  <si>
    <t xml:space="preserve"> =COUNT([value1],[value[2], and so on..)</t>
  </si>
  <si>
    <t>value1</t>
  </si>
  <si>
    <t>First cell in the range</t>
  </si>
  <si>
    <t>value 2 and so on</t>
  </si>
  <si>
    <t>Second, third and so on cells in the range</t>
  </si>
  <si>
    <t>Use COUNT function to find the number of numeric values</t>
  </si>
  <si>
    <t xml:space="preserve"> </t>
  </si>
  <si>
    <t xml:space="preserve"> =COUNT(A18:C18)</t>
  </si>
  <si>
    <t xml:space="preserve"> =COUNT(A19:C19)</t>
  </si>
  <si>
    <t xml:space="preserve"> =COUNT(A20:C20)</t>
  </si>
  <si>
    <t xml:space="preserve"> =COUNT(A21:C21)</t>
  </si>
  <si>
    <t>List of Numbers</t>
  </si>
  <si>
    <t xml:space="preserve">Use IF function to print 'Y' if count of numbers is &gt;=2 else print 'N' </t>
  </si>
  <si>
    <t>This function returns the count of number of cells which consist of numbers and meet a given condition</t>
  </si>
  <si>
    <t xml:space="preserve"> =COUNTIF(Range,Criteria)</t>
  </si>
  <si>
    <t>Range of cells which you want to count</t>
  </si>
  <si>
    <t>Condition which you want to check and then count the cells on the basis of it</t>
  </si>
  <si>
    <t>Use COUNTIF function on Col A, B, C and D to find the number of numeric values, based on values being greater or less as specified in Col E</t>
  </si>
  <si>
    <t>Values &gt; 1</t>
  </si>
  <si>
    <t>Values = 0</t>
  </si>
  <si>
    <t>Values &gt;= 2</t>
  </si>
  <si>
    <t>Values &lt; 0</t>
  </si>
  <si>
    <t xml:space="preserve"> =COUNTIF(A18:D18,"&gt;1")</t>
  </si>
  <si>
    <t xml:space="preserve"> =COUNTIF(A19:D19,"=0")</t>
  </si>
  <si>
    <t xml:space="preserve"> =COUNTIF(A20:D20,"&gt;=2")</t>
  </si>
  <si>
    <t xml:space="preserve"> =COUNTIF(A21:D21,"&lt;0")</t>
  </si>
  <si>
    <t>Values &gt; 2</t>
  </si>
  <si>
    <t>Values &gt;= 0</t>
  </si>
  <si>
    <t>Values &gt;= 20</t>
  </si>
  <si>
    <t>Values &lt;= 0</t>
  </si>
  <si>
    <t>STDEV.S</t>
  </si>
  <si>
    <t xml:space="preserve"> =STDEV.S([number1],[number2] and so on..)</t>
  </si>
  <si>
    <t>[number1],[number2] and so on..</t>
  </si>
  <si>
    <t>Numbers for which you want to find out standard deviation</t>
  </si>
  <si>
    <t>Calculate standard devation for the following set of numbers</t>
  </si>
  <si>
    <t>Range of Numbers</t>
  </si>
  <si>
    <t>STD DEV</t>
  </si>
  <si>
    <t xml:space="preserve"> =STDEV.S(A16:D16)</t>
  </si>
  <si>
    <t xml:space="preserve"> =STDEV.S(A17:D17)</t>
  </si>
  <si>
    <t xml:space="preserve"> =STDEV.S(A18:D18)</t>
  </si>
  <si>
    <t xml:space="preserve"> =STDEV.S(A19:D19)</t>
  </si>
  <si>
    <t>This function gives the standard deviation of the given set of values or range of values. In terms of statistics, the lower the standard deviation the better, as it implies that there is not much variance in the data. Blank cells, text, and error values are ignored.</t>
  </si>
  <si>
    <t>VAR.S</t>
  </si>
  <si>
    <t>This function gives the variance of the given set of values or range of values. It is basically sum of squares of deviation of a value from its mean dividied by number of values. It is the square of standard deviation and just like for standard devaiation, the lower the variance the better, as it implies that the data is not that different. Blank cells, text, and error values are ignored.</t>
  </si>
  <si>
    <t xml:space="preserve"> =VAR.S([number1],[number2] and so on..)</t>
  </si>
  <si>
    <t>Numbers for which you want to find out variance</t>
  </si>
  <si>
    <t xml:space="preserve"> =VAR.S(A17:D17)</t>
  </si>
  <si>
    <t xml:space="preserve"> =VAR.S(A18:D18)</t>
  </si>
  <si>
    <t xml:space="preserve"> =VAR.S(A19:D19)</t>
  </si>
  <si>
    <t xml:space="preserve"> =VAR.S(A20:D20)</t>
  </si>
  <si>
    <t>Use the STDEV.S function to calculate standard deviation of these numbers and then use SQRT function to calculate square root of the variance - results will be same</t>
  </si>
  <si>
    <t>Calculate variance for the following set of numbers</t>
  </si>
  <si>
    <t>This function returns the correlation coefficient between 2 datasets. Correlation lies between -1 and 1 called negative correlation and postive correlation. For ex: as a baby grows older, the height or weight increases - implying that there is a relation between the age and height or age and weight and with the increase in one the other is also increasing i.e. positive correlation</t>
  </si>
  <si>
    <t>[Array1],[Array2]</t>
  </si>
  <si>
    <t>The 2 different arrays for which you want to calculate correlation</t>
  </si>
  <si>
    <t>Age</t>
  </si>
  <si>
    <t>Height</t>
  </si>
  <si>
    <t>Weight</t>
  </si>
  <si>
    <t>Correlation</t>
  </si>
  <si>
    <t xml:space="preserve"> =CORREL(A17:A26,B17:B26)</t>
  </si>
  <si>
    <t>Calculate correlation between Age and Weight for the following set of numbers</t>
  </si>
  <si>
    <t>Calculate correlation between Age and Height for the following set of numbers</t>
  </si>
  <si>
    <t>This function returns number which is in the middle of all numbers in a dataset</t>
  </si>
  <si>
    <t xml:space="preserve"> =MEDIAN([number1],[number2], and so on..)</t>
  </si>
  <si>
    <t>[number1],[number2], and so on..</t>
  </si>
  <si>
    <t>The list of numbers for which you want to find the median</t>
  </si>
  <si>
    <t>Calculate median for the following numbers</t>
  </si>
  <si>
    <t>Median</t>
  </si>
  <si>
    <t xml:space="preserve"> =MEDIAN(A15:A35)</t>
  </si>
  <si>
    <t>Data</t>
  </si>
  <si>
    <t xml:space="preserve"> =MEDIAN(G15:G34)</t>
  </si>
  <si>
    <t xml:space="preserve">If you sort the values ascending, and count the number of observations here, we have 21 (in Table A) and the middle observation would be 11th observation which has a value of 84. If the number of observations would have been 20 (as is the case in Table B), then median would have been 10th + 11th observation divided by 2 which </t>
  </si>
  <si>
    <t>Table A</t>
  </si>
  <si>
    <t>Table B</t>
  </si>
  <si>
    <t>PMT, NPER, PV, FV</t>
  </si>
  <si>
    <t>What does PMT do?</t>
  </si>
  <si>
    <t>Suppose person ABC buys a car and agrees to a monthly payment based on an interest rate of 4% over 4 years (i.e. 48 monthly payments). The loan amount is $80000</t>
  </si>
  <si>
    <t>Rate</t>
  </si>
  <si>
    <t xml:space="preserve"> =PMT(rate,nper, pv, [fv], [type])</t>
  </si>
  <si>
    <t>Interest Rate</t>
  </si>
  <si>
    <t>Nper</t>
  </si>
  <si>
    <t>Number of payments</t>
  </si>
  <si>
    <t>Present Value of loan taken</t>
  </si>
  <si>
    <t>FV and Type</t>
  </si>
  <si>
    <t>FV and Type are both optional arguments with FV standing for future value of the loan. Types tells whether the payment will be made at the end of the month or not</t>
  </si>
  <si>
    <t xml:space="preserve"> =PMT(B24,B25,B26)</t>
  </si>
  <si>
    <t>It calculates the payment of a loan based on constant number of payments and a fixed interest rate</t>
  </si>
  <si>
    <t>What does NPER do?</t>
  </si>
  <si>
    <t>It calculates the number of payments required based on fixed interest rate, constant periodic payments</t>
  </si>
  <si>
    <t xml:space="preserve"> =NPER(rate,pmt, pv, [fv], [type])</t>
  </si>
  <si>
    <t>Regular Payment amount</t>
  </si>
  <si>
    <t>Since payments will be monthly, dividing interest rate by 12</t>
  </si>
  <si>
    <t xml:space="preserve"> =NPER(B50,B51,B52)</t>
  </si>
  <si>
    <t>ABC will have to make 59 motnhly payments of $1,500</t>
  </si>
  <si>
    <t>What does PV do?</t>
  </si>
  <si>
    <t>It tells the present worth of the future payments (present value)</t>
  </si>
  <si>
    <t xml:space="preserve"> =PV(rate,nper, pmt, [fv], [type])</t>
  </si>
  <si>
    <t>The PMT is negative i.e. highlighted red because it is implying that ABC will have to give this much amount of money every month</t>
  </si>
  <si>
    <t>Present Value of 48 future payments of $1,806 is $79,986</t>
  </si>
  <si>
    <t>What does FV do?</t>
  </si>
  <si>
    <t>It tells the future worth of constant payments at fixed interest rate (fixed value)</t>
  </si>
  <si>
    <t xml:space="preserve"> =PV(rate,nper, pmt, [pv], [type])</t>
  </si>
  <si>
    <t>PV and Type</t>
  </si>
  <si>
    <t>PV and Type are both optional arguments with PV standing for present value of the loan. Types tells whether the payment will be made at the end of the month or not</t>
  </si>
  <si>
    <t xml:space="preserve"> =PV(B76,B78,B77)</t>
  </si>
  <si>
    <t>If FV is $0, it implies that we will be able to repay the loan of $80,000 we had initially taken by paying 48 monthly installments of $1,806 each</t>
  </si>
  <si>
    <t xml:space="preserve"> =FV(B102,B104,B103,B79)</t>
  </si>
  <si>
    <t xml:space="preserve"> =TEXT(A18, "dd/mm/yyyy")</t>
  </si>
  <si>
    <t xml:space="preserve"> =TEXT(A19, "dd/m/yyyy")</t>
  </si>
  <si>
    <t xml:space="preserve"> =TEXT(A20, "mmm dd yyyy")</t>
  </si>
  <si>
    <t xml:space="preserve"> =TEXT(A21,"mmm-yy")</t>
  </si>
  <si>
    <t xml:space="preserve"> =TEXT(A22, "0.00")</t>
  </si>
  <si>
    <t xml:space="preserve"> =TEXT(A23, "$#,##0.00")</t>
  </si>
  <si>
    <t xml:space="preserve"> =TEXT(A24, "£#,##0.00")</t>
  </si>
  <si>
    <t xml:space="preserve"> =TEXT(A25, "hh:mm")</t>
  </si>
  <si>
    <t>Col A Row 19 &amp; 20 - Excel stores dates in numbers, so that is why when we use Text with Date formats, Excel converts those numbers dates</t>
  </si>
  <si>
    <t>Using STDEV.S and VAR.s</t>
  </si>
  <si>
    <t>NORMAL CURVE</t>
  </si>
  <si>
    <t>We can calculate normal curve using AVERAGE and STANDARD DEVIATION functions</t>
  </si>
  <si>
    <r>
      <t>z = (x-</t>
    </r>
    <r>
      <rPr>
        <sz val="11"/>
        <color theme="1"/>
        <rFont val="Calibri"/>
        <family val="2"/>
      </rPr>
      <t>µ</t>
    </r>
    <r>
      <rPr>
        <sz val="9.9"/>
        <color theme="1"/>
        <rFont val="Calibri"/>
        <family val="2"/>
      </rPr>
      <t>)/σ</t>
    </r>
  </si>
  <si>
    <t xml:space="preserve">where </t>
  </si>
  <si>
    <t>µ is average</t>
  </si>
  <si>
    <t>σ is standard deviation</t>
  </si>
  <si>
    <t>µ</t>
  </si>
  <si>
    <t>σ</t>
  </si>
  <si>
    <t xml:space="preserve"> =AVERAGE(A7:A4736)</t>
  </si>
  <si>
    <t xml:space="preserve"> =STDEV.S(A7:A4736)</t>
  </si>
  <si>
    <t>Rounded Z</t>
  </si>
  <si>
    <t>Calculate Rounded Z using Col B values and taking the frequency of data-points</t>
  </si>
  <si>
    <t>Num of Data-Points</t>
  </si>
  <si>
    <t>Ontario</t>
  </si>
  <si>
    <t>Bangalore</t>
  </si>
  <si>
    <t>Canberra</t>
  </si>
  <si>
    <t>New Delhi</t>
  </si>
  <si>
    <t>Beijing</t>
  </si>
  <si>
    <t>Newyork</t>
  </si>
  <si>
    <t>Patna</t>
  </si>
  <si>
    <t>Bangkok</t>
  </si>
  <si>
    <t>Tokyo</t>
  </si>
  <si>
    <t>Price</t>
  </si>
  <si>
    <t>City</t>
  </si>
  <si>
    <t>Phone numbers</t>
  </si>
  <si>
    <t>Schera Chuu</t>
  </si>
  <si>
    <t>Danny Duu</t>
  </si>
  <si>
    <t>Maria Dean</t>
  </si>
  <si>
    <t>Tiger wood</t>
  </si>
  <si>
    <t>Sonika Tyagi</t>
  </si>
  <si>
    <t>Jordan Singh</t>
  </si>
  <si>
    <t>Kelly Lewis</t>
  </si>
  <si>
    <t>Andreaw Mills</t>
  </si>
  <si>
    <t>Samuel Sean</t>
  </si>
  <si>
    <t>Ricky Martin</t>
  </si>
  <si>
    <t>James Cann</t>
  </si>
  <si>
    <t>Sujit Kumar Jha</t>
  </si>
  <si>
    <t>Sudhir Arora</t>
  </si>
  <si>
    <t>Please write down a Formula/function to find out today's date in the below box.</t>
  </si>
  <si>
    <t>No's</t>
  </si>
  <si>
    <t>Question 25</t>
  </si>
  <si>
    <t>Question 24</t>
  </si>
  <si>
    <t>Question 23</t>
  </si>
  <si>
    <t>?</t>
  </si>
  <si>
    <t>Question 22</t>
  </si>
  <si>
    <t>Yoghurt</t>
  </si>
  <si>
    <t>Almond</t>
  </si>
  <si>
    <t>Milk</t>
  </si>
  <si>
    <t>Butter</t>
  </si>
  <si>
    <t>Bread</t>
  </si>
  <si>
    <t>Quantity</t>
  </si>
  <si>
    <t>By using SUMPRODUCT function please count the total money spent on all products in the below table</t>
  </si>
  <si>
    <t>Question 21</t>
  </si>
  <si>
    <t xml:space="preserve">False </t>
  </si>
  <si>
    <t>dairy</t>
  </si>
  <si>
    <t>Question 20</t>
  </si>
  <si>
    <t>Question 19</t>
  </si>
  <si>
    <t>love1</t>
  </si>
  <si>
    <t>Question 18</t>
  </si>
  <si>
    <t>In the below table count how many cells consists True as word.</t>
  </si>
  <si>
    <t>Question 17</t>
  </si>
  <si>
    <t>love</t>
  </si>
  <si>
    <t>loves</t>
  </si>
  <si>
    <t>Question 16</t>
  </si>
  <si>
    <t>Question 15</t>
  </si>
  <si>
    <t>love.</t>
  </si>
  <si>
    <t>Question 14</t>
  </si>
  <si>
    <t>Question 13</t>
  </si>
  <si>
    <t>Question 12</t>
  </si>
  <si>
    <t>Question 11</t>
  </si>
  <si>
    <t>Question 10</t>
  </si>
  <si>
    <t>Jun</t>
  </si>
  <si>
    <t>Dec</t>
  </si>
  <si>
    <t>Nov</t>
  </si>
  <si>
    <t>Oct</t>
  </si>
  <si>
    <t>Sep</t>
  </si>
  <si>
    <t>Aug</t>
  </si>
  <si>
    <t>Jul</t>
  </si>
  <si>
    <t>Question 9</t>
  </si>
  <si>
    <t>Question 8</t>
  </si>
  <si>
    <t>Question 7</t>
  </si>
  <si>
    <t>E</t>
  </si>
  <si>
    <t xml:space="preserve">Other Wise </t>
  </si>
  <si>
    <t>13001- Greater Than</t>
  </si>
  <si>
    <t>12001-13000</t>
  </si>
  <si>
    <t>10001-12000</t>
  </si>
  <si>
    <t>9000-10000</t>
  </si>
  <si>
    <t>Group</t>
  </si>
  <si>
    <t>EMP ID</t>
  </si>
  <si>
    <t>Question 6</t>
  </si>
  <si>
    <t>Question 5</t>
  </si>
  <si>
    <t>Sumit Tyagi</t>
  </si>
  <si>
    <t>Ankit Singh</t>
  </si>
  <si>
    <t xml:space="preserve">Last name </t>
  </si>
  <si>
    <t>Question 4</t>
  </si>
  <si>
    <t>Question 3</t>
  </si>
  <si>
    <t>Mango</t>
  </si>
  <si>
    <t>Kolkata</t>
  </si>
  <si>
    <t>Coconut</t>
  </si>
  <si>
    <t>Apple</t>
  </si>
  <si>
    <t>Banana</t>
  </si>
  <si>
    <t>Jordan singh</t>
  </si>
  <si>
    <t>Pine Apple</t>
  </si>
  <si>
    <t>James cann</t>
  </si>
  <si>
    <t>Question 2</t>
  </si>
  <si>
    <t>Orange</t>
  </si>
  <si>
    <t>Question 1</t>
  </si>
  <si>
    <t>Hazelnut</t>
  </si>
  <si>
    <t>Sort the data on the basis of the length of the name (descending order).</t>
  </si>
  <si>
    <t>Use right and left function to remove the 1st and last letter from the city name. So if we have Boston - we want the result to be 'osto'</t>
  </si>
  <si>
    <t>PostCode</t>
  </si>
  <si>
    <t>Create a new column using PostCode and it should be of length 5 (Add 0's at the front if the length of the postcode is less than 5)</t>
  </si>
  <si>
    <t>Please put the first name and last name in their respective columns</t>
  </si>
  <si>
    <t>Sachn Gupta</t>
  </si>
  <si>
    <t>Rajev Jha</t>
  </si>
  <si>
    <t>Samul Sean</t>
  </si>
  <si>
    <t>Mapping Sheet</t>
  </si>
  <si>
    <t>Please find out Group from Mapping Sheet for each EMP ID</t>
  </si>
  <si>
    <t>Please count the no. of observations which are greater than 10</t>
  </si>
  <si>
    <t xml:space="preserve"> Please calculate the sum of sales for May using sumif function. The first one has been done as an example</t>
  </si>
  <si>
    <t>Use countif formula count the exact number of word love in the below table</t>
  </si>
  <si>
    <t>Use countif formula to count the exact number ofcells that contain text in the below table. (* is used to tell excel that you are looking for text strings)</t>
  </si>
  <si>
    <t>By using COUNTBLANK function please count how many cells are blank in the below table (Though we have not gone through this function but it is a straight forward one - just type it and pass the range)</t>
  </si>
  <si>
    <t>By using COUNTA function please count how many cells are nonblank in the below table (Opposite of Countblank)</t>
  </si>
  <si>
    <t>Using Round function round the number down to the nearest integer in the below table.</t>
  </si>
  <si>
    <t>Use Trunc function to remove the numbers following the decimals in the below table.</t>
  </si>
  <si>
    <t>Using MROUND function round the below numbers to the nearest multiple of 5 in the below table. Though we have not covered this but again this is a straight forward function - just type the syntax and pass the range and then multiple as 5)</t>
  </si>
  <si>
    <t>Using ODD function round the numbers to the nearest odd integer in the below table.</t>
  </si>
  <si>
    <t>Using EVEN function round the numbers to the nearest even integer in the below table.</t>
  </si>
  <si>
    <t>Calculate the number of days between the two dates in the below table.</t>
  </si>
  <si>
    <t>Using WEEKDAY function find the day of the week in the below table. (Considering Sunday as 1st day)</t>
  </si>
  <si>
    <t>Please write down a function to find out the last day of the current month in the below box. (Use EOMONTH function and for the months parameter see what happens when you use 0, 1, 2)</t>
  </si>
  <si>
    <t>Please concatenate the numbers together - the first one has been done as an example</t>
  </si>
  <si>
    <t>23383333</t>
  </si>
  <si>
    <t>Please print service provider using a formula. Look at the starting 2 digits - 75 as vodafone, 74 as EE, 76 as Tesco, 78 as Lyca and the rest as others</t>
  </si>
  <si>
    <t>Find city and cost for the table below.</t>
  </si>
  <si>
    <r>
      <t xml:space="preserve">We would </t>
    </r>
    <r>
      <rPr>
        <b/>
        <i/>
        <sz val="14"/>
        <color rgb="FFFF0000"/>
        <rFont val="Calibri"/>
        <family val="2"/>
        <scheme val="minor"/>
      </rPr>
      <t>highly recommend</t>
    </r>
    <r>
      <rPr>
        <b/>
        <sz val="14"/>
        <color theme="1"/>
        <rFont val="Calibri"/>
        <family val="2"/>
        <scheme val="minor"/>
      </rPr>
      <t xml:space="preserve"> you to go through the functions provided in the excel file before moving on to the next modules as functions are a very important part of Ms Excel. We have also provided exercises wherever applicable.
Do let us know if you have any questions.
Thanks,
Analytics Leap</t>
    </r>
  </si>
  <si>
    <t>Write a formula using OR with IF to find if an employee should get a "GOOD" increment or not. Either Sales made by the employee should be more than 50 or he should have adhered to all HR policies</t>
  </si>
  <si>
    <t>The function removes spaces all before and following the words i.e. leading and trailing spaces - and also removes extra spaces between words but does not remove the single space between words. TRIM function is used to clean data.</t>
  </si>
  <si>
    <t xml:space="preserve"> =OR(A21&gt;0,B21&gt;0)</t>
  </si>
  <si>
    <t xml:space="preserve"> =OR(A22&gt;0,B22&gt;0)</t>
  </si>
  <si>
    <t>Use TRIM to remove spaces</t>
  </si>
  <si>
    <t>02/08/2014</t>
  </si>
  <si>
    <t>05/05/2017</t>
  </si>
  <si>
    <t>02/12/2018</t>
  </si>
  <si>
    <t xml:space="preserve"> =DATEVALUE(A15)</t>
  </si>
  <si>
    <t>This function returns current date and time in excel date and time format</t>
  </si>
  <si>
    <t xml:space="preserve"> =CORREL([Array1],[Array2])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</si>
</sst>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Red]\-&quot;£&quot;#,##0"/>
    <numFmt numFmtId="165" formatCode="&quot;£&quot;#,##0.00;[Red]\-&quot;£&quot;#,##0.00"/>
    <numFmt numFmtId="166" formatCode="_-* #,##0.00_-;\-* #,##0.00_-;_-* &quot;-&quot;??_-;_-@_-"/>
    <numFmt numFmtId="167" formatCode="&quot;£&quot;#,##0_);[Red]\(&quot;£&quot;#,##0\)"/>
    <numFmt numFmtId="168" formatCode="&quot;$&quot;#,##0"/>
    <numFmt numFmtId="169" formatCode="&quot;£&quot;#,##0"/>
    <numFmt numFmtId="170" formatCode="&quot;$&quot;#,##0.00"/>
    <numFmt numFmtId="171" formatCode="[$$-409]#,##0"/>
    <numFmt numFmtId="172" formatCode="&quot;£&quot;#,##0.00"/>
    <numFmt numFmtId="173" formatCode="_-[$$-409]* #,##0.00_ ;_-[$$-409]* \-#,##0.00\ ;_-[$$-409]* &quot;-&quot;??_ ;_-@_ "/>
    <numFmt numFmtId="174" formatCode="#,##0.0000000"/>
    <numFmt numFmtId="175" formatCode="#,##0.000"/>
    <numFmt numFmtId="176" formatCode="#,##0.0000"/>
    <numFmt numFmtId="177" formatCode="[$$-409]#,##0;[Red][$$-409]#,##0"/>
    <numFmt numFmtId="178" formatCode="[$$-409]#,##0.00_ ;[Red]\-[$$-409]#,##0.00\ "/>
    <numFmt numFmtId="179" formatCode="[$$-409]#,##0_ ;[Red]\-[$$-409]#,##0\ "/>
    <numFmt numFmtId="180" formatCode="0.000"/>
  </numFmts>
  <fonts count="36">
    <font>
      <sz val="11"/>
      <color theme="1"/>
      <name val="Calibri"/>
      <family val="2"/>
      <scheme val="minor"/>
    </font>
    <font>
      <sz val="10"/>
      <name val="Arial"/>
      <family val="2"/>
    </font>
    <font>
      <b/>
      <sz val="10"/>
      <color indexed="8"/>
      <name val="Barclays Serif"/>
      <family val="2"/>
    </font>
    <font>
      <sz val="10"/>
      <name val="Barclays Serif"/>
      <family val="2"/>
    </font>
    <font>
      <sz val="10"/>
      <color indexed="63"/>
      <name val="Barclays Serif"/>
      <family val="2"/>
    </font>
    <font>
      <b/>
      <sz val="14"/>
      <name val="Barclays Serif"/>
      <family val="2"/>
    </font>
    <font>
      <b/>
      <sz val="14"/>
      <color indexed="8"/>
      <name val="Barclays Serif"/>
      <family val="2"/>
    </font>
    <font>
      <sz val="10"/>
      <color indexed="12"/>
      <name val="Barclays Serif"/>
      <family val="2"/>
    </font>
    <font>
      <b/>
      <sz val="10"/>
      <color indexed="63"/>
      <name val="Barclays Serif"/>
      <family val="2"/>
    </font>
    <font>
      <sz val="10"/>
      <color indexed="8"/>
      <name val="Barclays Serif"/>
      <family val="2"/>
    </font>
    <font>
      <b/>
      <sz val="10"/>
      <color indexed="9"/>
      <name val="Barclays Serif"/>
      <family val="2"/>
    </font>
    <font>
      <sz val="10"/>
      <color indexed="20"/>
      <name val="Barclays Serif"/>
      <family val="2"/>
    </font>
    <font>
      <sz val="10"/>
      <color indexed="9"/>
      <name val="Barclays Serif"/>
      <family val="2"/>
    </font>
    <font>
      <i/>
      <sz val="8"/>
      <name val="Barclays Serif"/>
      <family val="2"/>
    </font>
    <font>
      <sz val="10"/>
      <color indexed="14"/>
      <name val="Barclays Serif"/>
      <family val="2"/>
    </font>
    <font>
      <sz val="10"/>
      <color indexed="17"/>
      <name val="Barclays Serif"/>
      <family val="2"/>
    </font>
    <font>
      <b/>
      <sz val="10"/>
      <name val="Barclays Serif"/>
      <family val="2"/>
    </font>
    <font>
      <b/>
      <sz val="11"/>
      <color theme="1"/>
      <name val="Calibri"/>
      <family val="2"/>
      <scheme val="minor"/>
    </font>
    <font>
      <b/>
      <sz val="12"/>
      <color theme="1"/>
      <name val="Calibri"/>
      <family val="2"/>
      <scheme val="minor"/>
    </font>
    <font>
      <b/>
      <sz val="14"/>
      <color theme="1"/>
      <name val="Calibri"/>
      <family val="2"/>
      <scheme val="minor"/>
    </font>
    <font>
      <b/>
      <sz val="24"/>
      <color theme="1"/>
      <name val="Calibri"/>
      <family val="2"/>
      <scheme val="minor"/>
    </font>
    <font>
      <b/>
      <sz val="12"/>
      <color rgb="FF0070C0"/>
      <name val="Calibri"/>
      <family val="2"/>
      <scheme val="minor"/>
    </font>
    <font>
      <sz val="11"/>
      <color rgb="FFFF0000"/>
      <name val="Calibri"/>
      <family val="2"/>
      <scheme val="minor"/>
    </font>
    <font>
      <b/>
      <sz val="11"/>
      <color rgb="FFFF0000"/>
      <name val="Calibri"/>
      <family val="2"/>
      <scheme val="minor"/>
    </font>
    <font>
      <sz val="11"/>
      <color theme="1"/>
      <name val="Calibri"/>
      <family val="2"/>
      <scheme val="minor"/>
    </font>
    <font>
      <sz val="11"/>
      <color rgb="FF0000FF"/>
      <name val="Calibri"/>
      <family val="2"/>
      <scheme val="minor"/>
    </font>
    <font>
      <sz val="10"/>
      <color rgb="FFFF0000"/>
      <name val="Barclays Serif"/>
      <family val="2"/>
    </font>
    <font>
      <sz val="9"/>
      <color theme="1"/>
      <name val="Arial"/>
      <family val="2"/>
    </font>
    <font>
      <sz val="11"/>
      <color theme="1"/>
      <name val="Calibri"/>
      <family val="2"/>
    </font>
    <font>
      <sz val="9.9"/>
      <color theme="1"/>
      <name val="Calibri"/>
      <family val="2"/>
    </font>
    <font>
      <sz val="10"/>
      <color theme="1"/>
      <name val="Tahoma"/>
      <family val="2"/>
    </font>
    <font>
      <sz val="14"/>
      <color theme="1"/>
      <name val="Calibri"/>
      <family val="2"/>
      <scheme val="minor"/>
    </font>
    <font>
      <b/>
      <sz val="11"/>
      <color theme="0"/>
      <name val="Tahoma"/>
      <family val="2"/>
    </font>
    <font>
      <sz val="11"/>
      <name val="Calibri"/>
      <family val="2"/>
      <scheme val="minor"/>
    </font>
    <font>
      <b/>
      <sz val="11"/>
      <name val="Calibri"/>
      <family val="2"/>
      <scheme val="minor"/>
    </font>
    <font>
      <b/>
      <i/>
      <sz val="14"/>
      <color rgb="FFFF0000"/>
      <name val="Calibri"/>
      <family val="2"/>
      <scheme val="minor"/>
    </font>
  </fonts>
  <fills count="13">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2"/>
      </patternFill>
    </fill>
    <fill>
      <patternFill patternType="solid">
        <fgColor indexed="26"/>
      </patternFill>
    </fill>
    <fill>
      <patternFill patternType="solid">
        <fgColor rgb="FFFFFF0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14999847407452621"/>
        <bgColor indexed="64"/>
      </patternFill>
    </fill>
  </fills>
  <borders count="57">
    <border>
      <left/>
      <right/>
      <top/>
      <bottom/>
      <diagonal/>
    </border>
    <border>
      <left style="thin">
        <color indexed="8"/>
      </left>
      <right style="thin">
        <color indexed="8"/>
      </right>
      <top style="thin">
        <color indexed="8"/>
      </top>
      <bottom style="thin">
        <color indexed="8"/>
      </bottom>
      <diagonal/>
    </border>
    <border>
      <left/>
      <right/>
      <top/>
      <bottom style="thick">
        <color indexed="64"/>
      </bottom>
      <diagonal/>
    </border>
    <border>
      <left/>
      <right/>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14"/>
      </left>
      <right style="thin">
        <color indexed="64"/>
      </right>
      <top style="double">
        <color indexed="14"/>
      </top>
      <bottom style="double">
        <color indexed="14"/>
      </bottom>
      <diagonal/>
    </border>
    <border>
      <left style="thin">
        <color indexed="64"/>
      </left>
      <right style="thin">
        <color indexed="64"/>
      </right>
      <top style="double">
        <color indexed="14"/>
      </top>
      <bottom style="double">
        <color indexed="14"/>
      </bottom>
      <diagonal/>
    </border>
    <border>
      <left style="thin">
        <color indexed="64"/>
      </left>
      <right style="double">
        <color indexed="14"/>
      </right>
      <top style="double">
        <color indexed="14"/>
      </top>
      <bottom style="double">
        <color indexed="1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thin">
        <color indexed="64"/>
      </left>
      <right style="double">
        <color indexed="17"/>
      </right>
      <top style="thin">
        <color indexed="64"/>
      </top>
      <bottom style="double">
        <color indexed="17"/>
      </bottom>
      <diagonal/>
    </border>
    <border>
      <left style="double">
        <color indexed="17"/>
      </left>
      <right style="thin">
        <color indexed="64"/>
      </right>
      <top style="double">
        <color indexed="17"/>
      </top>
      <bottom/>
      <diagonal/>
    </border>
    <border>
      <left style="thin">
        <color indexed="64"/>
      </left>
      <right style="thin">
        <color indexed="64"/>
      </right>
      <top style="double">
        <color indexed="17"/>
      </top>
      <bottom/>
      <diagonal/>
    </border>
    <border>
      <left style="thin">
        <color indexed="64"/>
      </left>
      <right style="double">
        <color indexed="17"/>
      </right>
      <top style="double">
        <color indexed="17"/>
      </top>
      <bottom/>
      <diagonal/>
    </border>
    <border>
      <left style="double">
        <color indexed="14"/>
      </left>
      <right style="thin">
        <color indexed="64"/>
      </right>
      <top style="double">
        <color indexed="14"/>
      </top>
      <bottom style="thin">
        <color indexed="64"/>
      </bottom>
      <diagonal/>
    </border>
    <border>
      <left style="thin">
        <color indexed="64"/>
      </left>
      <right style="thin">
        <color indexed="64"/>
      </right>
      <top style="double">
        <color indexed="14"/>
      </top>
      <bottom style="thin">
        <color indexed="64"/>
      </bottom>
      <diagonal/>
    </border>
    <border>
      <left style="thin">
        <color indexed="64"/>
      </left>
      <right style="double">
        <color indexed="14"/>
      </right>
      <top style="double">
        <color indexed="14"/>
      </top>
      <bottom style="thin">
        <color indexed="64"/>
      </bottom>
      <diagonal/>
    </border>
    <border>
      <left style="double">
        <color indexed="14"/>
      </left>
      <right style="thin">
        <color indexed="64"/>
      </right>
      <top style="thin">
        <color indexed="64"/>
      </top>
      <bottom style="thin">
        <color indexed="64"/>
      </bottom>
      <diagonal/>
    </border>
    <border>
      <left style="thin">
        <color indexed="64"/>
      </left>
      <right style="double">
        <color indexed="14"/>
      </right>
      <top style="thin">
        <color indexed="64"/>
      </top>
      <bottom style="thin">
        <color indexed="64"/>
      </bottom>
      <diagonal/>
    </border>
    <border>
      <left style="double">
        <color indexed="14"/>
      </left>
      <right style="thin">
        <color indexed="64"/>
      </right>
      <top style="thin">
        <color indexed="64"/>
      </top>
      <bottom style="double">
        <color indexed="14"/>
      </bottom>
      <diagonal/>
    </border>
    <border>
      <left style="thin">
        <color indexed="64"/>
      </left>
      <right style="thin">
        <color indexed="64"/>
      </right>
      <top style="thin">
        <color indexed="64"/>
      </top>
      <bottom style="double">
        <color indexed="14"/>
      </bottom>
      <diagonal/>
    </border>
    <border>
      <left style="thin">
        <color indexed="64"/>
      </left>
      <right style="double">
        <color indexed="14"/>
      </right>
      <top style="thin">
        <color indexed="64"/>
      </top>
      <bottom style="double">
        <color indexed="1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1" fillId="0" borderId="0"/>
    <xf numFmtId="0" fontId="1" fillId="4" borderId="0" applyNumberFormat="0" applyFont="0" applyBorder="0" applyAlignment="0" applyProtection="0"/>
    <xf numFmtId="0" fontId="1" fillId="5" borderId="0" applyNumberFormat="0" applyFont="0" applyBorder="0" applyAlignment="0" applyProtection="0"/>
    <xf numFmtId="166" fontId="24" fillId="0" borderId="0" applyFont="0" applyFill="0" applyBorder="0" applyAlignment="0" applyProtection="0"/>
    <xf numFmtId="9" fontId="24" fillId="0" borderId="0" applyFont="0" applyFill="0" applyBorder="0" applyAlignment="0" applyProtection="0"/>
    <xf numFmtId="0" fontId="31" fillId="0" borderId="0"/>
  </cellStyleXfs>
  <cellXfs count="340">
    <xf numFmtId="0" fontId="0" fillId="0" borderId="0" xfId="0"/>
    <xf numFmtId="0" fontId="3" fillId="2" borderId="0" xfId="1" applyFont="1" applyFill="1"/>
    <xf numFmtId="0" fontId="4" fillId="2" borderId="0" xfId="1" applyFont="1" applyFill="1"/>
    <xf numFmtId="0" fontId="5" fillId="2" borderId="0" xfId="1" applyFont="1" applyFill="1"/>
    <xf numFmtId="0" fontId="6" fillId="2" borderId="2" xfId="1" applyFont="1" applyFill="1" applyBorder="1"/>
    <xf numFmtId="0" fontId="2" fillId="2" borderId="3" xfId="1" applyFont="1" applyFill="1" applyBorder="1"/>
    <xf numFmtId="0" fontId="7" fillId="2" borderId="0" xfId="1" applyFont="1" applyFill="1"/>
    <xf numFmtId="0" fontId="3" fillId="2" borderId="0" xfId="1" quotePrefix="1" applyFont="1" applyFill="1"/>
    <xf numFmtId="0" fontId="9" fillId="2" borderId="0" xfId="1" applyFont="1" applyFill="1"/>
    <xf numFmtId="0" fontId="10" fillId="3" borderId="0" xfId="1" applyFont="1" applyFill="1"/>
    <xf numFmtId="0" fontId="10" fillId="3" borderId="4" xfId="2" applyFont="1" applyFill="1" applyBorder="1" applyAlignment="1">
      <alignment horizontal="center"/>
    </xf>
    <xf numFmtId="0" fontId="9" fillId="2" borderId="4" xfId="2" applyFont="1" applyFill="1" applyBorder="1" applyAlignment="1">
      <alignment horizontal="center"/>
    </xf>
    <xf numFmtId="0" fontId="11" fillId="2" borderId="4" xfId="3" applyFont="1" applyFill="1" applyBorder="1" applyAlignment="1">
      <alignment horizontal="center"/>
    </xf>
    <xf numFmtId="0" fontId="12" fillId="2" borderId="0" xfId="1" applyFont="1" applyFill="1" applyBorder="1"/>
    <xf numFmtId="0" fontId="12" fillId="2" borderId="0" xfId="2" applyFont="1" applyFill="1" applyBorder="1" applyAlignment="1">
      <alignment horizontal="center"/>
    </xf>
    <xf numFmtId="0" fontId="12" fillId="2" borderId="0" xfId="3" applyFont="1" applyFill="1" applyBorder="1" applyAlignment="1">
      <alignment horizontal="center"/>
    </xf>
    <xf numFmtId="0" fontId="3" fillId="2" borderId="0" xfId="1" applyFont="1" applyFill="1" applyBorder="1"/>
    <xf numFmtId="0" fontId="7" fillId="2" borderId="0" xfId="1" applyFont="1" applyFill="1" applyBorder="1"/>
    <xf numFmtId="0" fontId="10" fillId="3" borderId="4" xfId="3" applyFont="1" applyFill="1" applyBorder="1" applyAlignment="1">
      <alignment horizontal="center"/>
    </xf>
    <xf numFmtId="0" fontId="9" fillId="2" borderId="4" xfId="3" applyFont="1" applyFill="1" applyBorder="1" applyAlignment="1">
      <alignment horizontal="center"/>
    </xf>
    <xf numFmtId="0" fontId="7" fillId="2" borderId="0" xfId="3" applyFont="1" applyFill="1" applyBorder="1" applyAlignment="1">
      <alignment horizontal="center"/>
    </xf>
    <xf numFmtId="0" fontId="7" fillId="2" borderId="4" xfId="3" applyFont="1" applyFill="1" applyBorder="1" applyAlignment="1">
      <alignment horizontal="center"/>
    </xf>
    <xf numFmtId="0" fontId="3" fillId="2" borderId="0" xfId="1" applyFont="1" applyFill="1" applyBorder="1" applyAlignment="1">
      <alignment horizontal="center"/>
    </xf>
    <xf numFmtId="0" fontId="2" fillId="2" borderId="0" xfId="1" applyFont="1" applyFill="1" applyBorder="1"/>
    <xf numFmtId="0" fontId="3" fillId="2" borderId="0" xfId="1" quotePrefix="1" applyFont="1" applyFill="1" applyBorder="1"/>
    <xf numFmtId="0" fontId="6" fillId="2" borderId="0" xfId="1" applyFont="1" applyFill="1" applyBorder="1"/>
    <xf numFmtId="0" fontId="13" fillId="2" borderId="0" xfId="1" applyFont="1" applyFill="1"/>
    <xf numFmtId="0" fontId="10" fillId="3" borderId="0" xfId="1" applyFont="1" applyFill="1" applyAlignment="1">
      <alignment horizontal="center"/>
    </xf>
    <xf numFmtId="0" fontId="3" fillId="2" borderId="4" xfId="2" applyFont="1" applyFill="1" applyBorder="1" applyAlignment="1">
      <alignment horizontal="center"/>
    </xf>
    <xf numFmtId="0" fontId="3" fillId="2" borderId="5" xfId="2" applyFont="1" applyFill="1" applyBorder="1"/>
    <xf numFmtId="0" fontId="3" fillId="2" borderId="6" xfId="2" applyFont="1" applyFill="1" applyBorder="1"/>
    <xf numFmtId="0" fontId="3" fillId="2" borderId="6" xfId="2" applyFont="1" applyFill="1" applyBorder="1" applyAlignment="1">
      <alignment horizontal="right"/>
    </xf>
    <xf numFmtId="0" fontId="8"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0" fontId="4" fillId="2" borderId="1" xfId="1" quotePrefix="1" applyFont="1" applyFill="1" applyBorder="1" applyAlignment="1">
      <alignment horizontal="left" vertical="top" wrapText="1"/>
    </xf>
    <xf numFmtId="0" fontId="7" fillId="2" borderId="0" xfId="1" applyFont="1" applyFill="1" applyAlignment="1">
      <alignment horizontal="center"/>
    </xf>
    <xf numFmtId="0" fontId="14" fillId="2" borderId="4" xfId="3" applyFont="1" applyFill="1" applyBorder="1" applyAlignment="1">
      <alignment horizontal="center"/>
    </xf>
    <xf numFmtId="0" fontId="15" fillId="2" borderId="4" xfId="3" applyFont="1" applyFill="1" applyBorder="1" applyAlignment="1">
      <alignment horizontal="center"/>
    </xf>
    <xf numFmtId="167" fontId="7" fillId="2" borderId="4" xfId="3" applyNumberFormat="1" applyFont="1" applyFill="1" applyBorder="1" applyAlignment="1">
      <alignment horizontal="right"/>
    </xf>
    <xf numFmtId="0" fontId="14" fillId="2" borderId="7" xfId="2" applyFont="1" applyFill="1" applyBorder="1" applyAlignment="1">
      <alignment horizontal="center"/>
    </xf>
    <xf numFmtId="0" fontId="14" fillId="2" borderId="8" xfId="2" applyFont="1" applyFill="1" applyBorder="1" applyAlignment="1">
      <alignment horizontal="center"/>
    </xf>
    <xf numFmtId="0" fontId="14" fillId="2" borderId="9" xfId="2" applyFont="1" applyFill="1" applyBorder="1" applyAlignment="1">
      <alignment horizontal="center"/>
    </xf>
    <xf numFmtId="0" fontId="15" fillId="2" borderId="10" xfId="2" applyFont="1" applyFill="1" applyBorder="1"/>
    <xf numFmtId="0" fontId="11" fillId="2" borderId="11" xfId="3" applyFont="1" applyFill="1" applyBorder="1" applyAlignment="1">
      <alignment horizontal="center"/>
    </xf>
    <xf numFmtId="0" fontId="11" fillId="2" borderId="12" xfId="3" applyFont="1" applyFill="1" applyBorder="1" applyAlignment="1">
      <alignment horizontal="center"/>
    </xf>
    <xf numFmtId="0" fontId="15" fillId="2" borderId="13" xfId="2" applyFont="1" applyFill="1" applyBorder="1"/>
    <xf numFmtId="0" fontId="11" fillId="2" borderId="14" xfId="3" applyFont="1" applyFill="1" applyBorder="1" applyAlignment="1">
      <alignment horizontal="center"/>
    </xf>
    <xf numFmtId="0" fontId="15" fillId="2" borderId="15" xfId="2" applyFont="1" applyFill="1" applyBorder="1"/>
    <xf numFmtId="0" fontId="11" fillId="2" borderId="16" xfId="3" applyFont="1" applyFill="1" applyBorder="1" applyAlignment="1">
      <alignment horizontal="center"/>
    </xf>
    <xf numFmtId="0" fontId="11" fillId="2" borderId="17" xfId="3" applyFont="1" applyFill="1" applyBorder="1" applyAlignment="1">
      <alignment horizontal="center"/>
    </xf>
    <xf numFmtId="0" fontId="3" fillId="2" borderId="0" xfId="2" applyFont="1" applyFill="1" applyAlignment="1">
      <alignment horizontal="centerContinuous"/>
    </xf>
    <xf numFmtId="0" fontId="16" fillId="2" borderId="18" xfId="2" applyFont="1" applyFill="1" applyBorder="1"/>
    <xf numFmtId="0" fontId="16" fillId="2" borderId="19" xfId="2" applyFont="1" applyFill="1" applyBorder="1"/>
    <xf numFmtId="0" fontId="16" fillId="2" borderId="20" xfId="2" applyFont="1" applyFill="1" applyBorder="1"/>
    <xf numFmtId="0" fontId="16" fillId="2" borderId="10" xfId="2" applyFont="1" applyFill="1" applyBorder="1" applyAlignment="1">
      <alignment horizontal="center"/>
    </xf>
    <xf numFmtId="167" fontId="11" fillId="2" borderId="12" xfId="3" applyNumberFormat="1" applyFont="1" applyFill="1" applyBorder="1" applyAlignment="1">
      <alignment horizontal="center"/>
    </xf>
    <xf numFmtId="0" fontId="16" fillId="2" borderId="21" xfId="2" applyFont="1" applyFill="1" applyBorder="1"/>
    <xf numFmtId="9" fontId="11" fillId="2" borderId="22" xfId="3" applyNumberFormat="1" applyFont="1" applyFill="1" applyBorder="1"/>
    <xf numFmtId="9" fontId="11" fillId="2" borderId="23" xfId="3" applyNumberFormat="1" applyFont="1" applyFill="1" applyBorder="1"/>
    <xf numFmtId="0" fontId="16" fillId="2" borderId="13" xfId="2" applyFont="1" applyFill="1" applyBorder="1" applyAlignment="1">
      <alignment horizontal="center"/>
    </xf>
    <xf numFmtId="167" fontId="11" fillId="2" borderId="14" xfId="3" applyNumberFormat="1" applyFont="1" applyFill="1" applyBorder="1" applyAlignment="1">
      <alignment horizontal="center"/>
    </xf>
    <xf numFmtId="0" fontId="16" fillId="2" borderId="24" xfId="2" applyFont="1" applyFill="1" applyBorder="1"/>
    <xf numFmtId="9" fontId="11" fillId="2" borderId="4" xfId="3" applyNumberFormat="1" applyFont="1" applyFill="1" applyBorder="1"/>
    <xf numFmtId="9" fontId="11" fillId="2" borderId="25" xfId="3" applyNumberFormat="1" applyFont="1" applyFill="1" applyBorder="1"/>
    <xf numFmtId="0" fontId="16" fillId="2" borderId="15" xfId="2" applyFont="1" applyFill="1" applyBorder="1" applyAlignment="1">
      <alignment horizontal="center"/>
    </xf>
    <xf numFmtId="167" fontId="11" fillId="2" borderId="17" xfId="3" applyNumberFormat="1" applyFont="1" applyFill="1" applyBorder="1" applyAlignment="1">
      <alignment horizontal="center"/>
    </xf>
    <xf numFmtId="0" fontId="16" fillId="2" borderId="26" xfId="2" applyFont="1" applyFill="1" applyBorder="1"/>
    <xf numFmtId="9" fontId="11" fillId="2" borderId="27" xfId="3" applyNumberFormat="1" applyFont="1" applyFill="1" applyBorder="1"/>
    <xf numFmtId="9" fontId="11" fillId="2" borderId="28" xfId="3" applyNumberFormat="1" applyFont="1" applyFill="1" applyBorder="1"/>
    <xf numFmtId="167" fontId="7" fillId="2" borderId="4" xfId="3" applyNumberFormat="1" applyFont="1" applyFill="1" applyBorder="1" applyAlignment="1">
      <alignment horizontal="center"/>
    </xf>
    <xf numFmtId="9" fontId="7" fillId="2" borderId="4" xfId="3" applyNumberFormat="1" applyFont="1" applyFill="1" applyBorder="1" applyAlignment="1">
      <alignment horizontal="center"/>
    </xf>
    <xf numFmtId="0" fontId="10" fillId="3" borderId="1" xfId="1" applyFont="1" applyFill="1" applyBorder="1" applyAlignment="1">
      <alignment horizontal="left" vertical="top" wrapText="1"/>
    </xf>
    <xf numFmtId="0" fontId="0" fillId="0" borderId="0" xfId="0" applyAlignment="1">
      <alignment horizontal="center"/>
    </xf>
    <xf numFmtId="0" fontId="18" fillId="0" borderId="0" xfId="0" applyFont="1"/>
    <xf numFmtId="0" fontId="19" fillId="0" borderId="0" xfId="0" applyFont="1"/>
    <xf numFmtId="0" fontId="20" fillId="0" borderId="2" xfId="0" applyFont="1" applyBorder="1"/>
    <xf numFmtId="0" fontId="0" fillId="0" borderId="2" xfId="0" applyBorder="1"/>
    <xf numFmtId="0" fontId="0" fillId="0" borderId="4" xfId="0" applyBorder="1" applyAlignment="1">
      <alignment horizontal="center"/>
    </xf>
    <xf numFmtId="0" fontId="17" fillId="0" borderId="4" xfId="0" applyFont="1" applyBorder="1" applyAlignment="1">
      <alignment horizontal="center"/>
    </xf>
    <xf numFmtId="0" fontId="17" fillId="0" borderId="4" xfId="0" applyFont="1" applyFill="1" applyBorder="1" applyAlignment="1">
      <alignment horizontal="center"/>
    </xf>
    <xf numFmtId="0" fontId="21" fillId="0" borderId="0" xfId="0" applyFont="1"/>
    <xf numFmtId="168" fontId="17" fillId="0" borderId="4" xfId="0" applyNumberFormat="1" applyFont="1" applyBorder="1" applyAlignment="1">
      <alignment horizontal="center"/>
    </xf>
    <xf numFmtId="0" fontId="17" fillId="0" borderId="4" xfId="0" applyFont="1" applyFill="1" applyBorder="1" applyAlignment="1">
      <alignment horizontal="center"/>
    </xf>
    <xf numFmtId="0" fontId="0" fillId="0" borderId="4" xfId="0" applyFont="1" applyFill="1" applyBorder="1" applyAlignment="1">
      <alignment horizontal="center"/>
    </xf>
    <xf numFmtId="0" fontId="17" fillId="0" borderId="4" xfId="0" applyFont="1" applyBorder="1" applyAlignment="1">
      <alignment horizontal="center" vertical="center" wrapText="1"/>
    </xf>
    <xf numFmtId="0" fontId="17" fillId="0" borderId="4" xfId="0" applyFont="1" applyBorder="1" applyAlignment="1">
      <alignment horizontal="center"/>
    </xf>
    <xf numFmtId="0" fontId="0" fillId="0" borderId="4" xfId="0" applyBorder="1"/>
    <xf numFmtId="168" fontId="0" fillId="0" borderId="4" xfId="0" applyNumberFormat="1" applyBorder="1" applyAlignment="1">
      <alignment horizontal="center"/>
    </xf>
    <xf numFmtId="0" fontId="0" fillId="0" borderId="0" xfId="0" applyAlignment="1">
      <alignment horizontal="left" vertical="top" wrapText="1"/>
    </xf>
    <xf numFmtId="1" fontId="17" fillId="0" borderId="4" xfId="0" applyNumberFormat="1" applyFont="1" applyBorder="1" applyAlignment="1">
      <alignment horizontal="center"/>
    </xf>
    <xf numFmtId="0" fontId="0" fillId="0" borderId="0" xfId="0" applyFill="1" applyBorder="1" applyAlignment="1">
      <alignment horizontal="left" vertical="top" wrapText="1"/>
    </xf>
    <xf numFmtId="0" fontId="0" fillId="0" borderId="0" xfId="0" applyAlignment="1">
      <alignment horizontal="left" vertical="top" wrapText="1"/>
    </xf>
    <xf numFmtId="0" fontId="17" fillId="0" borderId="4" xfId="0" applyFont="1" applyFill="1" applyBorder="1" applyAlignment="1">
      <alignment horizontal="center"/>
    </xf>
    <xf numFmtId="0" fontId="0" fillId="0" borderId="4" xfId="0" applyFont="1" applyFill="1" applyBorder="1" applyAlignment="1">
      <alignment horizontal="center"/>
    </xf>
    <xf numFmtId="0" fontId="17" fillId="0" borderId="4" xfId="0" applyFont="1" applyBorder="1" applyAlignment="1">
      <alignment horizontal="center" vertical="center" wrapText="1"/>
    </xf>
    <xf numFmtId="0" fontId="0" fillId="0" borderId="4" xfId="0" quotePrefix="1" applyBorder="1" applyAlignment="1">
      <alignment horizontal="center"/>
    </xf>
    <xf numFmtId="0" fontId="17" fillId="0" borderId="34" xfId="0" applyFont="1" applyFill="1" applyBorder="1" applyAlignment="1">
      <alignment horizontal="center"/>
    </xf>
    <xf numFmtId="0" fontId="17" fillId="0" borderId="4" xfId="0" applyFont="1" applyBorder="1" applyAlignment="1">
      <alignment horizontal="center" vertical="center"/>
    </xf>
    <xf numFmtId="0" fontId="17" fillId="0" borderId="4" xfId="0" applyFont="1" applyFill="1" applyBorder="1" applyAlignment="1">
      <alignment horizontal="center" vertical="center" wrapText="1"/>
    </xf>
    <xf numFmtId="0" fontId="0" fillId="0" borderId="4" xfId="0" applyBorder="1" applyAlignment="1">
      <alignment horizontal="center" vertical="center"/>
    </xf>
    <xf numFmtId="0" fontId="23" fillId="0" borderId="4" xfId="0" applyFont="1" applyBorder="1" applyAlignment="1">
      <alignment horizontal="center"/>
    </xf>
    <xf numFmtId="0" fontId="23" fillId="0" borderId="4" xfId="0" applyFont="1" applyBorder="1" applyAlignment="1">
      <alignment horizontal="center" vertical="center"/>
    </xf>
    <xf numFmtId="169" fontId="17" fillId="0" borderId="4" xfId="0" applyNumberFormat="1" applyFont="1" applyBorder="1" applyAlignment="1">
      <alignment horizontal="center"/>
    </xf>
    <xf numFmtId="0" fontId="23" fillId="0" borderId="4" xfId="0" quotePrefix="1" applyFont="1" applyBorder="1" applyAlignment="1">
      <alignment horizontal="center"/>
    </xf>
    <xf numFmtId="14" fontId="0" fillId="0" borderId="4" xfId="0" quotePrefix="1" applyNumberFormat="1" applyBorder="1" applyAlignment="1">
      <alignment horizontal="center"/>
    </xf>
    <xf numFmtId="2" fontId="0" fillId="0" borderId="0" xfId="0" applyNumberFormat="1"/>
    <xf numFmtId="20" fontId="0" fillId="0" borderId="4" xfId="0" quotePrefix="1" applyNumberFormat="1" applyBorder="1" applyAlignment="1">
      <alignment horizontal="center"/>
    </xf>
    <xf numFmtId="14" fontId="0" fillId="0" borderId="4" xfId="0" applyNumberFormat="1" applyBorder="1" applyAlignment="1">
      <alignment horizontal="center"/>
    </xf>
    <xf numFmtId="20" fontId="0" fillId="0" borderId="4" xfId="0" applyNumberFormat="1" applyBorder="1" applyAlignment="1">
      <alignment horizontal="center"/>
    </xf>
    <xf numFmtId="165" fontId="0" fillId="0" borderId="4" xfId="0" applyNumberFormat="1" applyBorder="1" applyAlignment="1">
      <alignment horizontal="center"/>
    </xf>
    <xf numFmtId="164" fontId="0" fillId="0" borderId="4" xfId="0" applyNumberFormat="1" applyBorder="1" applyAlignment="1">
      <alignment horizontal="center"/>
    </xf>
    <xf numFmtId="0" fontId="0" fillId="0" borderId="4" xfId="0" applyFont="1" applyBorder="1" applyAlignment="1">
      <alignment horizontal="center"/>
    </xf>
    <xf numFmtId="0" fontId="20" fillId="0" borderId="2" xfId="0" applyFont="1" applyBorder="1" applyAlignment="1">
      <alignment vertical="top"/>
    </xf>
    <xf numFmtId="0" fontId="0" fillId="0" borderId="0" xfId="0" applyAlignment="1">
      <alignment horizontal="left" vertical="center" wrapText="1"/>
    </xf>
    <xf numFmtId="0" fontId="0" fillId="0" borderId="0" xfId="0" applyAlignment="1">
      <alignment horizontal="left" vertical="top" wrapText="1"/>
    </xf>
    <xf numFmtId="0" fontId="17"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0" fontId="0" fillId="0" borderId="0" xfId="0" applyAlignment="1">
      <alignment horizontal="left" vertical="top" wrapText="1"/>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170" fontId="0" fillId="0" borderId="4" xfId="0" applyNumberFormat="1" applyBorder="1" applyAlignment="1">
      <alignment horizontal="center"/>
    </xf>
    <xf numFmtId="0" fontId="0" fillId="0" borderId="4" xfId="0" applyFont="1" applyBorder="1" applyAlignment="1">
      <alignment horizontal="center"/>
    </xf>
    <xf numFmtId="0" fontId="0" fillId="0" borderId="0" xfId="0" applyAlignment="1">
      <alignment horizontal="left" vertical="top"/>
    </xf>
    <xf numFmtId="0" fontId="0" fillId="0" borderId="0" xfId="0" applyBorder="1" applyAlignment="1">
      <alignment horizontal="center"/>
    </xf>
    <xf numFmtId="0" fontId="0" fillId="0" borderId="0" xfId="0" applyAlignment="1">
      <alignment horizontal="left" vertical="top" wrapText="1"/>
    </xf>
    <xf numFmtId="0" fontId="17" fillId="0" borderId="4" xfId="0" applyFont="1" applyFill="1" applyBorder="1" applyAlignment="1">
      <alignment horizontal="center"/>
    </xf>
    <xf numFmtId="0" fontId="0" fillId="0" borderId="4" xfId="0" applyFill="1" applyBorder="1" applyAlignment="1">
      <alignment horizontal="center"/>
    </xf>
    <xf numFmtId="0" fontId="17" fillId="0" borderId="4" xfId="0" applyFont="1" applyBorder="1" applyAlignment="1">
      <alignment horizontal="center" vertical="center" wrapText="1"/>
    </xf>
    <xf numFmtId="0" fontId="17" fillId="0" borderId="4" xfId="0" applyFont="1" applyBorder="1" applyAlignment="1">
      <alignment horizontal="center"/>
    </xf>
    <xf numFmtId="0" fontId="0" fillId="0" borderId="4" xfId="0" applyBorder="1" applyAlignment="1">
      <alignment horizontal="center"/>
    </xf>
    <xf numFmtId="0" fontId="0" fillId="0" borderId="4" xfId="0" applyBorder="1" applyAlignment="1">
      <alignment horizontal="left"/>
    </xf>
    <xf numFmtId="0" fontId="0" fillId="0" borderId="4" xfId="0" applyBorder="1"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xf>
    <xf numFmtId="0" fontId="17" fillId="0" borderId="4" xfId="0" applyFont="1" applyBorder="1" applyAlignment="1">
      <alignment horizontal="center" vertical="center"/>
    </xf>
    <xf numFmtId="14" fontId="0" fillId="0" borderId="0" xfId="0" applyNumberFormat="1" applyAlignment="1">
      <alignment horizontal="left" vertical="center" wrapText="1"/>
    </xf>
    <xf numFmtId="2" fontId="0" fillId="0" borderId="0" xfId="0" applyNumberFormat="1" applyAlignment="1">
      <alignment horizontal="left" vertical="center" wrapText="1"/>
    </xf>
    <xf numFmtId="1" fontId="0" fillId="0" borderId="4" xfId="0" applyNumberFormat="1" applyBorder="1" applyAlignment="1">
      <alignment horizontal="center"/>
    </xf>
    <xf numFmtId="1" fontId="0" fillId="0" borderId="4" xfId="0" applyNumberFormat="1" applyFont="1" applyBorder="1" applyAlignment="1">
      <alignment horizontal="center"/>
    </xf>
    <xf numFmtId="14" fontId="0" fillId="0" borderId="4" xfId="0" quotePrefix="1" applyNumberFormat="1" applyBorder="1" applyAlignment="1">
      <alignment horizontal="left"/>
    </xf>
    <xf numFmtId="1" fontId="0" fillId="0" borderId="4" xfId="0" applyNumberFormat="1" applyFont="1" applyFill="1" applyBorder="1" applyAlignment="1">
      <alignment horizontal="center"/>
    </xf>
    <xf numFmtId="0" fontId="17"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22" fontId="0" fillId="0" borderId="0" xfId="0" applyNumberFormat="1"/>
    <xf numFmtId="14" fontId="0" fillId="0" borderId="0" xfId="0" applyNumberFormat="1"/>
    <xf numFmtId="0" fontId="17" fillId="0" borderId="0" xfId="0" applyFont="1"/>
    <xf numFmtId="1" fontId="0" fillId="0" borderId="4" xfId="0" quotePrefix="1" applyNumberFormat="1" applyBorder="1" applyAlignment="1">
      <alignment horizontal="center"/>
    </xf>
    <xf numFmtId="14" fontId="0" fillId="7" borderId="4" xfId="0" applyNumberFormat="1" applyFill="1" applyBorder="1" applyAlignment="1">
      <alignment horizontal="center"/>
    </xf>
    <xf numFmtId="0" fontId="0" fillId="7" borderId="4" xfId="0" applyFill="1" applyBorder="1" applyAlignment="1">
      <alignment horizontal="center"/>
    </xf>
    <xf numFmtId="0" fontId="0" fillId="0" borderId="33" xfId="0" applyBorder="1" applyAlignment="1">
      <alignment horizontal="center"/>
    </xf>
    <xf numFmtId="0" fontId="17" fillId="0" borderId="4" xfId="0" applyFont="1" applyFill="1" applyBorder="1" applyAlignment="1">
      <alignment horizontal="center" vertical="center"/>
    </xf>
    <xf numFmtId="171" fontId="0" fillId="0" borderId="4" xfId="0" applyNumberFormat="1" applyFont="1" applyFill="1" applyBorder="1" applyAlignment="1">
      <alignment horizontal="center"/>
    </xf>
    <xf numFmtId="171" fontId="0" fillId="0" borderId="4" xfId="0" applyNumberFormat="1" applyBorder="1" applyAlignment="1">
      <alignment horizontal="center"/>
    </xf>
    <xf numFmtId="171" fontId="0" fillId="0" borderId="4" xfId="0" applyNumberFormat="1" applyBorder="1" applyAlignment="1">
      <alignment horizontal="center" vertical="center" wrapText="1"/>
    </xf>
    <xf numFmtId="3" fontId="0" fillId="0" borderId="4" xfId="4" applyNumberFormat="1" applyFont="1" applyBorder="1" applyAlignment="1">
      <alignment horizontal="center"/>
    </xf>
    <xf numFmtId="172" fontId="0" fillId="0" borderId="4" xfId="0" applyNumberFormat="1" applyFont="1" applyFill="1" applyBorder="1" applyAlignment="1">
      <alignment horizontal="center"/>
    </xf>
    <xf numFmtId="172" fontId="0" fillId="0" borderId="4" xfId="0" applyNumberFormat="1" applyBorder="1" applyAlignment="1">
      <alignment horizontal="center"/>
    </xf>
    <xf numFmtId="169" fontId="0" fillId="0" borderId="4" xfId="0" applyNumberFormat="1" applyFont="1" applyFill="1" applyBorder="1" applyAlignment="1">
      <alignment horizontal="center"/>
    </xf>
    <xf numFmtId="169" fontId="0" fillId="0" borderId="4" xfId="0" applyNumberFormat="1" applyBorder="1" applyAlignment="1">
      <alignment horizontal="center"/>
    </xf>
    <xf numFmtId="1" fontId="0" fillId="0" borderId="4" xfId="0" applyNumberFormat="1" applyBorder="1" applyAlignment="1">
      <alignment horizontal="center" vertical="center" wrapText="1"/>
    </xf>
    <xf numFmtId="0" fontId="0" fillId="0" borderId="0" xfId="0" applyAlignment="1">
      <alignment horizontal="left" vertical="top" wrapText="1"/>
    </xf>
    <xf numFmtId="0" fontId="17"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0" fontId="0" fillId="0" borderId="4" xfId="0" applyFont="1" applyBorder="1" applyAlignment="1">
      <alignment horizontal="center"/>
    </xf>
    <xf numFmtId="1" fontId="0" fillId="0" borderId="4" xfId="0" applyNumberFormat="1" applyBorder="1" applyAlignment="1">
      <alignment horizontal="center"/>
    </xf>
    <xf numFmtId="174" fontId="0" fillId="0" borderId="4" xfId="4" applyNumberFormat="1" applyFont="1" applyBorder="1" applyAlignment="1">
      <alignment horizontal="center"/>
    </xf>
    <xf numFmtId="0" fontId="17" fillId="0" borderId="4" xfId="0" applyFont="1" applyFill="1" applyBorder="1" applyAlignment="1">
      <alignment horizontal="center"/>
    </xf>
    <xf numFmtId="0" fontId="0"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0" fontId="0" fillId="0" borderId="4" xfId="0" applyFont="1" applyBorder="1" applyAlignment="1">
      <alignment horizontal="center"/>
    </xf>
    <xf numFmtId="4" fontId="0" fillId="0" borderId="4" xfId="0" applyNumberFormat="1" applyBorder="1" applyAlignment="1">
      <alignment horizontal="center"/>
    </xf>
    <xf numFmtId="175" fontId="0" fillId="0" borderId="4" xfId="0" applyNumberFormat="1" applyBorder="1" applyAlignment="1">
      <alignment horizontal="center"/>
    </xf>
    <xf numFmtId="3" fontId="0" fillId="0" borderId="4" xfId="0" applyNumberFormat="1" applyBorder="1" applyAlignment="1">
      <alignment horizontal="center"/>
    </xf>
    <xf numFmtId="176" fontId="0" fillId="0" borderId="4" xfId="4" applyNumberFormat="1" applyFont="1" applyBorder="1" applyAlignment="1">
      <alignment horizontal="center"/>
    </xf>
    <xf numFmtId="175" fontId="0" fillId="0" borderId="4" xfId="4" applyNumberFormat="1" applyFont="1" applyBorder="1" applyAlignment="1">
      <alignment horizontal="center"/>
    </xf>
    <xf numFmtId="4" fontId="0" fillId="0" borderId="4" xfId="4" applyNumberFormat="1" applyFont="1" applyBorder="1" applyAlignment="1">
      <alignment horizontal="center"/>
    </xf>
    <xf numFmtId="177" fontId="0" fillId="0" borderId="4" xfId="0" applyNumberFormat="1" applyBorder="1" applyAlignment="1">
      <alignment horizontal="center"/>
    </xf>
    <xf numFmtId="178" fontId="0" fillId="0" borderId="4" xfId="0" applyNumberFormat="1" applyBorder="1" applyAlignment="1">
      <alignment horizontal="center"/>
    </xf>
    <xf numFmtId="178" fontId="25" fillId="0" borderId="4" xfId="0" applyNumberFormat="1" applyFont="1" applyBorder="1" applyAlignment="1">
      <alignment horizontal="center"/>
    </xf>
    <xf numFmtId="178" fontId="22" fillId="0" borderId="4" xfId="0" applyNumberFormat="1" applyFont="1" applyBorder="1" applyAlignment="1">
      <alignment horizontal="center"/>
    </xf>
    <xf numFmtId="179" fontId="0" fillId="0" borderId="4" xfId="0" applyNumberFormat="1" applyBorder="1" applyAlignment="1">
      <alignment horizontal="center"/>
    </xf>
    <xf numFmtId="0" fontId="17" fillId="0" borderId="34" xfId="0" applyFont="1" applyFill="1" applyBorder="1" applyAlignment="1">
      <alignment horizontal="left"/>
    </xf>
    <xf numFmtId="0" fontId="0" fillId="0" borderId="0" xfId="0" applyFont="1" applyAlignment="1">
      <alignment horizontal="left" vertical="top"/>
    </xf>
    <xf numFmtId="167" fontId="7" fillId="2" borderId="4" xfId="3" applyNumberFormat="1" applyFont="1" applyFill="1" applyBorder="1" applyAlignment="1">
      <alignment horizontal="left"/>
    </xf>
    <xf numFmtId="0" fontId="26" fillId="2" borderId="0" xfId="1" applyFont="1" applyFill="1"/>
    <xf numFmtId="0" fontId="26" fillId="2" borderId="0" xfId="1" applyFont="1" applyFill="1" applyBorder="1"/>
    <xf numFmtId="0" fontId="0" fillId="0" borderId="0" xfId="0" applyAlignment="1">
      <alignment horizontal="left" vertical="top" wrapText="1"/>
    </xf>
    <xf numFmtId="0" fontId="0" fillId="0" borderId="4" xfId="0" applyFont="1" applyFill="1" applyBorder="1" applyAlignment="1">
      <alignment horizontal="center"/>
    </xf>
    <xf numFmtId="0" fontId="0" fillId="0" borderId="5" xfId="0" applyBorder="1" applyAlignment="1">
      <alignment horizontal="center"/>
    </xf>
    <xf numFmtId="0" fontId="17" fillId="0" borderId="4" xfId="0" applyFont="1" applyBorder="1" applyAlignment="1">
      <alignment horizontal="center" vertical="center" wrapText="1"/>
    </xf>
    <xf numFmtId="0" fontId="0" fillId="0" borderId="4" xfId="0" applyBorder="1" applyAlignment="1">
      <alignment horizontal="center"/>
    </xf>
    <xf numFmtId="0" fontId="0" fillId="0" borderId="4" xfId="0" applyBorder="1" applyAlignment="1">
      <alignment horizontal="center" vertical="center" wrapText="1"/>
    </xf>
    <xf numFmtId="0" fontId="0" fillId="0" borderId="0" xfId="0" applyAlignment="1">
      <alignment horizontal="left" vertical="center" wrapText="1"/>
    </xf>
    <xf numFmtId="0" fontId="0" fillId="0" borderId="4" xfId="0" applyFont="1" applyBorder="1" applyAlignment="1">
      <alignment horizontal="center"/>
    </xf>
    <xf numFmtId="0" fontId="17" fillId="0" borderId="4" xfId="0" applyFont="1" applyBorder="1" applyAlignment="1">
      <alignment horizontal="left" vertical="center" wrapText="1"/>
    </xf>
    <xf numFmtId="0" fontId="0" fillId="0" borderId="0" xfId="0" applyAlignment="1">
      <alignment vertical="center" wrapText="1"/>
    </xf>
    <xf numFmtId="0" fontId="17" fillId="0" borderId="4" xfId="0" applyFont="1" applyFill="1" applyBorder="1" applyAlignment="1">
      <alignment horizontal="center" vertical="center" wrapText="1"/>
    </xf>
    <xf numFmtId="0" fontId="0" fillId="0" borderId="0" xfId="0" applyFont="1" applyFill="1" applyBorder="1" applyAlignment="1">
      <alignment horizontal="left"/>
    </xf>
    <xf numFmtId="0" fontId="17" fillId="0" borderId="5" xfId="0" applyFont="1" applyFill="1" applyBorder="1" applyAlignment="1">
      <alignment horizontal="center" vertical="center" wrapText="1"/>
    </xf>
    <xf numFmtId="0" fontId="0" fillId="0" borderId="0" xfId="0" applyAlignment="1">
      <alignment horizontal="left" vertical="center"/>
    </xf>
    <xf numFmtId="0" fontId="17" fillId="0" borderId="0" xfId="0" applyFont="1" applyAlignment="1">
      <alignment horizontal="left" vertical="center" wrapText="1"/>
    </xf>
    <xf numFmtId="0" fontId="0" fillId="0" borderId="4" xfId="0" applyBorder="1" applyAlignment="1">
      <alignment horizontal="left" vertical="center" wrapText="1"/>
    </xf>
    <xf numFmtId="10" fontId="0" fillId="0" borderId="4" xfId="5" applyNumberFormat="1" applyFont="1" applyBorder="1" applyAlignment="1">
      <alignment horizontal="center" vertical="center" wrapText="1"/>
    </xf>
    <xf numFmtId="177" fontId="0" fillId="0" borderId="4" xfId="0" applyNumberFormat="1" applyBorder="1" applyAlignment="1">
      <alignment horizontal="center" vertical="center" wrapText="1"/>
    </xf>
    <xf numFmtId="1" fontId="0" fillId="0" borderId="32" xfId="0" applyNumberFormat="1" applyBorder="1" applyAlignment="1">
      <alignment horizontal="center" vertical="center" wrapText="1"/>
    </xf>
    <xf numFmtId="0" fontId="27" fillId="0" borderId="4" xfId="0" applyFont="1" applyBorder="1" applyAlignment="1">
      <alignment horizontal="center"/>
    </xf>
    <xf numFmtId="0" fontId="27" fillId="8" borderId="4" xfId="0" applyFont="1" applyFill="1" applyBorder="1" applyAlignment="1">
      <alignment horizontal="center"/>
    </xf>
    <xf numFmtId="180" fontId="0" fillId="0" borderId="4" xfId="0" applyNumberFormat="1"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14" fontId="0" fillId="0" borderId="4" xfId="0" applyNumberFormat="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30" fillId="9" borderId="4" xfId="0" applyFont="1" applyFill="1" applyBorder="1" applyAlignment="1">
      <alignment horizontal="center" vertical="center"/>
    </xf>
    <xf numFmtId="0" fontId="0" fillId="6" borderId="4" xfId="0" applyFill="1" applyBorder="1" applyAlignment="1">
      <alignment horizontal="center" vertical="center"/>
    </xf>
    <xf numFmtId="0" fontId="0" fillId="6" borderId="4" xfId="0" applyFill="1" applyBorder="1" applyAlignment="1">
      <alignment horizontal="center"/>
    </xf>
    <xf numFmtId="0" fontId="32" fillId="11" borderId="4" xfId="0" applyFont="1" applyFill="1" applyBorder="1" applyAlignment="1">
      <alignment horizontal="center" vertical="center"/>
    </xf>
    <xf numFmtId="0" fontId="32" fillId="0" borderId="43" xfId="0" applyFont="1" applyFill="1" applyBorder="1" applyAlignment="1">
      <alignment horizontal="center" vertical="center"/>
    </xf>
    <xf numFmtId="0" fontId="32" fillId="11" borderId="43" xfId="0" applyFont="1" applyFill="1" applyBorder="1" applyAlignment="1">
      <alignment horizontal="center" vertical="center"/>
    </xf>
    <xf numFmtId="0" fontId="32" fillId="11" borderId="45" xfId="0" applyFont="1" applyFill="1" applyBorder="1" applyAlignment="1">
      <alignment horizontal="center" vertical="center"/>
    </xf>
    <xf numFmtId="0" fontId="33" fillId="0" borderId="4" xfId="0" applyFont="1" applyBorder="1" applyAlignment="1">
      <alignment horizontal="center"/>
    </xf>
    <xf numFmtId="0" fontId="33" fillId="0" borderId="0" xfId="0" applyFont="1"/>
    <xf numFmtId="0" fontId="34" fillId="12" borderId="4" xfId="0" applyFont="1" applyFill="1" applyBorder="1" applyAlignment="1">
      <alignment horizontal="center"/>
    </xf>
    <xf numFmtId="0" fontId="30" fillId="9" borderId="33" xfId="0" applyFont="1" applyFill="1" applyBorder="1" applyAlignment="1">
      <alignment horizontal="center" vertical="center"/>
    </xf>
    <xf numFmtId="0" fontId="32" fillId="11" borderId="48" xfId="0" applyFont="1" applyFill="1" applyBorder="1" applyAlignment="1">
      <alignment horizontal="center" vertical="center"/>
    </xf>
    <xf numFmtId="0" fontId="32" fillId="11" borderId="44" xfId="0" applyFont="1" applyFill="1" applyBorder="1" applyAlignment="1">
      <alignment horizontal="center" vertical="center"/>
    </xf>
    <xf numFmtId="0" fontId="30" fillId="0" borderId="33" xfId="0" applyFont="1" applyFill="1" applyBorder="1" applyAlignment="1">
      <alignment horizontal="center" vertical="center"/>
    </xf>
    <xf numFmtId="0" fontId="30" fillId="0" borderId="4" xfId="0" applyFont="1" applyFill="1" applyBorder="1" applyAlignment="1">
      <alignment horizontal="center" vertical="center"/>
    </xf>
    <xf numFmtId="0" fontId="17" fillId="0" borderId="0" xfId="0" applyFont="1" applyFill="1" applyBorder="1" applyAlignment="1">
      <alignment horizontal="center"/>
    </xf>
    <xf numFmtId="0" fontId="0" fillId="0" borderId="0" xfId="0" applyFont="1" applyFill="1" applyBorder="1" applyAlignment="1">
      <alignment horizontal="center"/>
    </xf>
    <xf numFmtId="0" fontId="19" fillId="0" borderId="49" xfId="0" applyFont="1" applyBorder="1" applyAlignment="1">
      <alignment horizontal="left" vertical="center" wrapText="1"/>
    </xf>
    <xf numFmtId="0" fontId="19" fillId="0" borderId="50" xfId="0" applyFont="1" applyBorder="1" applyAlignment="1">
      <alignment horizontal="left" vertical="center" wrapText="1"/>
    </xf>
    <xf numFmtId="0" fontId="19" fillId="0" borderId="51" xfId="0" applyFont="1" applyBorder="1" applyAlignment="1">
      <alignment horizontal="left" vertical="center" wrapText="1"/>
    </xf>
    <xf numFmtId="0" fontId="19" fillId="0" borderId="52" xfId="0" applyFont="1" applyBorder="1" applyAlignment="1">
      <alignment horizontal="left" vertical="center" wrapText="1"/>
    </xf>
    <xf numFmtId="0" fontId="19" fillId="0" borderId="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5" xfId="0" applyFont="1" applyBorder="1" applyAlignment="1">
      <alignment horizontal="left" vertical="center" wrapText="1"/>
    </xf>
    <xf numFmtId="0" fontId="19" fillId="0" borderId="56" xfId="0" applyFont="1" applyBorder="1" applyAlignment="1">
      <alignment horizontal="left" vertical="center" wrapText="1"/>
    </xf>
    <xf numFmtId="0" fontId="0" fillId="0" borderId="0" xfId="0" applyAlignment="1">
      <alignment horizontal="left" vertical="top" wrapText="1"/>
    </xf>
    <xf numFmtId="0" fontId="0" fillId="0" borderId="0" xfId="0" applyFill="1" applyBorder="1" applyAlignment="1">
      <alignment horizontal="left" vertical="top" wrapText="1"/>
    </xf>
    <xf numFmtId="0" fontId="17" fillId="0" borderId="4" xfId="0" applyFont="1"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29" xfId="0" applyFont="1" applyFill="1" applyBorder="1" applyAlignment="1">
      <alignment horizontal="center"/>
    </xf>
    <xf numFmtId="0" fontId="0" fillId="0" borderId="4" xfId="0" applyFont="1" applyFill="1" applyBorder="1" applyAlignment="1">
      <alignment horizontal="center"/>
    </xf>
    <xf numFmtId="0" fontId="0" fillId="0" borderId="5" xfId="0" applyBorder="1" applyAlignment="1">
      <alignment horizontal="center"/>
    </xf>
    <xf numFmtId="0" fontId="0" fillId="0" borderId="29" xfId="0"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29" xfId="0" applyFill="1" applyBorder="1" applyAlignment="1">
      <alignment horizontal="center"/>
    </xf>
    <xf numFmtId="0" fontId="0" fillId="0" borderId="4" xfId="0" applyFill="1" applyBorder="1" applyAlignment="1">
      <alignment horizontal="center"/>
    </xf>
    <xf numFmtId="0" fontId="20" fillId="0" borderId="2" xfId="0" applyFont="1" applyBorder="1" applyAlignment="1">
      <alignment horizontal="left"/>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4" xfId="0" applyFont="1" applyBorder="1" applyAlignment="1">
      <alignment horizontal="center"/>
    </xf>
    <xf numFmtId="0" fontId="0" fillId="0" borderId="4" xfId="0" applyBorder="1" applyAlignment="1">
      <alignment horizontal="center"/>
    </xf>
    <xf numFmtId="0" fontId="20" fillId="0" borderId="2" xfId="0" applyFont="1"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29" xfId="0" applyBorder="1" applyAlignment="1">
      <alignment horizontal="left"/>
    </xf>
    <xf numFmtId="0" fontId="0" fillId="0" borderId="4" xfId="0" applyBorder="1" applyAlignment="1">
      <alignment horizontal="left"/>
    </xf>
    <xf numFmtId="0" fontId="17" fillId="0" borderId="5" xfId="0" applyFont="1" applyBorder="1" applyAlignment="1">
      <alignment horizontal="center"/>
    </xf>
    <xf numFmtId="0" fontId="17" fillId="0" borderId="6" xfId="0" applyFont="1" applyBorder="1" applyAlignment="1">
      <alignment horizontal="center"/>
    </xf>
    <xf numFmtId="0" fontId="17" fillId="0" borderId="29" xfId="0" applyFont="1" applyBorder="1" applyAlignment="1">
      <alignment horizontal="center"/>
    </xf>
    <xf numFmtId="0" fontId="0" fillId="0" borderId="4" xfId="0" applyBorder="1" applyAlignment="1">
      <alignment horizontal="center" vertical="center" wrapText="1"/>
    </xf>
    <xf numFmtId="0" fontId="17" fillId="0" borderId="5" xfId="0" applyFont="1" applyFill="1" applyBorder="1" applyAlignment="1">
      <alignment horizontal="center"/>
    </xf>
    <xf numFmtId="0" fontId="17" fillId="0" borderId="6" xfId="0" applyFont="1" applyFill="1" applyBorder="1" applyAlignment="1">
      <alignment horizontal="center"/>
    </xf>
    <xf numFmtId="0" fontId="17" fillId="0" borderId="29" xfId="0" applyFont="1" applyFill="1" applyBorder="1" applyAlignment="1">
      <alignment horizontal="center"/>
    </xf>
    <xf numFmtId="0" fontId="20" fillId="0" borderId="2" xfId="0" applyFont="1" applyBorder="1" applyAlignment="1">
      <alignment horizontal="left" vertical="top"/>
    </xf>
    <xf numFmtId="0" fontId="0" fillId="0" borderId="0" xfId="0" applyAlignment="1">
      <alignment horizontal="left" vertical="center" wrapText="1"/>
    </xf>
    <xf numFmtId="0" fontId="0" fillId="0" borderId="4" xfId="0" applyBorder="1" applyAlignment="1">
      <alignment horizontal="center" vertical="center"/>
    </xf>
    <xf numFmtId="0" fontId="0" fillId="0" borderId="4" xfId="0" applyFont="1" applyBorder="1" applyAlignment="1">
      <alignment horizontal="center"/>
    </xf>
    <xf numFmtId="0" fontId="17" fillId="0" borderId="4" xfId="0" applyFont="1" applyBorder="1" applyAlignment="1">
      <alignment horizontal="center" vertical="center"/>
    </xf>
    <xf numFmtId="1" fontId="0" fillId="0" borderId="5" xfId="0" applyNumberFormat="1" applyFont="1" applyFill="1" applyBorder="1" applyAlignment="1">
      <alignment horizontal="center"/>
    </xf>
    <xf numFmtId="1" fontId="0" fillId="0" borderId="6" xfId="0" applyNumberFormat="1" applyFont="1" applyFill="1" applyBorder="1" applyAlignment="1">
      <alignment horizontal="center"/>
    </xf>
    <xf numFmtId="1" fontId="0" fillId="0" borderId="29" xfId="0" applyNumberFormat="1" applyFont="1" applyFill="1" applyBorder="1" applyAlignment="1">
      <alignment horizontal="center"/>
    </xf>
    <xf numFmtId="1" fontId="0" fillId="0" borderId="4" xfId="0" applyNumberFormat="1" applyFont="1" applyFill="1" applyBorder="1" applyAlignment="1">
      <alignment horizontal="center"/>
    </xf>
    <xf numFmtId="22" fontId="0" fillId="0" borderId="4" xfId="0" applyNumberFormat="1" applyBorder="1" applyAlignment="1">
      <alignment horizontal="center"/>
    </xf>
    <xf numFmtId="14" fontId="0" fillId="0" borderId="5" xfId="0" quotePrefix="1" applyNumberFormat="1" applyBorder="1" applyAlignment="1">
      <alignment horizontal="center"/>
    </xf>
    <xf numFmtId="14" fontId="0" fillId="0" borderId="6" xfId="0" quotePrefix="1" applyNumberFormat="1" applyBorder="1" applyAlignment="1">
      <alignment horizontal="center"/>
    </xf>
    <xf numFmtId="14" fontId="0" fillId="0" borderId="29" xfId="0" quotePrefix="1" applyNumberFormat="1" applyBorder="1" applyAlignment="1">
      <alignment horizontal="center"/>
    </xf>
    <xf numFmtId="1" fontId="0" fillId="0" borderId="4" xfId="0" applyNumberFormat="1" applyBorder="1" applyAlignment="1">
      <alignment horizontal="center"/>
    </xf>
    <xf numFmtId="14" fontId="0" fillId="0" borderId="4" xfId="0" applyNumberFormat="1" applyBorder="1" applyAlignment="1">
      <alignment horizontal="center"/>
    </xf>
    <xf numFmtId="14" fontId="0" fillId="7" borderId="4" xfId="0" applyNumberFormat="1" applyFill="1" applyBorder="1" applyAlignment="1">
      <alignment horizontal="center"/>
    </xf>
    <xf numFmtId="22" fontId="0" fillId="0" borderId="5" xfId="0" applyNumberFormat="1" applyBorder="1" applyAlignment="1">
      <alignment horizontal="center"/>
    </xf>
    <xf numFmtId="22" fontId="0" fillId="0" borderId="29" xfId="0" applyNumberFormat="1" applyBorder="1" applyAlignment="1">
      <alignment horizontal="center"/>
    </xf>
    <xf numFmtId="18" fontId="0" fillId="0" borderId="4" xfId="0" applyNumberFormat="1" applyBorder="1" applyAlignment="1">
      <alignment horizontal="center"/>
    </xf>
    <xf numFmtId="0" fontId="22" fillId="0" borderId="4" xfId="0" applyFont="1" applyBorder="1" applyAlignment="1">
      <alignment horizontal="center"/>
    </xf>
    <xf numFmtId="0" fontId="25" fillId="0" borderId="4" xfId="0" applyFont="1" applyBorder="1" applyAlignment="1">
      <alignment horizontal="center"/>
    </xf>
    <xf numFmtId="0" fontId="17" fillId="0" borderId="4" xfId="0" applyFont="1" applyBorder="1" applyAlignment="1">
      <alignment horizontal="center" vertical="top" wrapText="1"/>
    </xf>
    <xf numFmtId="0" fontId="17" fillId="0" borderId="4" xfId="0" applyFont="1" applyBorder="1" applyAlignment="1">
      <alignment horizontal="left" vertical="center" wrapText="1"/>
    </xf>
    <xf numFmtId="0" fontId="0" fillId="0" borderId="0" xfId="0" applyBorder="1" applyAlignment="1">
      <alignment horizontal="left" vertical="top" wrapText="1"/>
    </xf>
    <xf numFmtId="0" fontId="17" fillId="0" borderId="4" xfId="0" applyFont="1" applyFill="1" applyBorder="1" applyAlignment="1">
      <alignment horizontal="center" vertical="center"/>
    </xf>
    <xf numFmtId="0" fontId="17" fillId="0" borderId="0" xfId="0" applyFont="1" applyAlignment="1">
      <alignment horizontal="center" vertical="top"/>
    </xf>
    <xf numFmtId="173" fontId="0" fillId="0" borderId="4" xfId="0" applyNumberFormat="1" applyFont="1" applyFill="1" applyBorder="1" applyAlignment="1">
      <alignment horizontal="center" vertical="center"/>
    </xf>
    <xf numFmtId="0" fontId="0" fillId="0" borderId="4" xfId="0" applyFont="1" applyFill="1" applyBorder="1" applyAlignment="1">
      <alignment horizontal="center" vertical="center"/>
    </xf>
    <xf numFmtId="0" fontId="17" fillId="0" borderId="4" xfId="0" applyFont="1" applyBorder="1" applyAlignment="1">
      <alignment horizontal="center" vertical="top"/>
    </xf>
    <xf numFmtId="0" fontId="17" fillId="0" borderId="5" xfId="0" applyFont="1" applyBorder="1" applyAlignment="1">
      <alignment horizontal="center" vertical="top" wrapText="1"/>
    </xf>
    <xf numFmtId="0" fontId="17" fillId="0" borderId="29" xfId="0" applyFont="1" applyBorder="1" applyAlignment="1">
      <alignment horizontal="center" vertical="top" wrapText="1"/>
    </xf>
    <xf numFmtId="0" fontId="0" fillId="0" borderId="4" xfId="0" applyNumberFormat="1" applyBorder="1" applyAlignment="1">
      <alignment horizontal="center"/>
    </xf>
    <xf numFmtId="0" fontId="17" fillId="0" borderId="4" xfId="0" applyFont="1" applyFill="1" applyBorder="1" applyAlignment="1">
      <alignment horizontal="center" vertical="center" wrapText="1"/>
    </xf>
    <xf numFmtId="0" fontId="17" fillId="0" borderId="36"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39"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40" xfId="0" applyFont="1" applyBorder="1" applyAlignment="1">
      <alignment horizontal="center" vertical="center" wrapText="1"/>
    </xf>
    <xf numFmtId="0" fontId="0" fillId="0" borderId="37" xfId="0" applyBorder="1" applyAlignment="1">
      <alignment horizontal="left" vertical="center" wrapText="1"/>
    </xf>
    <xf numFmtId="0" fontId="0" fillId="0" borderId="0" xfId="0" applyBorder="1" applyAlignment="1">
      <alignment horizontal="left"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40" xfId="0" applyBorder="1" applyAlignment="1">
      <alignment horizontal="center" vertical="center" wrapText="1"/>
    </xf>
    <xf numFmtId="0" fontId="0" fillId="0" borderId="4" xfId="0" applyBorder="1" applyAlignment="1">
      <alignment horizontal="left" vertical="top" wrapText="1"/>
    </xf>
    <xf numFmtId="0" fontId="33" fillId="0" borderId="42" xfId="0" applyFont="1" applyBorder="1" applyAlignment="1">
      <alignment horizontal="center"/>
    </xf>
    <xf numFmtId="0" fontId="33" fillId="0" borderId="47" xfId="0" applyFont="1" applyBorder="1" applyAlignment="1">
      <alignment horizontal="center"/>
    </xf>
    <xf numFmtId="0" fontId="33" fillId="0" borderId="41" xfId="0" applyFont="1" applyBorder="1" applyAlignment="1">
      <alignment horizontal="center"/>
    </xf>
    <xf numFmtId="0" fontId="33" fillId="0" borderId="46" xfId="0" applyFont="1" applyBorder="1" applyAlignment="1">
      <alignment horizontal="center"/>
    </xf>
    <xf numFmtId="0" fontId="31" fillId="6" borderId="4" xfId="0" applyFont="1" applyFill="1" applyBorder="1" applyAlignment="1">
      <alignment horizontal="center" vertical="center"/>
    </xf>
    <xf numFmtId="0" fontId="31" fillId="10" borderId="4" xfId="0" applyFont="1" applyFill="1" applyBorder="1" applyAlignment="1">
      <alignment horizontal="center" vertical="center" wrapText="1"/>
    </xf>
    <xf numFmtId="0" fontId="34" fillId="0" borderId="4" xfId="0" applyFont="1" applyBorder="1" applyAlignment="1">
      <alignment horizontal="center"/>
    </xf>
    <xf numFmtId="0" fontId="34" fillId="0" borderId="43" xfId="0" applyFont="1" applyBorder="1" applyAlignment="1">
      <alignment horizontal="center"/>
    </xf>
    <xf numFmtId="0" fontId="34" fillId="0" borderId="48" xfId="0" applyFont="1" applyBorder="1" applyAlignment="1">
      <alignment horizontal="center"/>
    </xf>
  </cellXfs>
  <cellStyles count="7">
    <cellStyle name="Comma" xfId="4" builtinId="3"/>
    <cellStyle name="GreyOrWhite" xfId="2" xr:uid="{00000000-0005-0000-0000-000002000000}"/>
    <cellStyle name="Normal" xfId="0" builtinId="0"/>
    <cellStyle name="Normal 2" xfId="1" xr:uid="{00000000-0005-0000-0000-000005000000}"/>
    <cellStyle name="Normal 2 2" xfId="6" xr:uid="{7E5E97F8-BC3E-42CA-80B7-8E8A82A2B348}"/>
    <cellStyle name="Percent" xfId="5" builtinId="5"/>
    <cellStyle name="Yellow" xfId="3" xr:uid="{00000000-0005-0000-0000-000007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'STATISTICAL - NORMAL CURVE'!$F$17</c:f>
              <c:strCache>
                <c:ptCount val="1"/>
                <c:pt idx="0">
                  <c:v>Num of Data-Points</c:v>
                </c:pt>
              </c:strCache>
            </c:strRef>
          </c:tx>
          <c:marker>
            <c:symbol val="none"/>
          </c:marker>
          <c:cat>
            <c:numRef>
              <c:f>'STATISTICAL - NORMAL CURVE'!$E$18:$E$26</c:f>
              <c:numCache>
                <c:formatCode>General</c:formatCode>
                <c:ptCount val="9"/>
                <c:pt idx="0">
                  <c:v>-4</c:v>
                </c:pt>
                <c:pt idx="1">
                  <c:v>-3</c:v>
                </c:pt>
                <c:pt idx="2">
                  <c:v>-2</c:v>
                </c:pt>
                <c:pt idx="3">
                  <c:v>-1</c:v>
                </c:pt>
                <c:pt idx="4">
                  <c:v>0</c:v>
                </c:pt>
                <c:pt idx="5">
                  <c:v>1</c:v>
                </c:pt>
                <c:pt idx="6">
                  <c:v>2</c:v>
                </c:pt>
                <c:pt idx="7">
                  <c:v>3</c:v>
                </c:pt>
                <c:pt idx="8">
                  <c:v>4</c:v>
                </c:pt>
              </c:numCache>
            </c:numRef>
          </c:cat>
          <c:val>
            <c:numRef>
              <c:f>'STATISTICAL - NORMAL CURVE'!$F$18:$F$26</c:f>
              <c:numCache>
                <c:formatCode>General</c:formatCode>
                <c:ptCount val="9"/>
                <c:pt idx="0">
                  <c:v>0</c:v>
                </c:pt>
                <c:pt idx="1">
                  <c:v>0</c:v>
                </c:pt>
                <c:pt idx="2">
                  <c:v>314</c:v>
                </c:pt>
                <c:pt idx="3">
                  <c:v>1354</c:v>
                </c:pt>
                <c:pt idx="4">
                  <c:v>1408</c:v>
                </c:pt>
                <c:pt idx="5">
                  <c:v>1315</c:v>
                </c:pt>
                <c:pt idx="6">
                  <c:v>339</c:v>
                </c:pt>
                <c:pt idx="7">
                  <c:v>0</c:v>
                </c:pt>
                <c:pt idx="8">
                  <c:v>0</c:v>
                </c:pt>
              </c:numCache>
            </c:numRef>
          </c:val>
          <c:smooth val="0"/>
          <c:extLst>
            <c:ext xmlns:c16="http://schemas.microsoft.com/office/drawing/2014/chart" uri="{C3380CC4-5D6E-409C-BE32-E72D297353CC}">
              <c16:uniqueId val="{00000000-054B-4A91-8BF6-7E4D3210EDE5}"/>
            </c:ext>
          </c:extLst>
        </c:ser>
        <c:dLbls>
          <c:showLegendKey val="0"/>
          <c:showVal val="0"/>
          <c:showCatName val="0"/>
          <c:showSerName val="0"/>
          <c:showPercent val="0"/>
          <c:showBubbleSize val="0"/>
        </c:dLbls>
        <c:smooth val="0"/>
        <c:axId val="317507456"/>
        <c:axId val="317508992"/>
      </c:lineChart>
      <c:catAx>
        <c:axId val="317507456"/>
        <c:scaling>
          <c:orientation val="minMax"/>
        </c:scaling>
        <c:delete val="0"/>
        <c:axPos val="b"/>
        <c:numFmt formatCode="General" sourceLinked="1"/>
        <c:majorTickMark val="out"/>
        <c:minorTickMark val="none"/>
        <c:tickLblPos val="nextTo"/>
        <c:crossAx val="317508992"/>
        <c:crosses val="autoZero"/>
        <c:auto val="1"/>
        <c:lblAlgn val="ctr"/>
        <c:lblOffset val="100"/>
        <c:noMultiLvlLbl val="0"/>
      </c:catAx>
      <c:valAx>
        <c:axId val="317508992"/>
        <c:scaling>
          <c:orientation val="minMax"/>
        </c:scaling>
        <c:delete val="0"/>
        <c:axPos val="l"/>
        <c:numFmt formatCode="General" sourceLinked="1"/>
        <c:majorTickMark val="out"/>
        <c:minorTickMark val="none"/>
        <c:tickLblPos val="nextTo"/>
        <c:crossAx val="317507456"/>
        <c:crossesAt val="5"/>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5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7.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8.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15</xdr:col>
      <xdr:colOff>426469</xdr:colOff>
      <xdr:row>5</xdr:row>
      <xdr:rowOff>96308</xdr:rowOff>
    </xdr:to>
    <xdr:pic>
      <xdr:nvPicPr>
        <xdr:cNvPr id="2" name="Picture 1">
          <a:extLst>
            <a:ext uri="{FF2B5EF4-FFF2-40B4-BE49-F238E27FC236}">
              <a16:creationId xmlns:a16="http://schemas.microsoft.com/office/drawing/2014/main" id="{C7AB0744-FD45-46AF-83E0-6C73CE5452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1645669" cy="8678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flipH="1">
          <a:off x="592667" y="1651000"/>
          <a:ext cx="836083"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6</xdr:row>
      <xdr:rowOff>169333</xdr:rowOff>
    </xdr:from>
    <xdr:to>
      <xdr:col>3</xdr:col>
      <xdr:colOff>338668</xdr:colOff>
      <xdr:row>15</xdr:row>
      <xdr:rowOff>52916</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flipH="1">
          <a:off x="698500" y="1651000"/>
          <a:ext cx="1756835" cy="14393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57167" y="0"/>
          <a:ext cx="1645669" cy="8678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100-000002000000}"/>
            </a:ext>
          </a:extLst>
        </xdr:cNvPr>
        <xdr:cNvCxnSpPr/>
      </xdr:nvCxnSpPr>
      <xdr:spPr>
        <a:xfrm flipH="1">
          <a:off x="592667" y="1636183"/>
          <a:ext cx="836083"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4359"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7" name="Straight Arrow Connector 6">
          <a:extLst>
            <a:ext uri="{FF2B5EF4-FFF2-40B4-BE49-F238E27FC236}">
              <a16:creationId xmlns:a16="http://schemas.microsoft.com/office/drawing/2014/main" id="{00000000-0008-0000-0100-000007000000}"/>
            </a:ext>
          </a:extLst>
        </xdr:cNvPr>
        <xdr:cNvCxnSpPr/>
      </xdr:nvCxnSpPr>
      <xdr:spPr>
        <a:xfrm flipH="1">
          <a:off x="433918" y="1703917"/>
          <a:ext cx="306915"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200-000002000000}"/>
            </a:ext>
          </a:extLst>
        </xdr:cNvPr>
        <xdr:cNvCxnSpPr/>
      </xdr:nvCxnSpPr>
      <xdr:spPr>
        <a:xfrm flipH="1">
          <a:off x="592667" y="1636183"/>
          <a:ext cx="836083" cy="1024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0</xdr:rowOff>
    </xdr:from>
    <xdr:to>
      <xdr:col>6</xdr:col>
      <xdr:colOff>349250</xdr:colOff>
      <xdr:row>15</xdr:row>
      <xdr:rowOff>52916</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H="1">
          <a:off x="698501" y="1682750"/>
          <a:ext cx="3608916" cy="1598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384" y="0"/>
          <a:ext cx="1637203" cy="858308"/>
        </a:xfrm>
        <a:prstGeom prst="rect">
          <a:avLst/>
        </a:prstGeom>
      </xdr:spPr>
    </xdr:pic>
    <xdr:clientData/>
  </xdr:twoCellAnchor>
  <xdr:twoCellAnchor>
    <xdr:from>
      <xdr:col>0</xdr:col>
      <xdr:colOff>603250</xdr:colOff>
      <xdr:row>7</xdr:row>
      <xdr:rowOff>0</xdr:rowOff>
    </xdr:from>
    <xdr:to>
      <xdr:col>3</xdr:col>
      <xdr:colOff>0</xdr:colOff>
      <xdr:row>18</xdr:row>
      <xdr:rowOff>42333</xdr:rowOff>
    </xdr:to>
    <xdr:cxnSp macro="">
      <xdr:nvCxnSpPr>
        <xdr:cNvPr id="6" name="Straight Arrow Connector 5">
          <a:extLst>
            <a:ext uri="{FF2B5EF4-FFF2-40B4-BE49-F238E27FC236}">
              <a16:creationId xmlns:a16="http://schemas.microsoft.com/office/drawing/2014/main" id="{00000000-0008-0000-0200-000006000000}"/>
            </a:ext>
          </a:extLst>
        </xdr:cNvPr>
        <xdr:cNvCxnSpPr/>
      </xdr:nvCxnSpPr>
      <xdr:spPr>
        <a:xfrm flipH="1">
          <a:off x="603250" y="1682750"/>
          <a:ext cx="1513417" cy="2169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592667</xdr:colOff>
      <xdr:row>8</xdr:row>
      <xdr:rowOff>169333</xdr:rowOff>
    </xdr:from>
    <xdr:to>
      <xdr:col>1</xdr:col>
      <xdr:colOff>762000</xdr:colOff>
      <xdr:row>13</xdr:row>
      <xdr:rowOff>31750</xdr:rowOff>
    </xdr:to>
    <xdr:cxnSp macro="">
      <xdr:nvCxnSpPr>
        <xdr:cNvPr id="2" name="Straight Arrow Connector 1">
          <a:extLst>
            <a:ext uri="{FF2B5EF4-FFF2-40B4-BE49-F238E27FC236}">
              <a16:creationId xmlns:a16="http://schemas.microsoft.com/office/drawing/2014/main" id="{00000000-0008-0000-0300-000002000000}"/>
            </a:ext>
          </a:extLst>
        </xdr:cNvPr>
        <xdr:cNvCxnSpPr/>
      </xdr:nvCxnSpPr>
      <xdr:spPr>
        <a:xfrm flipH="1">
          <a:off x="592667" y="16361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9</xdr:row>
      <xdr:rowOff>21167</xdr:rowOff>
    </xdr:from>
    <xdr:to>
      <xdr:col>1</xdr:col>
      <xdr:colOff>74083</xdr:colOff>
      <xdr:row>10</xdr:row>
      <xdr:rowOff>74083</xdr:rowOff>
    </xdr:to>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a:xfrm flipH="1">
          <a:off x="433918" y="16880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4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4" name="Straight Arrow Connector 3">
          <a:extLst>
            <a:ext uri="{FF2B5EF4-FFF2-40B4-BE49-F238E27FC236}">
              <a16:creationId xmlns:a16="http://schemas.microsoft.com/office/drawing/2014/main" id="{00000000-0008-0000-04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338667</xdr:colOff>
      <xdr:row>31</xdr:row>
      <xdr:rowOff>127000</xdr:rowOff>
    </xdr:from>
    <xdr:to>
      <xdr:col>9</xdr:col>
      <xdr:colOff>645584</xdr:colOff>
      <xdr:row>32</xdr:row>
      <xdr:rowOff>95250</xdr:rowOff>
    </xdr:to>
    <xdr:cxnSp macro="">
      <xdr:nvCxnSpPr>
        <xdr:cNvPr id="6" name="Straight Arrow Connector 5">
          <a:extLst>
            <a:ext uri="{FF2B5EF4-FFF2-40B4-BE49-F238E27FC236}">
              <a16:creationId xmlns:a16="http://schemas.microsoft.com/office/drawing/2014/main" id="{00000000-0008-0000-0400-000006000000}"/>
            </a:ext>
          </a:extLst>
        </xdr:cNvPr>
        <xdr:cNvCxnSpPr/>
      </xdr:nvCxnSpPr>
      <xdr:spPr>
        <a:xfrm>
          <a:off x="6656917" y="6466417"/>
          <a:ext cx="920750"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5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76884" y="0"/>
          <a:ext cx="1637202" cy="858308"/>
        </a:xfrm>
        <a:prstGeom prst="rect">
          <a:avLst/>
        </a:prstGeom>
      </xdr:spPr>
    </xdr:pic>
    <xdr:clientData/>
  </xdr:twoCellAnchor>
  <xdr:twoCellAnchor>
    <xdr:from>
      <xdr:col>0</xdr:col>
      <xdr:colOff>433919</xdr:colOff>
      <xdr:row>8</xdr:row>
      <xdr:rowOff>42333</xdr:rowOff>
    </xdr:from>
    <xdr:to>
      <xdr:col>0</xdr:col>
      <xdr:colOff>624417</xdr:colOff>
      <xdr:row>9</xdr:row>
      <xdr:rowOff>74083</xdr:rowOff>
    </xdr:to>
    <xdr:cxnSp macro="">
      <xdr:nvCxnSpPr>
        <xdr:cNvPr id="4" name="Straight Arrow Connector 3">
          <a:extLst>
            <a:ext uri="{FF2B5EF4-FFF2-40B4-BE49-F238E27FC236}">
              <a16:creationId xmlns:a16="http://schemas.microsoft.com/office/drawing/2014/main" id="{00000000-0008-0000-0500-000004000000}"/>
            </a:ext>
          </a:extLst>
        </xdr:cNvPr>
        <xdr:cNvCxnSpPr/>
      </xdr:nvCxnSpPr>
      <xdr:spPr>
        <a:xfrm flipH="1">
          <a:off x="433919" y="1915583"/>
          <a:ext cx="190498"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709084</xdr:colOff>
      <xdr:row>18</xdr:row>
      <xdr:rowOff>95250</xdr:rowOff>
    </xdr:from>
    <xdr:to>
      <xdr:col>5</xdr:col>
      <xdr:colOff>592667</xdr:colOff>
      <xdr:row>18</xdr:row>
      <xdr:rowOff>105833</xdr:rowOff>
    </xdr:to>
    <xdr:cxnSp macro="">
      <xdr:nvCxnSpPr>
        <xdr:cNvPr id="5" name="Straight Arrow Connector 4">
          <a:extLst>
            <a:ext uri="{FF2B5EF4-FFF2-40B4-BE49-F238E27FC236}">
              <a16:creationId xmlns:a16="http://schemas.microsoft.com/office/drawing/2014/main" id="{00000000-0008-0000-0500-000005000000}"/>
            </a:ext>
          </a:extLst>
        </xdr:cNvPr>
        <xdr:cNvCxnSpPr/>
      </xdr:nvCxnSpPr>
      <xdr:spPr>
        <a:xfrm flipV="1">
          <a:off x="2973917" y="3905250"/>
          <a:ext cx="1968500" cy="105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243417</xdr:colOff>
      <xdr:row>8</xdr:row>
      <xdr:rowOff>10584</xdr:rowOff>
    </xdr:from>
    <xdr:to>
      <xdr:col>1</xdr:col>
      <xdr:colOff>412750</xdr:colOff>
      <xdr:row>12</xdr:row>
      <xdr:rowOff>74084</xdr:rowOff>
    </xdr:to>
    <xdr:cxnSp macro="">
      <xdr:nvCxnSpPr>
        <xdr:cNvPr id="2" name="Straight Arrow Connector 1">
          <a:extLst>
            <a:ext uri="{FF2B5EF4-FFF2-40B4-BE49-F238E27FC236}">
              <a16:creationId xmlns:a16="http://schemas.microsoft.com/office/drawing/2014/main" id="{00000000-0008-0000-0600-000002000000}"/>
            </a:ext>
          </a:extLst>
        </xdr:cNvPr>
        <xdr:cNvCxnSpPr/>
      </xdr:nvCxnSpPr>
      <xdr:spPr>
        <a:xfrm flipH="1">
          <a:off x="243417" y="1883834"/>
          <a:ext cx="899583"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4" name="Straight Arrow Connector 3">
          <a:extLst>
            <a:ext uri="{FF2B5EF4-FFF2-40B4-BE49-F238E27FC236}">
              <a16:creationId xmlns:a16="http://schemas.microsoft.com/office/drawing/2014/main" id="{00000000-0008-0000-06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11</xdr:row>
      <xdr:rowOff>31750</xdr:rowOff>
    </xdr:to>
    <xdr:cxnSp macro="">
      <xdr:nvCxnSpPr>
        <xdr:cNvPr id="2" name="Straight Arrow Connector 1">
          <a:extLst>
            <a:ext uri="{FF2B5EF4-FFF2-40B4-BE49-F238E27FC236}">
              <a16:creationId xmlns:a16="http://schemas.microsoft.com/office/drawing/2014/main" id="{00000000-0008-0000-07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7</xdr:row>
      <xdr:rowOff>21167</xdr:rowOff>
    </xdr:from>
    <xdr:to>
      <xdr:col>1</xdr:col>
      <xdr:colOff>74083</xdr:colOff>
      <xdr:row>8</xdr:row>
      <xdr:rowOff>74083</xdr:rowOff>
    </xdr:to>
    <xdr:cxnSp macro="">
      <xdr:nvCxnSpPr>
        <xdr:cNvPr id="4" name="Straight Arrow Connector 3">
          <a:extLst>
            <a:ext uri="{FF2B5EF4-FFF2-40B4-BE49-F238E27FC236}">
              <a16:creationId xmlns:a16="http://schemas.microsoft.com/office/drawing/2014/main" id="{00000000-0008-0000-07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116417</xdr:colOff>
      <xdr:row>17</xdr:row>
      <xdr:rowOff>21167</xdr:rowOff>
    </xdr:from>
    <xdr:to>
      <xdr:col>4</xdr:col>
      <xdr:colOff>899583</xdr:colOff>
      <xdr:row>24</xdr:row>
      <xdr:rowOff>169333</xdr:rowOff>
    </xdr:to>
    <xdr:sp macro="" textlink="">
      <xdr:nvSpPr>
        <xdr:cNvPr id="5" name="Right Brace 4">
          <a:extLst>
            <a:ext uri="{FF2B5EF4-FFF2-40B4-BE49-F238E27FC236}">
              <a16:creationId xmlns:a16="http://schemas.microsoft.com/office/drawing/2014/main" id="{00000000-0008-0000-0700-000005000000}"/>
            </a:ext>
          </a:extLst>
        </xdr:cNvPr>
        <xdr:cNvSpPr/>
      </xdr:nvSpPr>
      <xdr:spPr>
        <a:xfrm>
          <a:off x="3704167" y="6815667"/>
          <a:ext cx="783166" cy="148166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10</xdr:row>
      <xdr:rowOff>31750</xdr:rowOff>
    </xdr:to>
    <xdr:cxnSp macro="">
      <xdr:nvCxnSpPr>
        <xdr:cNvPr id="2" name="Straight Arrow Connector 1">
          <a:extLst>
            <a:ext uri="{FF2B5EF4-FFF2-40B4-BE49-F238E27FC236}">
              <a16:creationId xmlns:a16="http://schemas.microsoft.com/office/drawing/2014/main" id="{00000000-0008-0000-0800-000002000000}"/>
            </a:ext>
          </a:extLst>
        </xdr:cNvPr>
        <xdr:cNvCxnSpPr/>
      </xdr:nvCxnSpPr>
      <xdr:spPr>
        <a:xfrm flipH="1">
          <a:off x="592667" y="1636183"/>
          <a:ext cx="836083" cy="1024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21167</xdr:rowOff>
    </xdr:from>
    <xdr:to>
      <xdr:col>2</xdr:col>
      <xdr:colOff>359834</xdr:colOff>
      <xdr:row>13</xdr:row>
      <xdr:rowOff>52916</xdr:rowOff>
    </xdr:to>
    <xdr:cxnSp macro="">
      <xdr:nvCxnSpPr>
        <xdr:cNvPr id="3" name="Straight Arrow Connector 2">
          <a:extLst>
            <a:ext uri="{FF2B5EF4-FFF2-40B4-BE49-F238E27FC236}">
              <a16:creationId xmlns:a16="http://schemas.microsoft.com/office/drawing/2014/main" id="{00000000-0008-0000-0800-000003000000}"/>
            </a:ext>
          </a:extLst>
        </xdr:cNvPr>
        <xdr:cNvCxnSpPr/>
      </xdr:nvCxnSpPr>
      <xdr:spPr>
        <a:xfrm flipH="1">
          <a:off x="698501" y="1703917"/>
          <a:ext cx="1100666" cy="1195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384" y="0"/>
          <a:ext cx="1637203" cy="858308"/>
        </a:xfrm>
        <a:prstGeom prst="rect">
          <a:avLst/>
        </a:prstGeom>
      </xdr:spPr>
    </xdr:pic>
    <xdr:clientData/>
  </xdr:twoCellAnchor>
  <xdr:twoCellAnchor>
    <xdr:from>
      <xdr:col>7</xdr:col>
      <xdr:colOff>169332</xdr:colOff>
      <xdr:row>23</xdr:row>
      <xdr:rowOff>63500</xdr:rowOff>
    </xdr:from>
    <xdr:to>
      <xdr:col>7</xdr:col>
      <xdr:colOff>507999</xdr:colOff>
      <xdr:row>25</xdr:row>
      <xdr:rowOff>158750</xdr:rowOff>
    </xdr:to>
    <xdr:sp macro="" textlink="">
      <xdr:nvSpPr>
        <xdr:cNvPr id="5" name="Right Brace 4">
          <a:extLst>
            <a:ext uri="{FF2B5EF4-FFF2-40B4-BE49-F238E27FC236}">
              <a16:creationId xmlns:a16="http://schemas.microsoft.com/office/drawing/2014/main" id="{00000000-0008-0000-0800-000005000000}"/>
            </a:ext>
          </a:extLst>
        </xdr:cNvPr>
        <xdr:cNvSpPr/>
      </xdr:nvSpPr>
      <xdr:spPr>
        <a:xfrm>
          <a:off x="5238749" y="4836583"/>
          <a:ext cx="338667" cy="4762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0900-000002000000}"/>
            </a:ext>
          </a:extLst>
        </xdr:cNvPr>
        <xdr:cNvCxnSpPr/>
      </xdr:nvCxnSpPr>
      <xdr:spPr>
        <a:xfrm flipH="1">
          <a:off x="349251" y="1672167"/>
          <a:ext cx="23283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306917</xdr:colOff>
      <xdr:row>8</xdr:row>
      <xdr:rowOff>0</xdr:rowOff>
    </xdr:from>
    <xdr:to>
      <xdr:col>1</xdr:col>
      <xdr:colOff>296334</xdr:colOff>
      <xdr:row>9</xdr:row>
      <xdr:rowOff>74083</xdr:rowOff>
    </xdr:to>
    <xdr:cxnSp macro="">
      <xdr:nvCxnSpPr>
        <xdr:cNvPr id="2" name="Straight Arrow Connector 1">
          <a:extLst>
            <a:ext uri="{FF2B5EF4-FFF2-40B4-BE49-F238E27FC236}">
              <a16:creationId xmlns:a16="http://schemas.microsoft.com/office/drawing/2014/main" id="{00000000-0008-0000-0A00-000002000000}"/>
            </a:ext>
          </a:extLst>
        </xdr:cNvPr>
        <xdr:cNvCxnSpPr/>
      </xdr:nvCxnSpPr>
      <xdr:spPr>
        <a:xfrm flipH="1">
          <a:off x="306917" y="1873250"/>
          <a:ext cx="656167" cy="264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0</xdr:col>
      <xdr:colOff>232833</xdr:colOff>
      <xdr:row>7</xdr:row>
      <xdr:rowOff>158750</xdr:rowOff>
    </xdr:from>
    <xdr:to>
      <xdr:col>1</xdr:col>
      <xdr:colOff>762000</xdr:colOff>
      <xdr:row>12</xdr:row>
      <xdr:rowOff>21167</xdr:rowOff>
    </xdr:to>
    <xdr:cxnSp macro="">
      <xdr:nvCxnSpPr>
        <xdr:cNvPr id="4" name="Straight Arrow Connector 3">
          <a:extLst>
            <a:ext uri="{FF2B5EF4-FFF2-40B4-BE49-F238E27FC236}">
              <a16:creationId xmlns:a16="http://schemas.microsoft.com/office/drawing/2014/main" id="{D6AE9958-0F95-4526-B6BC-D78701FC7B91}"/>
            </a:ext>
          </a:extLst>
        </xdr:cNvPr>
        <xdr:cNvCxnSpPr/>
      </xdr:nvCxnSpPr>
      <xdr:spPr>
        <a:xfrm flipH="1">
          <a:off x="232833" y="1830917"/>
          <a:ext cx="1195917"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338667</xdr:colOff>
      <xdr:row>8</xdr:row>
      <xdr:rowOff>52917</xdr:rowOff>
    </xdr:from>
    <xdr:to>
      <xdr:col>3</xdr:col>
      <xdr:colOff>88899</xdr:colOff>
      <xdr:row>15</xdr:row>
      <xdr:rowOff>0</xdr:rowOff>
    </xdr:to>
    <xdr:cxnSp macro="">
      <xdr:nvCxnSpPr>
        <xdr:cNvPr id="6" name="Straight Arrow Connector 5">
          <a:extLst>
            <a:ext uri="{FF2B5EF4-FFF2-40B4-BE49-F238E27FC236}">
              <a16:creationId xmlns:a16="http://schemas.microsoft.com/office/drawing/2014/main" id="{22D103CA-E125-4203-9F73-ACC1D382FA20}"/>
            </a:ext>
          </a:extLst>
        </xdr:cNvPr>
        <xdr:cNvCxnSpPr/>
      </xdr:nvCxnSpPr>
      <xdr:spPr>
        <a:xfrm flipH="1">
          <a:off x="338667" y="1926167"/>
          <a:ext cx="1866899" cy="130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46567</xdr:rowOff>
    </xdr:from>
    <xdr:to>
      <xdr:col>3</xdr:col>
      <xdr:colOff>939800</xdr:colOff>
      <xdr:row>18</xdr:row>
      <xdr:rowOff>21167</xdr:rowOff>
    </xdr:to>
    <xdr:cxnSp macro="">
      <xdr:nvCxnSpPr>
        <xdr:cNvPr id="8" name="Straight Arrow Connector 7">
          <a:extLst>
            <a:ext uri="{FF2B5EF4-FFF2-40B4-BE49-F238E27FC236}">
              <a16:creationId xmlns:a16="http://schemas.microsoft.com/office/drawing/2014/main" id="{9847FE93-1C95-4830-B071-EA305EAE477D}"/>
            </a:ext>
          </a:extLst>
        </xdr:cNvPr>
        <xdr:cNvCxnSpPr/>
      </xdr:nvCxnSpPr>
      <xdr:spPr>
        <a:xfrm flipH="1">
          <a:off x="560917" y="1919817"/>
          <a:ext cx="2495550" cy="1911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0B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4</xdr:col>
      <xdr:colOff>95250</xdr:colOff>
      <xdr:row>15</xdr:row>
      <xdr:rowOff>0</xdr:rowOff>
    </xdr:from>
    <xdr:to>
      <xdr:col>4</xdr:col>
      <xdr:colOff>613834</xdr:colOff>
      <xdr:row>16</xdr:row>
      <xdr:rowOff>179916</xdr:rowOff>
    </xdr:to>
    <xdr:sp macro="" textlink="">
      <xdr:nvSpPr>
        <xdr:cNvPr id="4" name="Right Brace 3">
          <a:extLst>
            <a:ext uri="{FF2B5EF4-FFF2-40B4-BE49-F238E27FC236}">
              <a16:creationId xmlns:a16="http://schemas.microsoft.com/office/drawing/2014/main" id="{00000000-0008-0000-0B00-000004000000}"/>
            </a:ext>
          </a:extLst>
        </xdr:cNvPr>
        <xdr:cNvSpPr/>
      </xdr:nvSpPr>
      <xdr:spPr>
        <a:xfrm>
          <a:off x="3280833" y="3227917"/>
          <a:ext cx="518584" cy="37041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0C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4959" y="0"/>
          <a:ext cx="1637202" cy="858308"/>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0D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4959" y="0"/>
          <a:ext cx="1637202" cy="85830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0E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0F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243417</xdr:colOff>
      <xdr:row>7</xdr:row>
      <xdr:rowOff>196849</xdr:rowOff>
    </xdr:from>
    <xdr:to>
      <xdr:col>1</xdr:col>
      <xdr:colOff>243416</xdr:colOff>
      <xdr:row>12</xdr:row>
      <xdr:rowOff>31750</xdr:rowOff>
    </xdr:to>
    <xdr:cxnSp macro="">
      <xdr:nvCxnSpPr>
        <xdr:cNvPr id="4" name="Straight Arrow Connector 3">
          <a:extLst>
            <a:ext uri="{FF2B5EF4-FFF2-40B4-BE49-F238E27FC236}">
              <a16:creationId xmlns:a16="http://schemas.microsoft.com/office/drawing/2014/main" id="{00000000-0008-0000-0F00-000004000000}"/>
            </a:ext>
          </a:extLst>
        </xdr:cNvPr>
        <xdr:cNvCxnSpPr/>
      </xdr:nvCxnSpPr>
      <xdr:spPr>
        <a:xfrm flipH="1">
          <a:off x="243417" y="1869016"/>
          <a:ext cx="846666"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0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243417</xdr:colOff>
      <xdr:row>7</xdr:row>
      <xdr:rowOff>196849</xdr:rowOff>
    </xdr:from>
    <xdr:to>
      <xdr:col>1</xdr:col>
      <xdr:colOff>243416</xdr:colOff>
      <xdr:row>12</xdr:row>
      <xdr:rowOff>31750</xdr:rowOff>
    </xdr:to>
    <xdr:cxnSp macro="">
      <xdr:nvCxnSpPr>
        <xdr:cNvPr id="4" name="Straight Arrow Connector 3">
          <a:extLst>
            <a:ext uri="{FF2B5EF4-FFF2-40B4-BE49-F238E27FC236}">
              <a16:creationId xmlns:a16="http://schemas.microsoft.com/office/drawing/2014/main" id="{00000000-0008-0000-1000-000004000000}"/>
            </a:ext>
          </a:extLst>
        </xdr:cNvPr>
        <xdr:cNvCxnSpPr/>
      </xdr:nvCxnSpPr>
      <xdr:spPr>
        <a:xfrm flipH="1">
          <a:off x="243417" y="1854199"/>
          <a:ext cx="847724" cy="806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1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560917</xdr:colOff>
      <xdr:row>8</xdr:row>
      <xdr:rowOff>21167</xdr:rowOff>
    </xdr:from>
    <xdr:to>
      <xdr:col>2</xdr:col>
      <xdr:colOff>603250</xdr:colOff>
      <xdr:row>15</xdr:row>
      <xdr:rowOff>31750</xdr:rowOff>
    </xdr:to>
    <xdr:cxnSp macro="">
      <xdr:nvCxnSpPr>
        <xdr:cNvPr id="4" name="Straight Arrow Connector 3">
          <a:extLst>
            <a:ext uri="{FF2B5EF4-FFF2-40B4-BE49-F238E27FC236}">
              <a16:creationId xmlns:a16="http://schemas.microsoft.com/office/drawing/2014/main" id="{00000000-0008-0000-1100-000004000000}"/>
            </a:ext>
          </a:extLst>
        </xdr:cNvPr>
        <xdr:cNvCxnSpPr/>
      </xdr:nvCxnSpPr>
      <xdr:spPr>
        <a:xfrm flipH="1">
          <a:off x="560917" y="1894417"/>
          <a:ext cx="1735666" cy="136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455084</xdr:colOff>
      <xdr:row>7</xdr:row>
      <xdr:rowOff>190500</xdr:rowOff>
    </xdr:from>
    <xdr:to>
      <xdr:col>1</xdr:col>
      <xdr:colOff>624416</xdr:colOff>
      <xdr:row>12</xdr:row>
      <xdr:rowOff>84667</xdr:rowOff>
    </xdr:to>
    <xdr:cxnSp macro="">
      <xdr:nvCxnSpPr>
        <xdr:cNvPr id="7" name="Straight Arrow Connector 6">
          <a:extLst>
            <a:ext uri="{FF2B5EF4-FFF2-40B4-BE49-F238E27FC236}">
              <a16:creationId xmlns:a16="http://schemas.microsoft.com/office/drawing/2014/main" id="{00000000-0008-0000-1100-000007000000}"/>
            </a:ext>
          </a:extLst>
        </xdr:cNvPr>
        <xdr:cNvCxnSpPr/>
      </xdr:nvCxnSpPr>
      <xdr:spPr>
        <a:xfrm flipH="1">
          <a:off x="455084" y="1862667"/>
          <a:ext cx="1015999" cy="867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2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0</xdr:colOff>
      <xdr:row>8</xdr:row>
      <xdr:rowOff>42333</xdr:rowOff>
    </xdr:from>
    <xdr:to>
      <xdr:col>1</xdr:col>
      <xdr:colOff>539750</xdr:colOff>
      <xdr:row>15</xdr:row>
      <xdr:rowOff>0</xdr:rowOff>
    </xdr:to>
    <xdr:cxnSp macro="">
      <xdr:nvCxnSpPr>
        <xdr:cNvPr id="4" name="Straight Arrow Connector 3">
          <a:extLst>
            <a:ext uri="{FF2B5EF4-FFF2-40B4-BE49-F238E27FC236}">
              <a16:creationId xmlns:a16="http://schemas.microsoft.com/office/drawing/2014/main" id="{00000000-0008-0000-1200-000004000000}"/>
            </a:ext>
          </a:extLst>
        </xdr:cNvPr>
        <xdr:cNvCxnSpPr/>
      </xdr:nvCxnSpPr>
      <xdr:spPr>
        <a:xfrm flipH="1">
          <a:off x="0" y="1915583"/>
          <a:ext cx="1386417" cy="131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8</xdr:row>
      <xdr:rowOff>21167</xdr:rowOff>
    </xdr:from>
    <xdr:to>
      <xdr:col>1</xdr:col>
      <xdr:colOff>169333</xdr:colOff>
      <xdr:row>12</xdr:row>
      <xdr:rowOff>116417</xdr:rowOff>
    </xdr:to>
    <xdr:cxnSp macro="">
      <xdr:nvCxnSpPr>
        <xdr:cNvPr id="5" name="Straight Arrow Connector 4">
          <a:extLst>
            <a:ext uri="{FF2B5EF4-FFF2-40B4-BE49-F238E27FC236}">
              <a16:creationId xmlns:a16="http://schemas.microsoft.com/office/drawing/2014/main" id="{00000000-0008-0000-1200-000005000000}"/>
            </a:ext>
          </a:extLst>
        </xdr:cNvPr>
        <xdr:cNvCxnSpPr/>
      </xdr:nvCxnSpPr>
      <xdr:spPr>
        <a:xfrm flipH="1">
          <a:off x="1" y="1894417"/>
          <a:ext cx="1015999" cy="867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1</xdr:col>
      <xdr:colOff>201083</xdr:colOff>
      <xdr:row>8</xdr:row>
      <xdr:rowOff>31750</xdr:rowOff>
    </xdr:to>
    <xdr:cxnSp macro="">
      <xdr:nvCxnSpPr>
        <xdr:cNvPr id="2" name="Straight Arrow Connector 1">
          <a:extLst>
            <a:ext uri="{FF2B5EF4-FFF2-40B4-BE49-F238E27FC236}">
              <a16:creationId xmlns:a16="http://schemas.microsoft.com/office/drawing/2014/main" id="{00000000-0008-0000-1300-000002000000}"/>
            </a:ext>
          </a:extLst>
        </xdr:cNvPr>
        <xdr:cNvCxnSpPr/>
      </xdr:nvCxnSpPr>
      <xdr:spPr>
        <a:xfrm flipH="1">
          <a:off x="349251" y="1714500"/>
          <a:ext cx="69849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6934" y="0"/>
          <a:ext cx="1637203" cy="858308"/>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14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09" y="0"/>
          <a:ext cx="1637202" cy="85830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275167</xdr:colOff>
      <xdr:row>7</xdr:row>
      <xdr:rowOff>31750</xdr:rowOff>
    </xdr:from>
    <xdr:to>
      <xdr:col>0</xdr:col>
      <xdr:colOff>507999</xdr:colOff>
      <xdr:row>8</xdr:row>
      <xdr:rowOff>74083</xdr:rowOff>
    </xdr:to>
    <xdr:cxnSp macro="">
      <xdr:nvCxnSpPr>
        <xdr:cNvPr id="2" name="Straight Arrow Connector 1">
          <a:extLst>
            <a:ext uri="{FF2B5EF4-FFF2-40B4-BE49-F238E27FC236}">
              <a16:creationId xmlns:a16="http://schemas.microsoft.com/office/drawing/2014/main" id="{00000000-0008-0000-1500-000002000000}"/>
            </a:ext>
          </a:extLst>
        </xdr:cNvPr>
        <xdr:cNvCxnSpPr/>
      </xdr:nvCxnSpPr>
      <xdr:spPr>
        <a:xfrm flipH="1">
          <a:off x="275167" y="1714500"/>
          <a:ext cx="23283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09" y="0"/>
          <a:ext cx="1637202" cy="858308"/>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6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804333</xdr:colOff>
      <xdr:row>9</xdr:row>
      <xdr:rowOff>31750</xdr:rowOff>
    </xdr:to>
    <xdr:cxnSp macro="">
      <xdr:nvCxnSpPr>
        <xdr:cNvPr id="2" name="Straight Arrow Connector 1">
          <a:extLst>
            <a:ext uri="{FF2B5EF4-FFF2-40B4-BE49-F238E27FC236}">
              <a16:creationId xmlns:a16="http://schemas.microsoft.com/office/drawing/2014/main" id="{00000000-0008-0000-1700-000002000000}"/>
            </a:ext>
          </a:extLst>
        </xdr:cNvPr>
        <xdr:cNvCxnSpPr/>
      </xdr:nvCxnSpPr>
      <xdr:spPr>
        <a:xfrm flipH="1">
          <a:off x="349251" y="1862667"/>
          <a:ext cx="45508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8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349251</xdr:colOff>
      <xdr:row>8</xdr:row>
      <xdr:rowOff>21167</xdr:rowOff>
    </xdr:from>
    <xdr:to>
      <xdr:col>1</xdr:col>
      <xdr:colOff>211667</xdr:colOff>
      <xdr:row>9</xdr:row>
      <xdr:rowOff>31750</xdr:rowOff>
    </xdr:to>
    <xdr:cxnSp macro="">
      <xdr:nvCxnSpPr>
        <xdr:cNvPr id="2" name="Straight Arrow Connector 1">
          <a:extLst>
            <a:ext uri="{FF2B5EF4-FFF2-40B4-BE49-F238E27FC236}">
              <a16:creationId xmlns:a16="http://schemas.microsoft.com/office/drawing/2014/main" id="{00000000-0008-0000-1900-000002000000}"/>
            </a:ext>
          </a:extLst>
        </xdr:cNvPr>
        <xdr:cNvCxnSpPr/>
      </xdr:nvCxnSpPr>
      <xdr:spPr>
        <a:xfrm flipH="1">
          <a:off x="349251" y="1894417"/>
          <a:ext cx="719666"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twoCellAnchor>
    <xdr:from>
      <xdr:col>0</xdr:col>
      <xdr:colOff>433917</xdr:colOff>
      <xdr:row>8</xdr:row>
      <xdr:rowOff>0</xdr:rowOff>
    </xdr:from>
    <xdr:to>
      <xdr:col>2</xdr:col>
      <xdr:colOff>476250</xdr:colOff>
      <xdr:row>12</xdr:row>
      <xdr:rowOff>10584</xdr:rowOff>
    </xdr:to>
    <xdr:cxnSp macro="">
      <xdr:nvCxnSpPr>
        <xdr:cNvPr id="5" name="Straight Arrow Connector 4">
          <a:extLst>
            <a:ext uri="{FF2B5EF4-FFF2-40B4-BE49-F238E27FC236}">
              <a16:creationId xmlns:a16="http://schemas.microsoft.com/office/drawing/2014/main" id="{4DAFDA07-D000-47A7-B309-41F7FE3AB5EC}"/>
            </a:ext>
          </a:extLst>
        </xdr:cNvPr>
        <xdr:cNvCxnSpPr/>
      </xdr:nvCxnSpPr>
      <xdr:spPr>
        <a:xfrm flipH="1">
          <a:off x="433917" y="1873250"/>
          <a:ext cx="1746250" cy="783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0</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1A00-000002000000}"/>
            </a:ext>
          </a:extLst>
        </xdr:cNvPr>
        <xdr:cNvCxnSpPr/>
      </xdr:nvCxnSpPr>
      <xdr:spPr>
        <a:xfrm flipH="1">
          <a:off x="349251" y="1714500"/>
          <a:ext cx="38099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1B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00000000-0008-0000-1C00-000002000000}"/>
            </a:ext>
          </a:extLst>
        </xdr:cNvPr>
        <xdr:cNvCxnSpPr/>
      </xdr:nvCxnSpPr>
      <xdr:spPr>
        <a:xfrm flipH="1">
          <a:off x="349251" y="1646766"/>
          <a:ext cx="920749"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402167</xdr:colOff>
      <xdr:row>6</xdr:row>
      <xdr:rowOff>190500</xdr:rowOff>
    </xdr:from>
    <xdr:to>
      <xdr:col>2</xdr:col>
      <xdr:colOff>359833</xdr:colOff>
      <xdr:row>11</xdr:row>
      <xdr:rowOff>31750</xdr:rowOff>
    </xdr:to>
    <xdr:cxnSp macro="">
      <xdr:nvCxnSpPr>
        <xdr:cNvPr id="4" name="Straight Arrow Connector 3">
          <a:extLst>
            <a:ext uri="{FF2B5EF4-FFF2-40B4-BE49-F238E27FC236}">
              <a16:creationId xmlns:a16="http://schemas.microsoft.com/office/drawing/2014/main" id="{00000000-0008-0000-1C00-000004000000}"/>
            </a:ext>
          </a:extLst>
        </xdr:cNvPr>
        <xdr:cNvCxnSpPr/>
      </xdr:nvCxnSpPr>
      <xdr:spPr>
        <a:xfrm flipH="1">
          <a:off x="402167" y="1672167"/>
          <a:ext cx="1661583" cy="814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762000</xdr:colOff>
      <xdr:row>6</xdr:row>
      <xdr:rowOff>179916</xdr:rowOff>
    </xdr:from>
    <xdr:to>
      <xdr:col>3</xdr:col>
      <xdr:colOff>582084</xdr:colOff>
      <xdr:row>15</xdr:row>
      <xdr:rowOff>21166</xdr:rowOff>
    </xdr:to>
    <xdr:cxnSp macro="">
      <xdr:nvCxnSpPr>
        <xdr:cNvPr id="6" name="Straight Arrow Connector 5">
          <a:extLst>
            <a:ext uri="{FF2B5EF4-FFF2-40B4-BE49-F238E27FC236}">
              <a16:creationId xmlns:a16="http://schemas.microsoft.com/office/drawing/2014/main" id="{00000000-0008-0000-1C00-000006000000}"/>
            </a:ext>
          </a:extLst>
        </xdr:cNvPr>
        <xdr:cNvCxnSpPr/>
      </xdr:nvCxnSpPr>
      <xdr:spPr>
        <a:xfrm flipH="1">
          <a:off x="762000" y="1661583"/>
          <a:ext cx="2413001" cy="1397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804333</xdr:colOff>
      <xdr:row>7</xdr:row>
      <xdr:rowOff>52917</xdr:rowOff>
    </xdr:from>
    <xdr:to>
      <xdr:col>4</xdr:col>
      <xdr:colOff>698502</xdr:colOff>
      <xdr:row>18</xdr:row>
      <xdr:rowOff>31750</xdr:rowOff>
    </xdr:to>
    <xdr:cxnSp macro="">
      <xdr:nvCxnSpPr>
        <xdr:cNvPr id="8" name="Straight Arrow Connector 7">
          <a:extLst>
            <a:ext uri="{FF2B5EF4-FFF2-40B4-BE49-F238E27FC236}">
              <a16:creationId xmlns:a16="http://schemas.microsoft.com/office/drawing/2014/main" id="{00000000-0008-0000-1C00-000008000000}"/>
            </a:ext>
          </a:extLst>
        </xdr:cNvPr>
        <xdr:cNvCxnSpPr/>
      </xdr:nvCxnSpPr>
      <xdr:spPr>
        <a:xfrm flipH="1">
          <a:off x="804333" y="1735667"/>
          <a:ext cx="3492502" cy="1915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730250</xdr:colOff>
      <xdr:row>57</xdr:row>
      <xdr:rowOff>148167</xdr:rowOff>
    </xdr:from>
    <xdr:to>
      <xdr:col>2</xdr:col>
      <xdr:colOff>497416</xdr:colOff>
      <xdr:row>61</xdr:row>
      <xdr:rowOff>74083</xdr:rowOff>
    </xdr:to>
    <xdr:cxnSp macro="">
      <xdr:nvCxnSpPr>
        <xdr:cNvPr id="11" name="Straight Arrow Connector 10">
          <a:extLst>
            <a:ext uri="{FF2B5EF4-FFF2-40B4-BE49-F238E27FC236}">
              <a16:creationId xmlns:a16="http://schemas.microsoft.com/office/drawing/2014/main" id="{00000000-0008-0000-1C00-00000B000000}"/>
            </a:ext>
          </a:extLst>
        </xdr:cNvPr>
        <xdr:cNvCxnSpPr/>
      </xdr:nvCxnSpPr>
      <xdr:spPr>
        <a:xfrm>
          <a:off x="730250" y="11419417"/>
          <a:ext cx="1471083" cy="687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58</xdr:row>
      <xdr:rowOff>0</xdr:rowOff>
    </xdr:from>
    <xdr:to>
      <xdr:col>2</xdr:col>
      <xdr:colOff>529166</xdr:colOff>
      <xdr:row>61</xdr:row>
      <xdr:rowOff>95250</xdr:rowOff>
    </xdr:to>
    <xdr:cxnSp macro="">
      <xdr:nvCxnSpPr>
        <xdr:cNvPr id="12" name="Straight Arrow Connector 11">
          <a:extLst>
            <a:ext uri="{FF2B5EF4-FFF2-40B4-BE49-F238E27FC236}">
              <a16:creationId xmlns:a16="http://schemas.microsoft.com/office/drawing/2014/main" id="{00000000-0008-0000-1C00-00000C000000}"/>
            </a:ext>
          </a:extLst>
        </xdr:cNvPr>
        <xdr:cNvCxnSpPr/>
      </xdr:nvCxnSpPr>
      <xdr:spPr>
        <a:xfrm flipH="1">
          <a:off x="2222500" y="11461750"/>
          <a:ext cx="10583" cy="666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57</xdr:row>
      <xdr:rowOff>169333</xdr:rowOff>
    </xdr:from>
    <xdr:to>
      <xdr:col>3</xdr:col>
      <xdr:colOff>508000</xdr:colOff>
      <xdr:row>61</xdr:row>
      <xdr:rowOff>116417</xdr:rowOff>
    </xdr:to>
    <xdr:cxnSp macro="">
      <xdr:nvCxnSpPr>
        <xdr:cNvPr id="15" name="Straight Arrow Connector 14">
          <a:extLst>
            <a:ext uri="{FF2B5EF4-FFF2-40B4-BE49-F238E27FC236}">
              <a16:creationId xmlns:a16="http://schemas.microsoft.com/office/drawing/2014/main" id="{00000000-0008-0000-1C00-00000F000000}"/>
            </a:ext>
          </a:extLst>
        </xdr:cNvPr>
        <xdr:cNvCxnSpPr/>
      </xdr:nvCxnSpPr>
      <xdr:spPr>
        <a:xfrm flipH="1">
          <a:off x="2222501" y="11440583"/>
          <a:ext cx="878416" cy="7090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825500</xdr:colOff>
      <xdr:row>7</xdr:row>
      <xdr:rowOff>179916</xdr:rowOff>
    </xdr:from>
    <xdr:to>
      <xdr:col>1</xdr:col>
      <xdr:colOff>412751</xdr:colOff>
      <xdr:row>9</xdr:row>
      <xdr:rowOff>31750</xdr:rowOff>
    </xdr:to>
    <xdr:cxnSp macro="">
      <xdr:nvCxnSpPr>
        <xdr:cNvPr id="2" name="Straight Arrow Connector 1">
          <a:extLst>
            <a:ext uri="{FF2B5EF4-FFF2-40B4-BE49-F238E27FC236}">
              <a16:creationId xmlns:a16="http://schemas.microsoft.com/office/drawing/2014/main" id="{00000000-0008-0000-1D00-000002000000}"/>
            </a:ext>
          </a:extLst>
        </xdr:cNvPr>
        <xdr:cNvCxnSpPr/>
      </xdr:nvCxnSpPr>
      <xdr:spPr>
        <a:xfrm flipH="1">
          <a:off x="825500" y="1852083"/>
          <a:ext cx="444501"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6434" y="0"/>
          <a:ext cx="1637203" cy="858308"/>
        </a:xfrm>
        <a:prstGeom prst="rect">
          <a:avLst/>
        </a:prstGeom>
      </xdr:spPr>
    </xdr:pic>
    <xdr:clientData/>
  </xdr:twoCellAnchor>
  <xdr:twoCellAnchor>
    <xdr:from>
      <xdr:col>0</xdr:col>
      <xdr:colOff>751417</xdr:colOff>
      <xdr:row>7</xdr:row>
      <xdr:rowOff>190500</xdr:rowOff>
    </xdr:from>
    <xdr:to>
      <xdr:col>2</xdr:col>
      <xdr:colOff>359834</xdr:colOff>
      <xdr:row>12</xdr:row>
      <xdr:rowOff>42334</xdr:rowOff>
    </xdr:to>
    <xdr:cxnSp macro="">
      <xdr:nvCxnSpPr>
        <xdr:cNvPr id="4" name="Straight Arrow Connector 3">
          <a:extLst>
            <a:ext uri="{FF2B5EF4-FFF2-40B4-BE49-F238E27FC236}">
              <a16:creationId xmlns:a16="http://schemas.microsoft.com/office/drawing/2014/main" id="{00000000-0008-0000-1D00-000004000000}"/>
            </a:ext>
          </a:extLst>
        </xdr:cNvPr>
        <xdr:cNvCxnSpPr/>
      </xdr:nvCxnSpPr>
      <xdr:spPr>
        <a:xfrm flipH="1">
          <a:off x="751417" y="1862667"/>
          <a:ext cx="1312334"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84667</xdr:colOff>
      <xdr:row>7</xdr:row>
      <xdr:rowOff>179916</xdr:rowOff>
    </xdr:from>
    <xdr:to>
      <xdr:col>3</xdr:col>
      <xdr:colOff>582085</xdr:colOff>
      <xdr:row>15</xdr:row>
      <xdr:rowOff>169333</xdr:rowOff>
    </xdr:to>
    <xdr:cxnSp macro="">
      <xdr:nvCxnSpPr>
        <xdr:cNvPr id="5" name="Straight Arrow Connector 4">
          <a:extLst>
            <a:ext uri="{FF2B5EF4-FFF2-40B4-BE49-F238E27FC236}">
              <a16:creationId xmlns:a16="http://schemas.microsoft.com/office/drawing/2014/main" id="{00000000-0008-0000-1D00-000005000000}"/>
            </a:ext>
          </a:extLst>
        </xdr:cNvPr>
        <xdr:cNvCxnSpPr/>
      </xdr:nvCxnSpPr>
      <xdr:spPr>
        <a:xfrm flipH="1">
          <a:off x="941917" y="1852083"/>
          <a:ext cx="2233085" cy="1545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105833</xdr:colOff>
      <xdr:row>8</xdr:row>
      <xdr:rowOff>52917</xdr:rowOff>
    </xdr:from>
    <xdr:to>
      <xdr:col>4</xdr:col>
      <xdr:colOff>698502</xdr:colOff>
      <xdr:row>19</xdr:row>
      <xdr:rowOff>42333</xdr:rowOff>
    </xdr:to>
    <xdr:cxnSp macro="">
      <xdr:nvCxnSpPr>
        <xdr:cNvPr id="6" name="Straight Arrow Connector 5">
          <a:extLst>
            <a:ext uri="{FF2B5EF4-FFF2-40B4-BE49-F238E27FC236}">
              <a16:creationId xmlns:a16="http://schemas.microsoft.com/office/drawing/2014/main" id="{00000000-0008-0000-1D00-000006000000}"/>
            </a:ext>
          </a:extLst>
        </xdr:cNvPr>
        <xdr:cNvCxnSpPr/>
      </xdr:nvCxnSpPr>
      <xdr:spPr>
        <a:xfrm flipH="1">
          <a:off x="963083" y="1926167"/>
          <a:ext cx="3333752" cy="2116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1E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00000000-0008-0000-1F00-000002000000}"/>
            </a:ext>
          </a:extLst>
        </xdr:cNvPr>
        <xdr:cNvCxnSpPr/>
      </xdr:nvCxnSpPr>
      <xdr:spPr>
        <a:xfrm flipH="1">
          <a:off x="349251" y="1646766"/>
          <a:ext cx="920749"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6434" y="0"/>
          <a:ext cx="1637203" cy="858308"/>
        </a:xfrm>
        <a:prstGeom prst="rect">
          <a:avLst/>
        </a:prstGeom>
      </xdr:spPr>
    </xdr:pic>
    <xdr:clientData/>
  </xdr:twoCellAnchor>
  <xdr:twoCellAnchor>
    <xdr:from>
      <xdr:col>0</xdr:col>
      <xdr:colOff>402167</xdr:colOff>
      <xdr:row>6</xdr:row>
      <xdr:rowOff>190500</xdr:rowOff>
    </xdr:from>
    <xdr:to>
      <xdr:col>2</xdr:col>
      <xdr:colOff>359833</xdr:colOff>
      <xdr:row>11</xdr:row>
      <xdr:rowOff>31750</xdr:rowOff>
    </xdr:to>
    <xdr:cxnSp macro="">
      <xdr:nvCxnSpPr>
        <xdr:cNvPr id="4" name="Straight Arrow Connector 3">
          <a:extLst>
            <a:ext uri="{FF2B5EF4-FFF2-40B4-BE49-F238E27FC236}">
              <a16:creationId xmlns:a16="http://schemas.microsoft.com/office/drawing/2014/main" id="{00000000-0008-0000-1F00-000004000000}"/>
            </a:ext>
          </a:extLst>
        </xdr:cNvPr>
        <xdr:cNvCxnSpPr/>
      </xdr:nvCxnSpPr>
      <xdr:spPr>
        <a:xfrm flipH="1">
          <a:off x="402167" y="1657350"/>
          <a:ext cx="1662641" cy="81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762000</xdr:colOff>
      <xdr:row>6</xdr:row>
      <xdr:rowOff>179916</xdr:rowOff>
    </xdr:from>
    <xdr:to>
      <xdr:col>3</xdr:col>
      <xdr:colOff>582084</xdr:colOff>
      <xdr:row>14</xdr:row>
      <xdr:rowOff>0</xdr:rowOff>
    </xdr:to>
    <xdr:cxnSp macro="">
      <xdr:nvCxnSpPr>
        <xdr:cNvPr id="5" name="Straight Arrow Connector 4">
          <a:extLst>
            <a:ext uri="{FF2B5EF4-FFF2-40B4-BE49-F238E27FC236}">
              <a16:creationId xmlns:a16="http://schemas.microsoft.com/office/drawing/2014/main" id="{00000000-0008-0000-1F00-000005000000}"/>
            </a:ext>
          </a:extLst>
        </xdr:cNvPr>
        <xdr:cNvCxnSpPr/>
      </xdr:nvCxnSpPr>
      <xdr:spPr>
        <a:xfrm flipH="1">
          <a:off x="762000" y="1646766"/>
          <a:ext cx="2410884" cy="158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730250</xdr:colOff>
      <xdr:row>54</xdr:row>
      <xdr:rowOff>148167</xdr:rowOff>
    </xdr:from>
    <xdr:to>
      <xdr:col>2</xdr:col>
      <xdr:colOff>497416</xdr:colOff>
      <xdr:row>58</xdr:row>
      <xdr:rowOff>74083</xdr:rowOff>
    </xdr:to>
    <xdr:cxnSp macro="">
      <xdr:nvCxnSpPr>
        <xdr:cNvPr id="7" name="Straight Arrow Connector 6">
          <a:extLst>
            <a:ext uri="{FF2B5EF4-FFF2-40B4-BE49-F238E27FC236}">
              <a16:creationId xmlns:a16="http://schemas.microsoft.com/office/drawing/2014/main" id="{00000000-0008-0000-1F00-000007000000}"/>
            </a:ext>
          </a:extLst>
        </xdr:cNvPr>
        <xdr:cNvCxnSpPr/>
      </xdr:nvCxnSpPr>
      <xdr:spPr>
        <a:xfrm>
          <a:off x="730250" y="11397192"/>
          <a:ext cx="1472141" cy="687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55</xdr:row>
      <xdr:rowOff>0</xdr:rowOff>
    </xdr:from>
    <xdr:to>
      <xdr:col>2</xdr:col>
      <xdr:colOff>529166</xdr:colOff>
      <xdr:row>58</xdr:row>
      <xdr:rowOff>95250</xdr:rowOff>
    </xdr:to>
    <xdr:cxnSp macro="">
      <xdr:nvCxnSpPr>
        <xdr:cNvPr id="8" name="Straight Arrow Connector 7">
          <a:extLst>
            <a:ext uri="{FF2B5EF4-FFF2-40B4-BE49-F238E27FC236}">
              <a16:creationId xmlns:a16="http://schemas.microsoft.com/office/drawing/2014/main" id="{00000000-0008-0000-1F00-000008000000}"/>
            </a:ext>
          </a:extLst>
        </xdr:cNvPr>
        <xdr:cNvCxnSpPr/>
      </xdr:nvCxnSpPr>
      <xdr:spPr>
        <a:xfrm flipH="1">
          <a:off x="2223558" y="11439525"/>
          <a:ext cx="10583" cy="666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54</xdr:row>
      <xdr:rowOff>169333</xdr:rowOff>
    </xdr:from>
    <xdr:to>
      <xdr:col>3</xdr:col>
      <xdr:colOff>508000</xdr:colOff>
      <xdr:row>58</xdr:row>
      <xdr:rowOff>116417</xdr:rowOff>
    </xdr:to>
    <xdr:cxnSp macro="">
      <xdr:nvCxnSpPr>
        <xdr:cNvPr id="9" name="Straight Arrow Connector 8">
          <a:extLst>
            <a:ext uri="{FF2B5EF4-FFF2-40B4-BE49-F238E27FC236}">
              <a16:creationId xmlns:a16="http://schemas.microsoft.com/office/drawing/2014/main" id="{00000000-0008-0000-1F00-000009000000}"/>
            </a:ext>
          </a:extLst>
        </xdr:cNvPr>
        <xdr:cNvCxnSpPr/>
      </xdr:nvCxnSpPr>
      <xdr:spPr>
        <a:xfrm flipH="1">
          <a:off x="2223559" y="11418358"/>
          <a:ext cx="875241" cy="7090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20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2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twoCellAnchor>
    <xdr:from>
      <xdr:col>0</xdr:col>
      <xdr:colOff>582083</xdr:colOff>
      <xdr:row>7</xdr:row>
      <xdr:rowOff>10583</xdr:rowOff>
    </xdr:from>
    <xdr:to>
      <xdr:col>1</xdr:col>
      <xdr:colOff>613832</xdr:colOff>
      <xdr:row>11</xdr:row>
      <xdr:rowOff>74084</xdr:rowOff>
    </xdr:to>
    <xdr:cxnSp macro="">
      <xdr:nvCxnSpPr>
        <xdr:cNvPr id="4" name="Straight Arrow Connector 3">
          <a:extLst>
            <a:ext uri="{FF2B5EF4-FFF2-40B4-BE49-F238E27FC236}">
              <a16:creationId xmlns:a16="http://schemas.microsoft.com/office/drawing/2014/main" id="{00000000-0008-0000-2000-000004000000}"/>
            </a:ext>
          </a:extLst>
        </xdr:cNvPr>
        <xdr:cNvCxnSpPr/>
      </xdr:nvCxnSpPr>
      <xdr:spPr>
        <a:xfrm flipH="1">
          <a:off x="582083" y="1693333"/>
          <a:ext cx="888999" cy="836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349251</xdr:colOff>
      <xdr:row>7</xdr:row>
      <xdr:rowOff>21167</xdr:rowOff>
    </xdr:from>
    <xdr:to>
      <xdr:col>0</xdr:col>
      <xdr:colOff>687917</xdr:colOff>
      <xdr:row>8</xdr:row>
      <xdr:rowOff>31750</xdr:rowOff>
    </xdr:to>
    <xdr:cxnSp macro="">
      <xdr:nvCxnSpPr>
        <xdr:cNvPr id="2" name="Straight Arrow Connector 1">
          <a:extLst>
            <a:ext uri="{FF2B5EF4-FFF2-40B4-BE49-F238E27FC236}">
              <a16:creationId xmlns:a16="http://schemas.microsoft.com/office/drawing/2014/main" id="{00000000-0008-0000-2100-000002000000}"/>
            </a:ext>
          </a:extLst>
        </xdr:cNvPr>
        <xdr:cNvCxnSpPr/>
      </xdr:nvCxnSpPr>
      <xdr:spPr>
        <a:xfrm flipH="1">
          <a:off x="349251" y="1703917"/>
          <a:ext cx="338666"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2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72159" y="0"/>
          <a:ext cx="1637202" cy="858308"/>
        </a:xfrm>
        <a:prstGeom prst="rect">
          <a:avLst/>
        </a:prstGeom>
      </xdr:spPr>
    </xdr:pic>
    <xdr:clientData/>
  </xdr:twoCellAnchor>
  <xdr:twoCellAnchor>
    <xdr:from>
      <xdr:col>0</xdr:col>
      <xdr:colOff>582083</xdr:colOff>
      <xdr:row>7</xdr:row>
      <xdr:rowOff>10583</xdr:rowOff>
    </xdr:from>
    <xdr:to>
      <xdr:col>1</xdr:col>
      <xdr:colOff>613832</xdr:colOff>
      <xdr:row>11</xdr:row>
      <xdr:rowOff>74084</xdr:rowOff>
    </xdr:to>
    <xdr:cxnSp macro="">
      <xdr:nvCxnSpPr>
        <xdr:cNvPr id="4" name="Straight Arrow Connector 3">
          <a:extLst>
            <a:ext uri="{FF2B5EF4-FFF2-40B4-BE49-F238E27FC236}">
              <a16:creationId xmlns:a16="http://schemas.microsoft.com/office/drawing/2014/main" id="{00000000-0008-0000-2100-000004000000}"/>
            </a:ext>
          </a:extLst>
        </xdr:cNvPr>
        <xdr:cNvCxnSpPr/>
      </xdr:nvCxnSpPr>
      <xdr:spPr>
        <a:xfrm flipH="1">
          <a:off x="582083" y="1677458"/>
          <a:ext cx="888999" cy="835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7</xdr:row>
      <xdr:rowOff>26458</xdr:rowOff>
    </xdr:from>
    <xdr:to>
      <xdr:col>2</xdr:col>
      <xdr:colOff>232833</xdr:colOff>
      <xdr:row>13</xdr:row>
      <xdr:rowOff>179916</xdr:rowOff>
    </xdr:to>
    <xdr:cxnSp macro="">
      <xdr:nvCxnSpPr>
        <xdr:cNvPr id="5" name="Straight Arrow Connector 4">
          <a:extLst>
            <a:ext uri="{FF2B5EF4-FFF2-40B4-BE49-F238E27FC236}">
              <a16:creationId xmlns:a16="http://schemas.microsoft.com/office/drawing/2014/main" id="{699A12CC-5104-4408-9761-C9AA3EF95AED}"/>
            </a:ext>
          </a:extLst>
        </xdr:cNvPr>
        <xdr:cNvCxnSpPr/>
      </xdr:nvCxnSpPr>
      <xdr:spPr>
        <a:xfrm flipH="1">
          <a:off x="560917" y="1709208"/>
          <a:ext cx="1375833" cy="1317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00000000-0008-0000-2200-000002000000}"/>
            </a:ext>
          </a:extLst>
        </xdr:cNvPr>
        <xdr:cNvCxnSpPr/>
      </xdr:nvCxnSpPr>
      <xdr:spPr>
        <a:xfrm flipH="1">
          <a:off x="349251" y="1661583"/>
          <a:ext cx="920749"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402167</xdr:colOff>
      <xdr:row>7</xdr:row>
      <xdr:rowOff>10583</xdr:rowOff>
    </xdr:from>
    <xdr:to>
      <xdr:col>1</xdr:col>
      <xdr:colOff>613833</xdr:colOff>
      <xdr:row>11</xdr:row>
      <xdr:rowOff>31750</xdr:rowOff>
    </xdr:to>
    <xdr:cxnSp macro="">
      <xdr:nvCxnSpPr>
        <xdr:cNvPr id="4" name="Straight Arrow Connector 3">
          <a:extLst>
            <a:ext uri="{FF2B5EF4-FFF2-40B4-BE49-F238E27FC236}">
              <a16:creationId xmlns:a16="http://schemas.microsoft.com/office/drawing/2014/main" id="{00000000-0008-0000-2200-000004000000}"/>
            </a:ext>
          </a:extLst>
        </xdr:cNvPr>
        <xdr:cNvCxnSpPr/>
      </xdr:nvCxnSpPr>
      <xdr:spPr>
        <a:xfrm flipH="1">
          <a:off x="402167" y="1693333"/>
          <a:ext cx="1068916" cy="79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349252</xdr:colOff>
      <xdr:row>7</xdr:row>
      <xdr:rowOff>10583</xdr:rowOff>
    </xdr:from>
    <xdr:to>
      <xdr:col>0</xdr:col>
      <xdr:colOff>508000</xdr:colOff>
      <xdr:row>8</xdr:row>
      <xdr:rowOff>31750</xdr:rowOff>
    </xdr:to>
    <xdr:cxnSp macro="">
      <xdr:nvCxnSpPr>
        <xdr:cNvPr id="2" name="Straight Arrow Connector 1">
          <a:extLst>
            <a:ext uri="{FF2B5EF4-FFF2-40B4-BE49-F238E27FC236}">
              <a16:creationId xmlns:a16="http://schemas.microsoft.com/office/drawing/2014/main" id="{00000000-0008-0000-2300-000002000000}"/>
            </a:ext>
          </a:extLst>
        </xdr:cNvPr>
        <xdr:cNvCxnSpPr/>
      </xdr:nvCxnSpPr>
      <xdr:spPr>
        <a:xfrm flipH="1">
          <a:off x="349252" y="1693333"/>
          <a:ext cx="158748" cy="211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xdr:from>
      <xdr:col>0</xdr:col>
      <xdr:colOff>349252</xdr:colOff>
      <xdr:row>6</xdr:row>
      <xdr:rowOff>169333</xdr:rowOff>
    </xdr:from>
    <xdr:to>
      <xdr:col>1</xdr:col>
      <xdr:colOff>539750</xdr:colOff>
      <xdr:row>8</xdr:row>
      <xdr:rowOff>31750</xdr:rowOff>
    </xdr:to>
    <xdr:cxnSp macro="">
      <xdr:nvCxnSpPr>
        <xdr:cNvPr id="2" name="Straight Arrow Connector 1">
          <a:extLst>
            <a:ext uri="{FF2B5EF4-FFF2-40B4-BE49-F238E27FC236}">
              <a16:creationId xmlns:a16="http://schemas.microsoft.com/office/drawing/2014/main" id="{00000000-0008-0000-2400-000002000000}"/>
            </a:ext>
          </a:extLst>
        </xdr:cNvPr>
        <xdr:cNvCxnSpPr/>
      </xdr:nvCxnSpPr>
      <xdr:spPr>
        <a:xfrm flipH="1">
          <a:off x="349252" y="1651000"/>
          <a:ext cx="1047748"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349252</xdr:colOff>
      <xdr:row>6</xdr:row>
      <xdr:rowOff>190500</xdr:rowOff>
    </xdr:from>
    <xdr:to>
      <xdr:col>2</xdr:col>
      <xdr:colOff>201083</xdr:colOff>
      <xdr:row>11</xdr:row>
      <xdr:rowOff>31750</xdr:rowOff>
    </xdr:to>
    <xdr:cxnSp macro="">
      <xdr:nvCxnSpPr>
        <xdr:cNvPr id="4" name="Straight Arrow Connector 3">
          <a:extLst>
            <a:ext uri="{FF2B5EF4-FFF2-40B4-BE49-F238E27FC236}">
              <a16:creationId xmlns:a16="http://schemas.microsoft.com/office/drawing/2014/main" id="{00000000-0008-0000-2400-000004000000}"/>
            </a:ext>
          </a:extLst>
        </xdr:cNvPr>
        <xdr:cNvCxnSpPr/>
      </xdr:nvCxnSpPr>
      <xdr:spPr>
        <a:xfrm flipH="1">
          <a:off x="349252" y="1672167"/>
          <a:ext cx="1555748" cy="814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500-000002000000}"/>
            </a:ext>
          </a:extLst>
        </xdr:cNvPr>
        <xdr:cNvCxnSpPr/>
      </xdr:nvCxnSpPr>
      <xdr:spPr>
        <a:xfrm flipH="1">
          <a:off x="349252" y="1672167"/>
          <a:ext cx="486831"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402167</xdr:colOff>
      <xdr:row>7</xdr:row>
      <xdr:rowOff>10583</xdr:rowOff>
    </xdr:from>
    <xdr:to>
      <xdr:col>1</xdr:col>
      <xdr:colOff>613833</xdr:colOff>
      <xdr:row>11</xdr:row>
      <xdr:rowOff>31750</xdr:rowOff>
    </xdr:to>
    <xdr:cxnSp macro="">
      <xdr:nvCxnSpPr>
        <xdr:cNvPr id="4" name="Straight Arrow Connector 3">
          <a:extLst>
            <a:ext uri="{FF2B5EF4-FFF2-40B4-BE49-F238E27FC236}">
              <a16:creationId xmlns:a16="http://schemas.microsoft.com/office/drawing/2014/main" id="{00000000-0008-0000-2500-000004000000}"/>
            </a:ext>
          </a:extLst>
        </xdr:cNvPr>
        <xdr:cNvCxnSpPr/>
      </xdr:nvCxnSpPr>
      <xdr:spPr>
        <a:xfrm flipH="1">
          <a:off x="402167" y="1677458"/>
          <a:ext cx="1068916" cy="7926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6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600-000005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7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7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8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8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800-000005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800-000006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2900-000002000000}"/>
            </a:ext>
          </a:extLst>
        </xdr:cNvPr>
        <xdr:cNvCxnSpPr/>
      </xdr:nvCxnSpPr>
      <xdr:spPr>
        <a:xfrm flipH="1">
          <a:off x="349253" y="1672167"/>
          <a:ext cx="1238247"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9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9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9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2A00-000002000000}"/>
            </a:ext>
          </a:extLst>
        </xdr:cNvPr>
        <xdr:cNvCxnSpPr/>
      </xdr:nvCxnSpPr>
      <xdr:spPr>
        <a:xfrm flipH="1">
          <a:off x="349253" y="1657350"/>
          <a:ext cx="1238247"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A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A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A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2B00-000002000000}"/>
            </a:ext>
          </a:extLst>
        </xdr:cNvPr>
        <xdr:cNvCxnSpPr/>
      </xdr:nvCxnSpPr>
      <xdr:spPr>
        <a:xfrm flipH="1">
          <a:off x="349253" y="1657350"/>
          <a:ext cx="1238247"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B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B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B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6.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C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C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C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7" name="Straight Arrow Connector 6">
          <a:extLst>
            <a:ext uri="{FF2B5EF4-FFF2-40B4-BE49-F238E27FC236}">
              <a16:creationId xmlns:a16="http://schemas.microsoft.com/office/drawing/2014/main" id="{00000000-0008-0000-2C00-000007000000}"/>
            </a:ext>
          </a:extLst>
        </xdr:cNvPr>
        <xdr:cNvCxnSpPr/>
      </xdr:nvCxnSpPr>
      <xdr:spPr>
        <a:xfrm flipH="1">
          <a:off x="304800" y="1885950"/>
          <a:ext cx="1118657"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7.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2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00000000-0008-0000-2D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D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D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00000000-0008-0000-2D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8.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2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00000000-0008-0000-2E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E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E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00000000-0008-0000-2E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9.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2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00000000-0008-0000-2F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F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F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00000000-0008-0000-2F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0.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7</xdr:row>
      <xdr:rowOff>190500</xdr:rowOff>
    </xdr:from>
    <xdr:to>
      <xdr:col>0</xdr:col>
      <xdr:colOff>582083</xdr:colOff>
      <xdr:row>9</xdr:row>
      <xdr:rowOff>31750</xdr:rowOff>
    </xdr:to>
    <xdr:cxnSp macro="">
      <xdr:nvCxnSpPr>
        <xdr:cNvPr id="3" name="Straight Arrow Connector 2">
          <a:extLst>
            <a:ext uri="{FF2B5EF4-FFF2-40B4-BE49-F238E27FC236}">
              <a16:creationId xmlns:a16="http://schemas.microsoft.com/office/drawing/2014/main" id="{00000000-0008-0000-30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7</xdr:row>
      <xdr:rowOff>179916</xdr:rowOff>
    </xdr:from>
    <xdr:to>
      <xdr:col>1</xdr:col>
      <xdr:colOff>105833</xdr:colOff>
      <xdr:row>9</xdr:row>
      <xdr:rowOff>31750</xdr:rowOff>
    </xdr:to>
    <xdr:cxnSp macro="">
      <xdr:nvCxnSpPr>
        <xdr:cNvPr id="5" name="Straight Arrow Connector 4">
          <a:extLst>
            <a:ext uri="{FF2B5EF4-FFF2-40B4-BE49-F238E27FC236}">
              <a16:creationId xmlns:a16="http://schemas.microsoft.com/office/drawing/2014/main" id="{00000000-0008-0000-3000-000005000000}"/>
            </a:ext>
          </a:extLst>
        </xdr:cNvPr>
        <xdr:cNvCxnSpPr/>
      </xdr:nvCxnSpPr>
      <xdr:spPr>
        <a:xfrm flipH="1">
          <a:off x="349251" y="1661583"/>
          <a:ext cx="613832"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740833</xdr:colOff>
      <xdr:row>9</xdr:row>
      <xdr:rowOff>31750</xdr:rowOff>
    </xdr:to>
    <xdr:cxnSp macro="">
      <xdr:nvCxnSpPr>
        <xdr:cNvPr id="6" name="Straight Arrow Connector 5">
          <a:extLst>
            <a:ext uri="{FF2B5EF4-FFF2-40B4-BE49-F238E27FC236}">
              <a16:creationId xmlns:a16="http://schemas.microsoft.com/office/drawing/2014/main" id="{00000000-0008-0000-3000-000006000000}"/>
            </a:ext>
          </a:extLst>
        </xdr:cNvPr>
        <xdr:cNvCxnSpPr/>
      </xdr:nvCxnSpPr>
      <xdr:spPr>
        <a:xfrm flipH="1">
          <a:off x="433918" y="1703917"/>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1.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8</xdr:row>
      <xdr:rowOff>190500</xdr:rowOff>
    </xdr:from>
    <xdr:to>
      <xdr:col>0</xdr:col>
      <xdr:colOff>582083</xdr:colOff>
      <xdr:row>10</xdr:row>
      <xdr:rowOff>31750</xdr:rowOff>
    </xdr:to>
    <xdr:cxnSp macro="">
      <xdr:nvCxnSpPr>
        <xdr:cNvPr id="3" name="Straight Arrow Connector 2">
          <a:extLst>
            <a:ext uri="{FF2B5EF4-FFF2-40B4-BE49-F238E27FC236}">
              <a16:creationId xmlns:a16="http://schemas.microsoft.com/office/drawing/2014/main" id="{00000000-0008-0000-3100-000003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8</xdr:row>
      <xdr:rowOff>179916</xdr:rowOff>
    </xdr:from>
    <xdr:to>
      <xdr:col>1</xdr:col>
      <xdr:colOff>105833</xdr:colOff>
      <xdr:row>10</xdr:row>
      <xdr:rowOff>31750</xdr:rowOff>
    </xdr:to>
    <xdr:cxnSp macro="">
      <xdr:nvCxnSpPr>
        <xdr:cNvPr id="4" name="Straight Arrow Connector 3">
          <a:extLst>
            <a:ext uri="{FF2B5EF4-FFF2-40B4-BE49-F238E27FC236}">
              <a16:creationId xmlns:a16="http://schemas.microsoft.com/office/drawing/2014/main" id="{00000000-0008-0000-3100-000004000000}"/>
            </a:ext>
          </a:extLst>
        </xdr:cNvPr>
        <xdr:cNvCxnSpPr/>
      </xdr:nvCxnSpPr>
      <xdr:spPr>
        <a:xfrm flipH="1">
          <a:off x="349251" y="18372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9</xdr:row>
      <xdr:rowOff>21167</xdr:rowOff>
    </xdr:from>
    <xdr:to>
      <xdr:col>1</xdr:col>
      <xdr:colOff>740833</xdr:colOff>
      <xdr:row>10</xdr:row>
      <xdr:rowOff>31750</xdr:rowOff>
    </xdr:to>
    <xdr:cxnSp macro="">
      <xdr:nvCxnSpPr>
        <xdr:cNvPr id="5" name="Straight Arrow Connector 4">
          <a:extLst>
            <a:ext uri="{FF2B5EF4-FFF2-40B4-BE49-F238E27FC236}">
              <a16:creationId xmlns:a16="http://schemas.microsoft.com/office/drawing/2014/main" id="{00000000-0008-0000-3100-000005000000}"/>
            </a:ext>
          </a:extLst>
        </xdr:cNvPr>
        <xdr:cNvCxnSpPr/>
      </xdr:nvCxnSpPr>
      <xdr:spPr>
        <a:xfrm flipH="1">
          <a:off x="433918" y="18785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2.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8</xdr:row>
      <xdr:rowOff>179916</xdr:rowOff>
    </xdr:from>
    <xdr:to>
      <xdr:col>1</xdr:col>
      <xdr:colOff>105833</xdr:colOff>
      <xdr:row>10</xdr:row>
      <xdr:rowOff>31750</xdr:rowOff>
    </xdr:to>
    <xdr:cxnSp macro="">
      <xdr:nvCxnSpPr>
        <xdr:cNvPr id="4" name="Straight Arrow Connector 3">
          <a:extLst>
            <a:ext uri="{FF2B5EF4-FFF2-40B4-BE49-F238E27FC236}">
              <a16:creationId xmlns:a16="http://schemas.microsoft.com/office/drawing/2014/main" id="{00000000-0008-0000-3200-000004000000}"/>
            </a:ext>
          </a:extLst>
        </xdr:cNvPr>
        <xdr:cNvCxnSpPr/>
      </xdr:nvCxnSpPr>
      <xdr:spPr>
        <a:xfrm flipH="1">
          <a:off x="349251" y="20277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9</xdr:row>
      <xdr:rowOff>21167</xdr:rowOff>
    </xdr:from>
    <xdr:to>
      <xdr:col>1</xdr:col>
      <xdr:colOff>740833</xdr:colOff>
      <xdr:row>10</xdr:row>
      <xdr:rowOff>31750</xdr:rowOff>
    </xdr:to>
    <xdr:cxnSp macro="">
      <xdr:nvCxnSpPr>
        <xdr:cNvPr id="5" name="Straight Arrow Connector 4">
          <a:extLst>
            <a:ext uri="{FF2B5EF4-FFF2-40B4-BE49-F238E27FC236}">
              <a16:creationId xmlns:a16="http://schemas.microsoft.com/office/drawing/2014/main" id="{00000000-0008-0000-3200-000005000000}"/>
            </a:ext>
          </a:extLst>
        </xdr:cNvPr>
        <xdr:cNvCxnSpPr/>
      </xdr:nvCxnSpPr>
      <xdr:spPr>
        <a:xfrm flipH="1">
          <a:off x="433918" y="20690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3.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6</xdr:row>
      <xdr:rowOff>179916</xdr:rowOff>
    </xdr:from>
    <xdr:to>
      <xdr:col>1</xdr:col>
      <xdr:colOff>105833</xdr:colOff>
      <xdr:row>8</xdr:row>
      <xdr:rowOff>31750</xdr:rowOff>
    </xdr:to>
    <xdr:cxnSp macro="">
      <xdr:nvCxnSpPr>
        <xdr:cNvPr id="3" name="Straight Arrow Connector 2">
          <a:extLst>
            <a:ext uri="{FF2B5EF4-FFF2-40B4-BE49-F238E27FC236}">
              <a16:creationId xmlns:a16="http://schemas.microsoft.com/office/drawing/2014/main" id="{00000000-0008-0000-3300-000003000000}"/>
            </a:ext>
          </a:extLst>
        </xdr:cNvPr>
        <xdr:cNvCxnSpPr/>
      </xdr:nvCxnSpPr>
      <xdr:spPr>
        <a:xfrm flipH="1">
          <a:off x="349251" y="20277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7</xdr:row>
      <xdr:rowOff>21167</xdr:rowOff>
    </xdr:from>
    <xdr:to>
      <xdr:col>1</xdr:col>
      <xdr:colOff>740833</xdr:colOff>
      <xdr:row>8</xdr:row>
      <xdr:rowOff>31750</xdr:rowOff>
    </xdr:to>
    <xdr:cxnSp macro="">
      <xdr:nvCxnSpPr>
        <xdr:cNvPr id="4" name="Straight Arrow Connector 3">
          <a:extLst>
            <a:ext uri="{FF2B5EF4-FFF2-40B4-BE49-F238E27FC236}">
              <a16:creationId xmlns:a16="http://schemas.microsoft.com/office/drawing/2014/main" id="{00000000-0008-0000-3300-000004000000}"/>
            </a:ext>
          </a:extLst>
        </xdr:cNvPr>
        <xdr:cNvCxnSpPr/>
      </xdr:nvCxnSpPr>
      <xdr:spPr>
        <a:xfrm flipH="1">
          <a:off x="433918" y="20690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4.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418002</xdr:colOff>
      <xdr:row>3</xdr:row>
      <xdr:rowOff>10583</xdr:rowOff>
    </xdr:to>
    <xdr:pic>
      <xdr:nvPicPr>
        <xdr:cNvPr id="2" name="Picture 1">
          <a:extLst>
            <a:ext uri="{FF2B5EF4-FFF2-40B4-BE49-F238E27FC236}">
              <a16:creationId xmlns:a16="http://schemas.microsoft.com/office/drawing/2014/main" id="{00000000-0008-0000-3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5</xdr:col>
      <xdr:colOff>836084</xdr:colOff>
      <xdr:row>4</xdr:row>
      <xdr:rowOff>148167</xdr:rowOff>
    </xdr:from>
    <xdr:to>
      <xdr:col>8</xdr:col>
      <xdr:colOff>550333</xdr:colOff>
      <xdr:row>10</xdr:row>
      <xdr:rowOff>148167</xdr:rowOff>
    </xdr:to>
    <xdr:cxnSp macro="">
      <xdr:nvCxnSpPr>
        <xdr:cNvPr id="6" name="Straight Arrow Connector 5">
          <a:extLst>
            <a:ext uri="{FF2B5EF4-FFF2-40B4-BE49-F238E27FC236}">
              <a16:creationId xmlns:a16="http://schemas.microsoft.com/office/drawing/2014/main" id="{00000000-0008-0000-3400-000006000000}"/>
            </a:ext>
          </a:extLst>
        </xdr:cNvPr>
        <xdr:cNvCxnSpPr/>
      </xdr:nvCxnSpPr>
      <xdr:spPr>
        <a:xfrm flipH="1">
          <a:off x="5418667" y="1195917"/>
          <a:ext cx="2487083" cy="1143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793748</xdr:colOff>
      <xdr:row>26</xdr:row>
      <xdr:rowOff>189440</xdr:rowOff>
    </xdr:from>
    <xdr:to>
      <xdr:col>7</xdr:col>
      <xdr:colOff>497417</xdr:colOff>
      <xdr:row>39</xdr:row>
      <xdr:rowOff>179916</xdr:rowOff>
    </xdr:to>
    <xdr:graphicFrame macro="">
      <xdr:nvGraphicFramePr>
        <xdr:cNvPr id="10" name="Chart 9">
          <a:extLst>
            <a:ext uri="{FF2B5EF4-FFF2-40B4-BE49-F238E27FC236}">
              <a16:creationId xmlns:a16="http://schemas.microsoft.com/office/drawing/2014/main" id="{00000000-0008-0000-3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5.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317500</xdr:colOff>
      <xdr:row>7</xdr:row>
      <xdr:rowOff>21167</xdr:rowOff>
    </xdr:from>
    <xdr:to>
      <xdr:col>0</xdr:col>
      <xdr:colOff>497417</xdr:colOff>
      <xdr:row>8</xdr:row>
      <xdr:rowOff>31750</xdr:rowOff>
    </xdr:to>
    <xdr:cxnSp macro="">
      <xdr:nvCxnSpPr>
        <xdr:cNvPr id="5" name="Straight Arrow Connector 4">
          <a:extLst>
            <a:ext uri="{FF2B5EF4-FFF2-40B4-BE49-F238E27FC236}">
              <a16:creationId xmlns:a16="http://schemas.microsoft.com/office/drawing/2014/main" id="{00000000-0008-0000-3500-000005000000}"/>
            </a:ext>
          </a:extLst>
        </xdr:cNvPr>
        <xdr:cNvCxnSpPr/>
      </xdr:nvCxnSpPr>
      <xdr:spPr>
        <a:xfrm flipH="1">
          <a:off x="317500" y="1703917"/>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7</xdr:row>
      <xdr:rowOff>10583</xdr:rowOff>
    </xdr:from>
    <xdr:to>
      <xdr:col>1</xdr:col>
      <xdr:colOff>10582</xdr:colOff>
      <xdr:row>11</xdr:row>
      <xdr:rowOff>95250</xdr:rowOff>
    </xdr:to>
    <xdr:cxnSp macro="">
      <xdr:nvCxnSpPr>
        <xdr:cNvPr id="7" name="Straight Arrow Connector 6">
          <a:extLst>
            <a:ext uri="{FF2B5EF4-FFF2-40B4-BE49-F238E27FC236}">
              <a16:creationId xmlns:a16="http://schemas.microsoft.com/office/drawing/2014/main" id="{00000000-0008-0000-3500-000007000000}"/>
            </a:ext>
          </a:extLst>
        </xdr:cNvPr>
        <xdr:cNvCxnSpPr/>
      </xdr:nvCxnSpPr>
      <xdr:spPr>
        <a:xfrm flipH="1">
          <a:off x="296333" y="1693333"/>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7</xdr:row>
      <xdr:rowOff>4233</xdr:rowOff>
    </xdr:from>
    <xdr:to>
      <xdr:col>1</xdr:col>
      <xdr:colOff>311150</xdr:colOff>
      <xdr:row>14</xdr:row>
      <xdr:rowOff>63500</xdr:rowOff>
    </xdr:to>
    <xdr:cxnSp macro="">
      <xdr:nvCxnSpPr>
        <xdr:cNvPr id="9" name="Straight Arrow Connector 8">
          <a:extLst>
            <a:ext uri="{FF2B5EF4-FFF2-40B4-BE49-F238E27FC236}">
              <a16:creationId xmlns:a16="http://schemas.microsoft.com/office/drawing/2014/main" id="{00000000-0008-0000-3500-000009000000}"/>
            </a:ext>
          </a:extLst>
        </xdr:cNvPr>
        <xdr:cNvCxnSpPr/>
      </xdr:nvCxnSpPr>
      <xdr:spPr>
        <a:xfrm flipH="1">
          <a:off x="201083" y="1686983"/>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7</xdr:row>
      <xdr:rowOff>21166</xdr:rowOff>
    </xdr:from>
    <xdr:to>
      <xdr:col>1</xdr:col>
      <xdr:colOff>776818</xdr:colOff>
      <xdr:row>16</xdr:row>
      <xdr:rowOff>179917</xdr:rowOff>
    </xdr:to>
    <xdr:cxnSp macro="">
      <xdr:nvCxnSpPr>
        <xdr:cNvPr id="11" name="Straight Arrow Connector 10">
          <a:extLst>
            <a:ext uri="{FF2B5EF4-FFF2-40B4-BE49-F238E27FC236}">
              <a16:creationId xmlns:a16="http://schemas.microsoft.com/office/drawing/2014/main" id="{00000000-0008-0000-3500-00000B000000}"/>
            </a:ext>
          </a:extLst>
        </xdr:cNvPr>
        <xdr:cNvCxnSpPr/>
      </xdr:nvCxnSpPr>
      <xdr:spPr>
        <a:xfrm flipH="1">
          <a:off x="179917" y="1703916"/>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35</xdr:row>
      <xdr:rowOff>21167</xdr:rowOff>
    </xdr:from>
    <xdr:to>
      <xdr:col>0</xdr:col>
      <xdr:colOff>497417</xdr:colOff>
      <xdr:row>36</xdr:row>
      <xdr:rowOff>31750</xdr:rowOff>
    </xdr:to>
    <xdr:cxnSp macro="">
      <xdr:nvCxnSpPr>
        <xdr:cNvPr id="14" name="Straight Arrow Connector 13">
          <a:extLst>
            <a:ext uri="{FF2B5EF4-FFF2-40B4-BE49-F238E27FC236}">
              <a16:creationId xmlns:a16="http://schemas.microsoft.com/office/drawing/2014/main" id="{00000000-0008-0000-3500-00000E000000}"/>
            </a:ext>
          </a:extLst>
        </xdr:cNvPr>
        <xdr:cNvCxnSpPr/>
      </xdr:nvCxnSpPr>
      <xdr:spPr>
        <a:xfrm flipH="1">
          <a:off x="317500" y="1703917"/>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35</xdr:row>
      <xdr:rowOff>10583</xdr:rowOff>
    </xdr:from>
    <xdr:to>
      <xdr:col>1</xdr:col>
      <xdr:colOff>10582</xdr:colOff>
      <xdr:row>39</xdr:row>
      <xdr:rowOff>95250</xdr:rowOff>
    </xdr:to>
    <xdr:cxnSp macro="">
      <xdr:nvCxnSpPr>
        <xdr:cNvPr id="15" name="Straight Arrow Connector 14">
          <a:extLst>
            <a:ext uri="{FF2B5EF4-FFF2-40B4-BE49-F238E27FC236}">
              <a16:creationId xmlns:a16="http://schemas.microsoft.com/office/drawing/2014/main" id="{00000000-0008-0000-3500-00000F000000}"/>
            </a:ext>
          </a:extLst>
        </xdr:cNvPr>
        <xdr:cNvCxnSpPr/>
      </xdr:nvCxnSpPr>
      <xdr:spPr>
        <a:xfrm flipH="1">
          <a:off x="296333" y="1693333"/>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35</xdr:row>
      <xdr:rowOff>4233</xdr:rowOff>
    </xdr:from>
    <xdr:to>
      <xdr:col>1</xdr:col>
      <xdr:colOff>311150</xdr:colOff>
      <xdr:row>42</xdr:row>
      <xdr:rowOff>63500</xdr:rowOff>
    </xdr:to>
    <xdr:cxnSp macro="">
      <xdr:nvCxnSpPr>
        <xdr:cNvPr id="16" name="Straight Arrow Connector 15">
          <a:extLst>
            <a:ext uri="{FF2B5EF4-FFF2-40B4-BE49-F238E27FC236}">
              <a16:creationId xmlns:a16="http://schemas.microsoft.com/office/drawing/2014/main" id="{00000000-0008-0000-3500-000010000000}"/>
            </a:ext>
          </a:extLst>
        </xdr:cNvPr>
        <xdr:cNvCxnSpPr/>
      </xdr:nvCxnSpPr>
      <xdr:spPr>
        <a:xfrm flipH="1">
          <a:off x="201083" y="1686983"/>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35</xdr:row>
      <xdr:rowOff>21166</xdr:rowOff>
    </xdr:from>
    <xdr:to>
      <xdr:col>1</xdr:col>
      <xdr:colOff>776818</xdr:colOff>
      <xdr:row>44</xdr:row>
      <xdr:rowOff>179917</xdr:rowOff>
    </xdr:to>
    <xdr:cxnSp macro="">
      <xdr:nvCxnSpPr>
        <xdr:cNvPr id="17" name="Straight Arrow Connector 16">
          <a:extLst>
            <a:ext uri="{FF2B5EF4-FFF2-40B4-BE49-F238E27FC236}">
              <a16:creationId xmlns:a16="http://schemas.microsoft.com/office/drawing/2014/main" id="{00000000-0008-0000-3500-000011000000}"/>
            </a:ext>
          </a:extLst>
        </xdr:cNvPr>
        <xdr:cNvCxnSpPr/>
      </xdr:nvCxnSpPr>
      <xdr:spPr>
        <a:xfrm flipH="1">
          <a:off x="179917" y="1703916"/>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61</xdr:row>
      <xdr:rowOff>21167</xdr:rowOff>
    </xdr:from>
    <xdr:to>
      <xdr:col>0</xdr:col>
      <xdr:colOff>497417</xdr:colOff>
      <xdr:row>62</xdr:row>
      <xdr:rowOff>31750</xdr:rowOff>
    </xdr:to>
    <xdr:cxnSp macro="">
      <xdr:nvCxnSpPr>
        <xdr:cNvPr id="18" name="Straight Arrow Connector 17">
          <a:extLst>
            <a:ext uri="{FF2B5EF4-FFF2-40B4-BE49-F238E27FC236}">
              <a16:creationId xmlns:a16="http://schemas.microsoft.com/office/drawing/2014/main" id="{00000000-0008-0000-3500-000012000000}"/>
            </a:ext>
          </a:extLst>
        </xdr:cNvPr>
        <xdr:cNvCxnSpPr/>
      </xdr:nvCxnSpPr>
      <xdr:spPr>
        <a:xfrm flipH="1">
          <a:off x="317500" y="7154334"/>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61</xdr:row>
      <xdr:rowOff>10583</xdr:rowOff>
    </xdr:from>
    <xdr:to>
      <xdr:col>1</xdr:col>
      <xdr:colOff>10582</xdr:colOff>
      <xdr:row>65</xdr:row>
      <xdr:rowOff>95250</xdr:rowOff>
    </xdr:to>
    <xdr:cxnSp macro="">
      <xdr:nvCxnSpPr>
        <xdr:cNvPr id="19" name="Straight Arrow Connector 18">
          <a:extLst>
            <a:ext uri="{FF2B5EF4-FFF2-40B4-BE49-F238E27FC236}">
              <a16:creationId xmlns:a16="http://schemas.microsoft.com/office/drawing/2014/main" id="{00000000-0008-0000-3500-000013000000}"/>
            </a:ext>
          </a:extLst>
        </xdr:cNvPr>
        <xdr:cNvCxnSpPr/>
      </xdr:nvCxnSpPr>
      <xdr:spPr>
        <a:xfrm flipH="1">
          <a:off x="296333" y="7143750"/>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61</xdr:row>
      <xdr:rowOff>4233</xdr:rowOff>
    </xdr:from>
    <xdr:to>
      <xdr:col>1</xdr:col>
      <xdr:colOff>311150</xdr:colOff>
      <xdr:row>68</xdr:row>
      <xdr:rowOff>63500</xdr:rowOff>
    </xdr:to>
    <xdr:cxnSp macro="">
      <xdr:nvCxnSpPr>
        <xdr:cNvPr id="20" name="Straight Arrow Connector 19">
          <a:extLst>
            <a:ext uri="{FF2B5EF4-FFF2-40B4-BE49-F238E27FC236}">
              <a16:creationId xmlns:a16="http://schemas.microsoft.com/office/drawing/2014/main" id="{00000000-0008-0000-3500-000014000000}"/>
            </a:ext>
          </a:extLst>
        </xdr:cNvPr>
        <xdr:cNvCxnSpPr/>
      </xdr:nvCxnSpPr>
      <xdr:spPr>
        <a:xfrm flipH="1">
          <a:off x="201083" y="7137400"/>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61</xdr:row>
      <xdr:rowOff>21166</xdr:rowOff>
    </xdr:from>
    <xdr:to>
      <xdr:col>1</xdr:col>
      <xdr:colOff>776818</xdr:colOff>
      <xdr:row>70</xdr:row>
      <xdr:rowOff>179917</xdr:rowOff>
    </xdr:to>
    <xdr:cxnSp macro="">
      <xdr:nvCxnSpPr>
        <xdr:cNvPr id="21" name="Straight Arrow Connector 20">
          <a:extLst>
            <a:ext uri="{FF2B5EF4-FFF2-40B4-BE49-F238E27FC236}">
              <a16:creationId xmlns:a16="http://schemas.microsoft.com/office/drawing/2014/main" id="{00000000-0008-0000-3500-000015000000}"/>
            </a:ext>
          </a:extLst>
        </xdr:cNvPr>
        <xdr:cNvCxnSpPr/>
      </xdr:nvCxnSpPr>
      <xdr:spPr>
        <a:xfrm flipH="1">
          <a:off x="179917" y="7154333"/>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87</xdr:row>
      <xdr:rowOff>21167</xdr:rowOff>
    </xdr:from>
    <xdr:to>
      <xdr:col>0</xdr:col>
      <xdr:colOff>497417</xdr:colOff>
      <xdr:row>88</xdr:row>
      <xdr:rowOff>31750</xdr:rowOff>
    </xdr:to>
    <xdr:cxnSp macro="">
      <xdr:nvCxnSpPr>
        <xdr:cNvPr id="22" name="Straight Arrow Connector 21">
          <a:extLst>
            <a:ext uri="{FF2B5EF4-FFF2-40B4-BE49-F238E27FC236}">
              <a16:creationId xmlns:a16="http://schemas.microsoft.com/office/drawing/2014/main" id="{00000000-0008-0000-3500-000016000000}"/>
            </a:ext>
          </a:extLst>
        </xdr:cNvPr>
        <xdr:cNvCxnSpPr/>
      </xdr:nvCxnSpPr>
      <xdr:spPr>
        <a:xfrm flipH="1">
          <a:off x="317500" y="12223750"/>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87</xdr:row>
      <xdr:rowOff>10583</xdr:rowOff>
    </xdr:from>
    <xdr:to>
      <xdr:col>1</xdr:col>
      <xdr:colOff>10582</xdr:colOff>
      <xdr:row>91</xdr:row>
      <xdr:rowOff>95250</xdr:rowOff>
    </xdr:to>
    <xdr:cxnSp macro="">
      <xdr:nvCxnSpPr>
        <xdr:cNvPr id="23" name="Straight Arrow Connector 22">
          <a:extLst>
            <a:ext uri="{FF2B5EF4-FFF2-40B4-BE49-F238E27FC236}">
              <a16:creationId xmlns:a16="http://schemas.microsoft.com/office/drawing/2014/main" id="{00000000-0008-0000-3500-000017000000}"/>
            </a:ext>
          </a:extLst>
        </xdr:cNvPr>
        <xdr:cNvCxnSpPr/>
      </xdr:nvCxnSpPr>
      <xdr:spPr>
        <a:xfrm flipH="1">
          <a:off x="296333" y="12213166"/>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87</xdr:row>
      <xdr:rowOff>4233</xdr:rowOff>
    </xdr:from>
    <xdr:to>
      <xdr:col>1</xdr:col>
      <xdr:colOff>311150</xdr:colOff>
      <xdr:row>94</xdr:row>
      <xdr:rowOff>63500</xdr:rowOff>
    </xdr:to>
    <xdr:cxnSp macro="">
      <xdr:nvCxnSpPr>
        <xdr:cNvPr id="24" name="Straight Arrow Connector 23">
          <a:extLst>
            <a:ext uri="{FF2B5EF4-FFF2-40B4-BE49-F238E27FC236}">
              <a16:creationId xmlns:a16="http://schemas.microsoft.com/office/drawing/2014/main" id="{00000000-0008-0000-3500-000018000000}"/>
            </a:ext>
          </a:extLst>
        </xdr:cNvPr>
        <xdr:cNvCxnSpPr/>
      </xdr:nvCxnSpPr>
      <xdr:spPr>
        <a:xfrm flipH="1">
          <a:off x="201083" y="12206816"/>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87</xdr:row>
      <xdr:rowOff>21166</xdr:rowOff>
    </xdr:from>
    <xdr:to>
      <xdr:col>1</xdr:col>
      <xdr:colOff>776818</xdr:colOff>
      <xdr:row>96</xdr:row>
      <xdr:rowOff>179917</xdr:rowOff>
    </xdr:to>
    <xdr:cxnSp macro="">
      <xdr:nvCxnSpPr>
        <xdr:cNvPr id="25" name="Straight Arrow Connector 24">
          <a:extLst>
            <a:ext uri="{FF2B5EF4-FFF2-40B4-BE49-F238E27FC236}">
              <a16:creationId xmlns:a16="http://schemas.microsoft.com/office/drawing/2014/main" id="{00000000-0008-0000-3500-000019000000}"/>
            </a:ext>
          </a:extLst>
        </xdr:cNvPr>
        <xdr:cNvCxnSpPr/>
      </xdr:nvCxnSpPr>
      <xdr:spPr>
        <a:xfrm flipH="1">
          <a:off x="179917" y="12223749"/>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6.xml><?xml version="1.0" encoding="utf-8"?>
<xdr:wsDr xmlns:xdr="http://schemas.openxmlformats.org/drawingml/2006/spreadsheetDrawing" xmlns:a="http://schemas.openxmlformats.org/drawingml/2006/main">
  <xdr:twoCellAnchor>
    <xdr:from>
      <xdr:col>0</xdr:col>
      <xdr:colOff>108857</xdr:colOff>
      <xdr:row>351</xdr:row>
      <xdr:rowOff>163286</xdr:rowOff>
    </xdr:from>
    <xdr:to>
      <xdr:col>0</xdr:col>
      <xdr:colOff>911679</xdr:colOff>
      <xdr:row>352</xdr:row>
      <xdr:rowOff>108857</xdr:rowOff>
    </xdr:to>
    <xdr:sp macro="" textlink="">
      <xdr:nvSpPr>
        <xdr:cNvPr id="2" name="Right Arrow 1">
          <a:extLst>
            <a:ext uri="{FF2B5EF4-FFF2-40B4-BE49-F238E27FC236}">
              <a16:creationId xmlns:a16="http://schemas.microsoft.com/office/drawing/2014/main" id="{DE357B7D-E4E0-4291-8337-35EDCE888750}"/>
            </a:ext>
          </a:extLst>
        </xdr:cNvPr>
        <xdr:cNvSpPr/>
      </xdr:nvSpPr>
      <xdr:spPr>
        <a:xfrm>
          <a:off x="108857" y="120749786"/>
          <a:ext cx="498022" cy="1360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108857</xdr:colOff>
      <xdr:row>360</xdr:row>
      <xdr:rowOff>163286</xdr:rowOff>
    </xdr:from>
    <xdr:to>
      <xdr:col>0</xdr:col>
      <xdr:colOff>911679</xdr:colOff>
      <xdr:row>361</xdr:row>
      <xdr:rowOff>108857</xdr:rowOff>
    </xdr:to>
    <xdr:sp macro="" textlink="">
      <xdr:nvSpPr>
        <xdr:cNvPr id="3" name="Right Arrow 2">
          <a:extLst>
            <a:ext uri="{FF2B5EF4-FFF2-40B4-BE49-F238E27FC236}">
              <a16:creationId xmlns:a16="http://schemas.microsoft.com/office/drawing/2014/main" id="{F8D7D9DC-50EF-4F49-9168-0B39608C972E}"/>
            </a:ext>
          </a:extLst>
        </xdr:cNvPr>
        <xdr:cNvSpPr/>
      </xdr:nvSpPr>
      <xdr:spPr>
        <a:xfrm>
          <a:off x="108857" y="124178786"/>
          <a:ext cx="498022" cy="1360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11</xdr:col>
      <xdr:colOff>846666</xdr:colOff>
      <xdr:row>0</xdr:row>
      <xdr:rowOff>0</xdr:rowOff>
    </xdr:from>
    <xdr:to>
      <xdr:col>14</xdr:col>
      <xdr:colOff>269835</xdr:colOff>
      <xdr:row>4</xdr:row>
      <xdr:rowOff>95250</xdr:rowOff>
    </xdr:to>
    <xdr:pic>
      <xdr:nvPicPr>
        <xdr:cNvPr id="5" name="Picture 4">
          <a:extLst>
            <a:ext uri="{FF2B5EF4-FFF2-40B4-BE49-F238E27FC236}">
              <a16:creationId xmlns:a16="http://schemas.microsoft.com/office/drawing/2014/main" id="{DD27A7D9-16A0-43A4-8D84-8CED86D7A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68416" y="0"/>
          <a:ext cx="1645669" cy="867833"/>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11</xdr:col>
      <xdr:colOff>533400</xdr:colOff>
      <xdr:row>0</xdr:row>
      <xdr:rowOff>180975</xdr:rowOff>
    </xdr:from>
    <xdr:to>
      <xdr:col>15</xdr:col>
      <xdr:colOff>571500</xdr:colOff>
      <xdr:row>10</xdr:row>
      <xdr:rowOff>19050</xdr:rowOff>
    </xdr:to>
    <xdr:pic>
      <xdr:nvPicPr>
        <xdr:cNvPr id="2" name="Picture 3" descr="An example of the Vlookup function">
          <a:extLst>
            <a:ext uri="{FF2B5EF4-FFF2-40B4-BE49-F238E27FC236}">
              <a16:creationId xmlns:a16="http://schemas.microsoft.com/office/drawing/2014/main" id="{00000000-0008-0000-3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72275" y="180975"/>
          <a:ext cx="40290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533400</xdr:colOff>
      <xdr:row>12</xdr:row>
      <xdr:rowOff>9525</xdr:rowOff>
    </xdr:from>
    <xdr:to>
      <xdr:col>15</xdr:col>
      <xdr:colOff>571500</xdr:colOff>
      <xdr:row>26</xdr:row>
      <xdr:rowOff>57150</xdr:rowOff>
    </xdr:to>
    <xdr:pic>
      <xdr:nvPicPr>
        <xdr:cNvPr id="3" name="Picture 4" descr="Entering the arguments">
          <a:extLst>
            <a:ext uri="{FF2B5EF4-FFF2-40B4-BE49-F238E27FC236}">
              <a16:creationId xmlns:a16="http://schemas.microsoft.com/office/drawing/2014/main" id="{00000000-0008-0000-37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2275" y="2038350"/>
          <a:ext cx="4029075" cy="2333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1</xdr:col>
      <xdr:colOff>38100</xdr:colOff>
      <xdr:row>1</xdr:row>
      <xdr:rowOff>66675</xdr:rowOff>
    </xdr:from>
    <xdr:to>
      <xdr:col>7</xdr:col>
      <xdr:colOff>409575</xdr:colOff>
      <xdr:row>8</xdr:row>
      <xdr:rowOff>76200</xdr:rowOff>
    </xdr:to>
    <xdr:pic>
      <xdr:nvPicPr>
        <xdr:cNvPr id="2" name="Picture 1" descr="Hlookup example">
          <a:extLst>
            <a:ext uri="{FF2B5EF4-FFF2-40B4-BE49-F238E27FC236}">
              <a16:creationId xmlns:a16="http://schemas.microsoft.com/office/drawing/2014/main" id="{00000000-0008-0000-3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 y="304800"/>
          <a:ext cx="402907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571500</xdr:colOff>
      <xdr:row>10</xdr:row>
      <xdr:rowOff>266700</xdr:rowOff>
    </xdr:from>
    <xdr:to>
      <xdr:col>7</xdr:col>
      <xdr:colOff>371475</xdr:colOff>
      <xdr:row>25</xdr:row>
      <xdr:rowOff>47625</xdr:rowOff>
    </xdr:to>
    <xdr:pic>
      <xdr:nvPicPr>
        <xdr:cNvPr id="3" name="Picture 2" descr="Writing the formula arguments">
          <a:extLst>
            <a:ext uri="{FF2B5EF4-FFF2-40B4-BE49-F238E27FC236}">
              <a16:creationId xmlns:a16="http://schemas.microsoft.com/office/drawing/2014/main" id="{00000000-0008-0000-38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 y="1971675"/>
          <a:ext cx="4029075" cy="285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9B6D-B127-45C3-AC35-602B181C305F}">
  <dimension ref="C4:L16"/>
  <sheetViews>
    <sheetView showGridLines="0" tabSelected="1" workbookViewId="0"/>
  </sheetViews>
  <sheetFormatPr defaultRowHeight="15"/>
  <sheetData>
    <row r="4" spans="3:12" ht="15.75" thickBot="1"/>
    <row r="5" spans="3:12">
      <c r="C5" s="239" t="s">
        <v>1205</v>
      </c>
      <c r="D5" s="240"/>
      <c r="E5" s="240"/>
      <c r="F5" s="240"/>
      <c r="G5" s="240"/>
      <c r="H5" s="240"/>
      <c r="I5" s="240"/>
      <c r="J5" s="240"/>
      <c r="K5" s="240"/>
      <c r="L5" s="241"/>
    </row>
    <row r="6" spans="3:12">
      <c r="C6" s="242"/>
      <c r="D6" s="243"/>
      <c r="E6" s="243"/>
      <c r="F6" s="243"/>
      <c r="G6" s="243"/>
      <c r="H6" s="243"/>
      <c r="I6" s="243"/>
      <c r="J6" s="243"/>
      <c r="K6" s="243"/>
      <c r="L6" s="244"/>
    </row>
    <row r="7" spans="3:12">
      <c r="C7" s="242"/>
      <c r="D7" s="243"/>
      <c r="E7" s="243"/>
      <c r="F7" s="243"/>
      <c r="G7" s="243"/>
      <c r="H7" s="243"/>
      <c r="I7" s="243"/>
      <c r="J7" s="243"/>
      <c r="K7" s="243"/>
      <c r="L7" s="244"/>
    </row>
    <row r="8" spans="3:12">
      <c r="C8" s="242"/>
      <c r="D8" s="243"/>
      <c r="E8" s="243"/>
      <c r="F8" s="243"/>
      <c r="G8" s="243"/>
      <c r="H8" s="243"/>
      <c r="I8" s="243"/>
      <c r="J8" s="243"/>
      <c r="K8" s="243"/>
      <c r="L8" s="244"/>
    </row>
    <row r="9" spans="3:12">
      <c r="C9" s="242"/>
      <c r="D9" s="243"/>
      <c r="E9" s="243"/>
      <c r="F9" s="243"/>
      <c r="G9" s="243"/>
      <c r="H9" s="243"/>
      <c r="I9" s="243"/>
      <c r="J9" s="243"/>
      <c r="K9" s="243"/>
      <c r="L9" s="244"/>
    </row>
    <row r="10" spans="3:12">
      <c r="C10" s="242"/>
      <c r="D10" s="243"/>
      <c r="E10" s="243"/>
      <c r="F10" s="243"/>
      <c r="G10" s="243"/>
      <c r="H10" s="243"/>
      <c r="I10" s="243"/>
      <c r="J10" s="243"/>
      <c r="K10" s="243"/>
      <c r="L10" s="244"/>
    </row>
    <row r="11" spans="3:12">
      <c r="C11" s="242"/>
      <c r="D11" s="243"/>
      <c r="E11" s="243"/>
      <c r="F11" s="243"/>
      <c r="G11" s="243"/>
      <c r="H11" s="243"/>
      <c r="I11" s="243"/>
      <c r="J11" s="243"/>
      <c r="K11" s="243"/>
      <c r="L11" s="244"/>
    </row>
    <row r="12" spans="3:12">
      <c r="C12" s="242"/>
      <c r="D12" s="243"/>
      <c r="E12" s="243"/>
      <c r="F12" s="243"/>
      <c r="G12" s="243"/>
      <c r="H12" s="243"/>
      <c r="I12" s="243"/>
      <c r="J12" s="243"/>
      <c r="K12" s="243"/>
      <c r="L12" s="244"/>
    </row>
    <row r="13" spans="3:12">
      <c r="C13" s="242"/>
      <c r="D13" s="243"/>
      <c r="E13" s="243"/>
      <c r="F13" s="243"/>
      <c r="G13" s="243"/>
      <c r="H13" s="243"/>
      <c r="I13" s="243"/>
      <c r="J13" s="243"/>
      <c r="K13" s="243"/>
      <c r="L13" s="244"/>
    </row>
    <row r="14" spans="3:12">
      <c r="C14" s="242"/>
      <c r="D14" s="243"/>
      <c r="E14" s="243"/>
      <c r="F14" s="243"/>
      <c r="G14" s="243"/>
      <c r="H14" s="243"/>
      <c r="I14" s="243"/>
      <c r="J14" s="243"/>
      <c r="K14" s="243"/>
      <c r="L14" s="244"/>
    </row>
    <row r="15" spans="3:12">
      <c r="C15" s="242"/>
      <c r="D15" s="243"/>
      <c r="E15" s="243"/>
      <c r="F15" s="243"/>
      <c r="G15" s="243"/>
      <c r="H15" s="243"/>
      <c r="I15" s="243"/>
      <c r="J15" s="243"/>
      <c r="K15" s="243"/>
      <c r="L15" s="244"/>
    </row>
    <row r="16" spans="3:12" ht="15.75" thickBot="1">
      <c r="C16" s="245"/>
      <c r="D16" s="246"/>
      <c r="E16" s="246"/>
      <c r="F16" s="246"/>
      <c r="G16" s="246"/>
      <c r="H16" s="246"/>
      <c r="I16" s="246"/>
      <c r="J16" s="246"/>
      <c r="K16" s="246"/>
      <c r="L16" s="247"/>
    </row>
  </sheetData>
  <mergeCells count="1">
    <mergeCell ref="C5:L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7"/>
  <sheetViews>
    <sheetView showGridLines="0" zoomScale="90" zoomScaleNormal="90" workbookViewId="0"/>
  </sheetViews>
  <sheetFormatPr defaultRowHeight="15"/>
  <cols>
    <col min="1" max="1" width="10" customWidth="1"/>
    <col min="2" max="2" width="11.5703125" bestFit="1" customWidth="1"/>
    <col min="3" max="3" width="10.140625" customWidth="1"/>
    <col min="9" max="9" width="10.140625" customWidth="1"/>
    <col min="10" max="10" width="12.140625" customWidth="1"/>
    <col min="11" max="11" width="11.28515625" customWidth="1"/>
    <col min="12" max="12" width="10.140625" customWidth="1"/>
  </cols>
  <sheetData>
    <row r="1" spans="1:12" ht="32.25" thickBot="1">
      <c r="A1" s="75" t="s">
        <v>166</v>
      </c>
      <c r="B1" s="76"/>
      <c r="C1" s="76"/>
      <c r="D1" s="76"/>
      <c r="E1" s="76"/>
      <c r="F1" s="76"/>
      <c r="G1" s="76"/>
      <c r="H1" s="76"/>
      <c r="I1" s="76"/>
      <c r="J1" s="76"/>
      <c r="K1" s="76"/>
      <c r="L1" s="76"/>
    </row>
    <row r="2" spans="1:12" ht="15.75" thickTop="1"/>
    <row r="3" spans="1:12" ht="18.75">
      <c r="A3" s="74" t="s">
        <v>213</v>
      </c>
    </row>
    <row r="4" spans="1:12">
      <c r="A4" t="s">
        <v>214</v>
      </c>
    </row>
    <row r="6" spans="1:12" ht="18.75">
      <c r="A6" s="74" t="s">
        <v>24</v>
      </c>
    </row>
    <row r="7" spans="1:12" ht="15.75">
      <c r="A7" s="80" t="s">
        <v>239</v>
      </c>
    </row>
    <row r="9" spans="1:12" ht="15.75">
      <c r="A9" s="73" t="s">
        <v>240</v>
      </c>
    </row>
    <row r="10" spans="1:12">
      <c r="A10" s="248" t="s">
        <v>285</v>
      </c>
      <c r="B10" s="248"/>
      <c r="C10" s="248"/>
      <c r="D10" s="248"/>
      <c r="E10" s="248"/>
      <c r="F10" s="248"/>
      <c r="G10" s="248"/>
      <c r="H10" s="248"/>
      <c r="I10" s="248"/>
      <c r="J10" s="248"/>
      <c r="K10" s="248"/>
    </row>
    <row r="11" spans="1:12">
      <c r="A11" s="248"/>
      <c r="B11" s="248"/>
      <c r="C11" s="248"/>
      <c r="D11" s="248"/>
      <c r="E11" s="248"/>
      <c r="F11" s="248"/>
      <c r="G11" s="248"/>
      <c r="H11" s="248"/>
      <c r="I11" s="248"/>
      <c r="J11" s="248"/>
      <c r="K11" s="248"/>
    </row>
    <row r="12" spans="1:12">
      <c r="A12" s="88"/>
      <c r="B12" s="88"/>
      <c r="C12" s="88"/>
      <c r="D12" s="88"/>
      <c r="E12" s="88"/>
      <c r="F12" s="88"/>
      <c r="G12" s="88"/>
      <c r="H12" s="88"/>
      <c r="I12" s="88"/>
      <c r="J12" s="88"/>
      <c r="K12" s="88"/>
    </row>
    <row r="13" spans="1:12" ht="15.75">
      <c r="A13" s="73" t="s">
        <v>241</v>
      </c>
    </row>
    <row r="14" spans="1:12">
      <c r="A14" t="s">
        <v>215</v>
      </c>
    </row>
    <row r="16" spans="1:12" ht="15.75">
      <c r="A16" s="73" t="s">
        <v>242</v>
      </c>
    </row>
    <row r="17" spans="1:11">
      <c r="A17" t="s">
        <v>216</v>
      </c>
    </row>
    <row r="19" spans="1:11" ht="15.75">
      <c r="A19" s="73" t="s">
        <v>48</v>
      </c>
    </row>
    <row r="20" spans="1:11">
      <c r="A20" t="s">
        <v>228</v>
      </c>
    </row>
    <row r="21" spans="1:11">
      <c r="A21" s="78" t="s">
        <v>217</v>
      </c>
      <c r="B21" s="78" t="s">
        <v>222</v>
      </c>
      <c r="C21" s="78" t="s">
        <v>223</v>
      </c>
      <c r="D21" s="250" t="s">
        <v>227</v>
      </c>
      <c r="E21" s="250"/>
      <c r="F21" s="250"/>
    </row>
    <row r="22" spans="1:11">
      <c r="A22" s="77" t="s">
        <v>218</v>
      </c>
      <c r="B22" s="77">
        <v>90</v>
      </c>
      <c r="C22" s="78" t="str">
        <f>IF(B22&gt;=40,"Pass","Fail")</f>
        <v>Pass</v>
      </c>
      <c r="D22" s="251" t="s">
        <v>224</v>
      </c>
      <c r="E22" s="252"/>
      <c r="F22" s="253"/>
    </row>
    <row r="23" spans="1:11">
      <c r="A23" s="77" t="s">
        <v>219</v>
      </c>
      <c r="B23" s="77">
        <v>70</v>
      </c>
      <c r="C23" s="220" t="str">
        <f t="shared" ref="C23:C25" si="0">IF(B23&gt;=40,"Pass","Fail")</f>
        <v>Pass</v>
      </c>
      <c r="D23" s="251" t="s">
        <v>225</v>
      </c>
      <c r="E23" s="252"/>
      <c r="F23" s="253"/>
    </row>
    <row r="24" spans="1:11">
      <c r="A24" s="77" t="s">
        <v>220</v>
      </c>
      <c r="B24" s="77">
        <v>20</v>
      </c>
      <c r="C24" s="220" t="str">
        <f t="shared" si="0"/>
        <v>Fail</v>
      </c>
      <c r="D24" s="251" t="s">
        <v>226</v>
      </c>
      <c r="E24" s="252"/>
      <c r="F24" s="253"/>
    </row>
    <row r="25" spans="1:11">
      <c r="A25" s="77" t="s">
        <v>221</v>
      </c>
      <c r="B25" s="77">
        <v>41</v>
      </c>
      <c r="C25" s="220" t="str">
        <f t="shared" si="0"/>
        <v>Pass</v>
      </c>
      <c r="D25" s="254" t="s">
        <v>299</v>
      </c>
      <c r="E25" s="254"/>
      <c r="F25" s="254"/>
    </row>
    <row r="27" spans="1:11" ht="15.75">
      <c r="A27" s="73" t="s">
        <v>163</v>
      </c>
    </row>
    <row r="28" spans="1:11" ht="15" customHeight="1">
      <c r="A28" s="249" t="s">
        <v>247</v>
      </c>
      <c r="B28" s="249"/>
      <c r="C28" s="249"/>
      <c r="D28" s="249"/>
      <c r="E28" s="249"/>
      <c r="F28" s="249"/>
      <c r="G28" s="249"/>
      <c r="H28" s="249"/>
      <c r="I28" s="249"/>
      <c r="J28" s="249"/>
      <c r="K28" s="249"/>
    </row>
    <row r="29" spans="1:11">
      <c r="A29" s="249"/>
      <c r="B29" s="249"/>
      <c r="C29" s="249"/>
      <c r="D29" s="249"/>
      <c r="E29" s="249"/>
      <c r="F29" s="249"/>
      <c r="G29" s="249"/>
      <c r="H29" s="249"/>
      <c r="I29" s="249"/>
      <c r="J29" s="249"/>
      <c r="K29" s="249"/>
    </row>
    <row r="30" spans="1:11">
      <c r="A30" s="90"/>
      <c r="B30" s="90"/>
      <c r="C30" s="90"/>
      <c r="D30" s="90"/>
      <c r="E30" s="90"/>
      <c r="F30" s="90"/>
      <c r="G30" s="90"/>
      <c r="H30" s="90"/>
      <c r="I30" s="90"/>
      <c r="J30" s="90"/>
    </row>
    <row r="31" spans="1:11" ht="15.75">
      <c r="A31" s="73" t="s">
        <v>245</v>
      </c>
    </row>
    <row r="32" spans="1:11">
      <c r="A32" t="s">
        <v>238</v>
      </c>
    </row>
    <row r="33" spans="1:3">
      <c r="A33" s="78" t="s">
        <v>229</v>
      </c>
      <c r="B33" s="78" t="s">
        <v>234</v>
      </c>
      <c r="C33" s="78" t="s">
        <v>237</v>
      </c>
    </row>
    <row r="34" spans="1:3">
      <c r="A34" s="77" t="s">
        <v>230</v>
      </c>
      <c r="B34" s="77" t="s">
        <v>235</v>
      </c>
      <c r="C34" s="81"/>
    </row>
    <row r="35" spans="1:3">
      <c r="A35" s="77" t="s">
        <v>231</v>
      </c>
      <c r="B35" s="77" t="s">
        <v>236</v>
      </c>
      <c r="C35" s="81"/>
    </row>
    <row r="36" spans="1:3">
      <c r="A36" s="77" t="s">
        <v>232</v>
      </c>
      <c r="B36" s="77" t="s">
        <v>236</v>
      </c>
      <c r="C36" s="81"/>
    </row>
    <row r="37" spans="1:3">
      <c r="A37" s="77" t="s">
        <v>233</v>
      </c>
      <c r="B37" s="77" t="s">
        <v>236</v>
      </c>
      <c r="C37" s="81"/>
    </row>
  </sheetData>
  <mergeCells count="7">
    <mergeCell ref="A10:K11"/>
    <mergeCell ref="A28:K29"/>
    <mergeCell ref="D21:F21"/>
    <mergeCell ref="D22:F22"/>
    <mergeCell ref="D23:F23"/>
    <mergeCell ref="D24:F24"/>
    <mergeCell ref="D25:F25"/>
  </mergeCells>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
  <sheetViews>
    <sheetView showGridLines="0" zoomScale="90" zoomScaleNormal="90" workbookViewId="0"/>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75" t="s">
        <v>165</v>
      </c>
      <c r="B1" s="76"/>
      <c r="C1" s="76"/>
      <c r="D1" s="76"/>
      <c r="E1" s="76"/>
      <c r="F1" s="76"/>
      <c r="G1" s="76"/>
      <c r="H1" s="76"/>
      <c r="I1" s="76"/>
      <c r="J1" s="76"/>
      <c r="K1" s="76"/>
      <c r="L1" s="76"/>
    </row>
    <row r="2" spans="1:12" ht="15.75" thickTop="1"/>
    <row r="3" spans="1:12" ht="18.75">
      <c r="A3" s="74" t="s">
        <v>213</v>
      </c>
    </row>
    <row r="4" spans="1:12">
      <c r="A4" s="248" t="s">
        <v>248</v>
      </c>
      <c r="B4" s="248"/>
      <c r="C4" s="248"/>
      <c r="D4" s="248"/>
      <c r="E4" s="248"/>
      <c r="F4" s="248"/>
      <c r="G4" s="248"/>
      <c r="H4" s="248"/>
      <c r="I4" s="248"/>
      <c r="J4" s="248"/>
    </row>
    <row r="5" spans="1:12">
      <c r="A5" s="248"/>
      <c r="B5" s="248"/>
      <c r="C5" s="248"/>
      <c r="D5" s="248"/>
      <c r="E5" s="248"/>
      <c r="F5" s="248"/>
      <c r="G5" s="248"/>
      <c r="H5" s="248"/>
      <c r="I5" s="248"/>
      <c r="J5" s="248"/>
    </row>
    <row r="6" spans="1:12">
      <c r="A6" s="91"/>
      <c r="B6" s="91"/>
      <c r="C6" s="91"/>
      <c r="D6" s="91"/>
      <c r="E6" s="91"/>
      <c r="F6" s="91"/>
      <c r="G6" s="91"/>
      <c r="H6" s="91"/>
      <c r="I6" s="91"/>
      <c r="J6" s="91"/>
    </row>
    <row r="7" spans="1:12" ht="18.75">
      <c r="A7" s="74" t="s">
        <v>24</v>
      </c>
    </row>
    <row r="8" spans="1:12" ht="15.75">
      <c r="A8" s="80" t="s">
        <v>249</v>
      </c>
    </row>
    <row r="10" spans="1:12" ht="15.75">
      <c r="A10" s="73" t="s">
        <v>250</v>
      </c>
    </row>
    <row r="11" spans="1:12">
      <c r="A11" t="s">
        <v>251</v>
      </c>
    </row>
    <row r="13" spans="1:12" ht="15.75">
      <c r="A13" s="73" t="s">
        <v>252</v>
      </c>
    </row>
    <row r="14" spans="1:12">
      <c r="A14" t="s">
        <v>253</v>
      </c>
    </row>
    <row r="16" spans="1:12" ht="15.75">
      <c r="A16" s="73" t="s">
        <v>44</v>
      </c>
    </row>
    <row r="17" spans="1:10">
      <c r="A17" t="s">
        <v>256</v>
      </c>
    </row>
    <row r="18" spans="1:10">
      <c r="A18" s="85" t="s">
        <v>254</v>
      </c>
      <c r="B18" s="85" t="s">
        <v>255</v>
      </c>
      <c r="C18" s="85" t="s">
        <v>49</v>
      </c>
      <c r="D18" s="250" t="s">
        <v>227</v>
      </c>
      <c r="E18" s="250"/>
    </row>
    <row r="19" spans="1:10">
      <c r="A19" s="95">
        <v>1</v>
      </c>
      <c r="B19" s="95">
        <v>2</v>
      </c>
      <c r="C19" s="77" t="b">
        <f>AND(A19&gt;0,B19&gt;0)</f>
        <v>1</v>
      </c>
      <c r="D19" s="255" t="s">
        <v>257</v>
      </c>
      <c r="E19" s="256"/>
    </row>
    <row r="20" spans="1:10">
      <c r="A20" s="95">
        <v>1</v>
      </c>
      <c r="B20" s="95">
        <v>-2</v>
      </c>
      <c r="C20" s="221" t="b">
        <f>AND(A20&gt;0,B20&gt;0)</f>
        <v>0</v>
      </c>
      <c r="D20" s="255" t="s">
        <v>300</v>
      </c>
      <c r="E20" s="256"/>
    </row>
    <row r="21" spans="1:10" ht="15.75">
      <c r="A21" s="73"/>
    </row>
    <row r="22" spans="1:10" ht="15.75">
      <c r="A22" s="73" t="s">
        <v>78</v>
      </c>
    </row>
    <row r="23" spans="1:10">
      <c r="A23" s="248" t="s">
        <v>258</v>
      </c>
      <c r="B23" s="248"/>
      <c r="C23" s="248"/>
      <c r="D23" s="248"/>
      <c r="E23" s="248"/>
      <c r="F23" s="248"/>
      <c r="G23" s="248"/>
      <c r="H23" s="248"/>
      <c r="I23" s="248"/>
      <c r="J23" s="248"/>
    </row>
    <row r="24" spans="1:10">
      <c r="A24" s="248"/>
      <c r="B24" s="248"/>
      <c r="C24" s="248"/>
      <c r="D24" s="248"/>
      <c r="E24" s="248"/>
      <c r="F24" s="248"/>
      <c r="G24" s="248"/>
      <c r="H24" s="248"/>
      <c r="I24" s="248"/>
      <c r="J24" s="248"/>
    </row>
    <row r="25" spans="1:10">
      <c r="A25" s="78" t="s">
        <v>217</v>
      </c>
      <c r="B25" s="78" t="s">
        <v>259</v>
      </c>
      <c r="C25" s="79" t="s">
        <v>260</v>
      </c>
      <c r="D25" s="82" t="s">
        <v>263</v>
      </c>
      <c r="E25" s="250" t="s">
        <v>227</v>
      </c>
      <c r="F25" s="250"/>
      <c r="G25" s="250"/>
      <c r="H25" s="250"/>
      <c r="I25" s="250"/>
    </row>
    <row r="26" spans="1:10">
      <c r="A26" s="77" t="s">
        <v>218</v>
      </c>
      <c r="B26" s="77" t="s">
        <v>261</v>
      </c>
      <c r="C26" s="83" t="s">
        <v>261</v>
      </c>
      <c r="D26" s="77" t="str">
        <f>IF(AND(B26="PASS",C26="PASS"),"PASS","FAIL")</f>
        <v>PASS</v>
      </c>
      <c r="E26" s="257" t="s">
        <v>264</v>
      </c>
      <c r="F26" s="258"/>
      <c r="G26" s="258"/>
      <c r="H26" s="258"/>
      <c r="I26" s="259"/>
    </row>
    <row r="27" spans="1:10">
      <c r="A27" s="77" t="s">
        <v>219</v>
      </c>
      <c r="B27" s="77" t="s">
        <v>261</v>
      </c>
      <c r="C27" s="83" t="s">
        <v>262</v>
      </c>
      <c r="D27" s="77" t="str">
        <f t="shared" ref="D27:D29" si="0">IF(AND(B27="PASS",C27="PASS"),"PASS","FAIL")</f>
        <v>FAIL</v>
      </c>
      <c r="E27" s="257" t="s">
        <v>265</v>
      </c>
      <c r="F27" s="258"/>
      <c r="G27" s="258"/>
      <c r="H27" s="258"/>
      <c r="I27" s="259"/>
    </row>
    <row r="28" spans="1:10">
      <c r="A28" s="77" t="s">
        <v>220</v>
      </c>
      <c r="B28" s="77" t="s">
        <v>262</v>
      </c>
      <c r="C28" s="83" t="s">
        <v>261</v>
      </c>
      <c r="D28" s="77" t="str">
        <f t="shared" si="0"/>
        <v>FAIL</v>
      </c>
      <c r="E28" s="257" t="s">
        <v>266</v>
      </c>
      <c r="F28" s="258"/>
      <c r="G28" s="258"/>
      <c r="H28" s="258"/>
      <c r="I28" s="259"/>
    </row>
    <row r="29" spans="1:10">
      <c r="A29" s="77" t="s">
        <v>221</v>
      </c>
      <c r="B29" s="77" t="s">
        <v>261</v>
      </c>
      <c r="C29" s="83" t="s">
        <v>261</v>
      </c>
      <c r="D29" s="77" t="str">
        <f t="shared" si="0"/>
        <v>PASS</v>
      </c>
      <c r="E29" s="260" t="s">
        <v>301</v>
      </c>
      <c r="F29" s="260"/>
      <c r="G29" s="260"/>
      <c r="H29" s="260"/>
      <c r="I29" s="260"/>
    </row>
    <row r="32" spans="1:10" ht="15.75">
      <c r="A32" s="73" t="s">
        <v>245</v>
      </c>
    </row>
    <row r="33" spans="1:10" ht="15" customHeight="1">
      <c r="A33" s="248" t="s">
        <v>267</v>
      </c>
      <c r="B33" s="248"/>
      <c r="C33" s="248"/>
      <c r="D33" s="248"/>
      <c r="E33" s="248"/>
      <c r="F33" s="248"/>
      <c r="G33" s="248"/>
      <c r="H33" s="248"/>
      <c r="I33" s="248"/>
      <c r="J33" s="248"/>
    </row>
    <row r="34" spans="1:10">
      <c r="A34" s="248"/>
      <c r="B34" s="248"/>
      <c r="C34" s="248"/>
      <c r="D34" s="248"/>
      <c r="E34" s="248"/>
      <c r="F34" s="248"/>
      <c r="G34" s="248"/>
      <c r="H34" s="248"/>
      <c r="I34" s="248"/>
      <c r="J34" s="248"/>
    </row>
    <row r="35" spans="1:10" ht="37.5" customHeight="1">
      <c r="A35" s="97" t="s">
        <v>229</v>
      </c>
      <c r="B35" s="97" t="s">
        <v>234</v>
      </c>
      <c r="C35" s="97" t="s">
        <v>160</v>
      </c>
      <c r="D35" s="84" t="s">
        <v>268</v>
      </c>
      <c r="E35" s="98" t="s">
        <v>271</v>
      </c>
    </row>
    <row r="36" spans="1:10">
      <c r="A36" s="77" t="s">
        <v>230</v>
      </c>
      <c r="B36" s="77" t="s">
        <v>235</v>
      </c>
      <c r="C36" s="89">
        <v>51</v>
      </c>
      <c r="D36" s="89" t="s">
        <v>269</v>
      </c>
      <c r="E36" s="86"/>
    </row>
    <row r="37" spans="1:10">
      <c r="A37" s="77" t="s">
        <v>231</v>
      </c>
      <c r="B37" s="77" t="s">
        <v>236</v>
      </c>
      <c r="C37" s="89">
        <v>100</v>
      </c>
      <c r="D37" s="89" t="s">
        <v>270</v>
      </c>
      <c r="E37" s="86"/>
    </row>
    <row r="38" spans="1:10">
      <c r="A38" s="77" t="s">
        <v>232</v>
      </c>
      <c r="B38" s="77" t="s">
        <v>236</v>
      </c>
      <c r="C38" s="89">
        <v>49</v>
      </c>
      <c r="D38" s="89" t="s">
        <v>269</v>
      </c>
      <c r="E38" s="86"/>
    </row>
    <row r="39" spans="1:10">
      <c r="A39" s="77" t="s">
        <v>233</v>
      </c>
      <c r="B39" s="77" t="s">
        <v>236</v>
      </c>
      <c r="C39" s="89">
        <v>75</v>
      </c>
      <c r="D39" s="89" t="s">
        <v>269</v>
      </c>
      <c r="E39" s="86"/>
    </row>
  </sheetData>
  <mergeCells count="11">
    <mergeCell ref="A33:J34"/>
    <mergeCell ref="E26:I26"/>
    <mergeCell ref="E27:I27"/>
    <mergeCell ref="E28:I28"/>
    <mergeCell ref="E29:I29"/>
    <mergeCell ref="A4:J5"/>
    <mergeCell ref="D18:E18"/>
    <mergeCell ref="A23:J24"/>
    <mergeCell ref="E25:I25"/>
    <mergeCell ref="D20:E20"/>
    <mergeCell ref="D19:E19"/>
  </mergeCells>
  <pageMargins left="0.7" right="0.7" top="0.75" bottom="0.75" header="0.3" footer="0.3"/>
  <pageSetup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9"/>
  <sheetViews>
    <sheetView showGridLines="0" zoomScale="90" zoomScaleNormal="90" workbookViewId="0">
      <selection sqref="A1:B1"/>
    </sheetView>
  </sheetViews>
  <sheetFormatPr defaultRowHeight="15"/>
  <cols>
    <col min="1" max="1" width="11.7109375" customWidth="1"/>
    <col min="2" max="2" width="11.5703125" customWidth="1"/>
    <col min="3" max="3" width="10.140625" customWidth="1"/>
    <col min="4" max="4" width="10" customWidth="1"/>
    <col min="5" max="5" width="11.5703125" bestFit="1" customWidth="1"/>
    <col min="6" max="6" width="12.42578125" bestFit="1" customWidth="1"/>
    <col min="9" max="9" width="11.42578125" customWidth="1"/>
    <col min="10" max="10" width="12.140625" customWidth="1"/>
    <col min="11" max="11" width="11.28515625" customWidth="1"/>
    <col min="12" max="12" width="10.140625" customWidth="1"/>
  </cols>
  <sheetData>
    <row r="1" spans="1:12" ht="32.25" thickBot="1">
      <c r="A1" s="261" t="s">
        <v>272</v>
      </c>
      <c r="B1" s="261"/>
      <c r="C1" s="76"/>
      <c r="D1" s="76"/>
      <c r="E1" s="76"/>
      <c r="F1" s="76"/>
      <c r="G1" s="76"/>
      <c r="H1" s="76"/>
      <c r="I1" s="76"/>
      <c r="J1" s="76"/>
      <c r="K1" s="76"/>
      <c r="L1" s="76"/>
    </row>
    <row r="2" spans="1:12" ht="15.75" thickTop="1"/>
    <row r="3" spans="1:12" ht="18.75">
      <c r="A3" s="74" t="s">
        <v>213</v>
      </c>
    </row>
    <row r="4" spans="1:12">
      <c r="A4" s="248" t="s">
        <v>275</v>
      </c>
      <c r="B4" s="248"/>
      <c r="C4" s="248"/>
      <c r="D4" s="248"/>
      <c r="E4" s="248"/>
      <c r="F4" s="248"/>
      <c r="G4" s="248"/>
      <c r="H4" s="248"/>
      <c r="I4" s="248"/>
      <c r="J4" s="248"/>
    </row>
    <row r="5" spans="1:12">
      <c r="A5" s="248"/>
      <c r="B5" s="248"/>
      <c r="C5" s="248"/>
      <c r="D5" s="248"/>
      <c r="E5" s="248"/>
      <c r="F5" s="248"/>
      <c r="G5" s="248"/>
      <c r="H5" s="248"/>
      <c r="I5" s="248"/>
      <c r="J5" s="248"/>
    </row>
    <row r="6" spans="1:12" ht="18.75">
      <c r="A6" s="74" t="s">
        <v>24</v>
      </c>
    </row>
    <row r="7" spans="1:12" ht="15.75">
      <c r="A7" s="80" t="s">
        <v>273</v>
      </c>
    </row>
    <row r="9" spans="1:12" ht="15.75">
      <c r="A9" s="73" t="s">
        <v>240</v>
      </c>
    </row>
    <row r="10" spans="1:12">
      <c r="A10" s="248" t="s">
        <v>284</v>
      </c>
      <c r="B10" s="248"/>
      <c r="C10" s="248"/>
      <c r="D10" s="248"/>
      <c r="E10" s="248"/>
      <c r="F10" s="248"/>
      <c r="G10" s="248"/>
      <c r="H10" s="248"/>
      <c r="I10" s="248"/>
      <c r="J10" s="248"/>
      <c r="K10" s="248"/>
    </row>
    <row r="11" spans="1:12">
      <c r="A11" s="248"/>
      <c r="B11" s="248"/>
      <c r="C11" s="248"/>
      <c r="D11" s="248"/>
      <c r="E11" s="248"/>
      <c r="F11" s="248"/>
      <c r="G11" s="248"/>
      <c r="H11" s="248"/>
      <c r="I11" s="248"/>
      <c r="J11" s="248"/>
      <c r="K11" s="248"/>
    </row>
    <row r="12" spans="1:12">
      <c r="A12" s="88"/>
      <c r="B12" s="88"/>
      <c r="C12" s="88"/>
      <c r="D12" s="88"/>
      <c r="E12" s="88"/>
      <c r="F12" s="88"/>
      <c r="G12" s="88"/>
      <c r="H12" s="88"/>
      <c r="I12" s="88"/>
      <c r="J12" s="88"/>
      <c r="K12" s="88"/>
    </row>
    <row r="13" spans="1:12" ht="15.75">
      <c r="A13" s="73" t="s">
        <v>241</v>
      </c>
    </row>
    <row r="14" spans="1:12">
      <c r="A14" t="s">
        <v>215</v>
      </c>
    </row>
    <row r="16" spans="1:12" ht="15.75">
      <c r="A16" s="73" t="s">
        <v>242</v>
      </c>
    </row>
    <row r="17" spans="1:10">
      <c r="A17" t="s">
        <v>216</v>
      </c>
    </row>
    <row r="19" spans="1:10" ht="15.75">
      <c r="A19" s="73" t="s">
        <v>274</v>
      </c>
    </row>
    <row r="20" spans="1:10">
      <c r="A20" t="s">
        <v>276</v>
      </c>
    </row>
    <row r="22" spans="1:10" ht="15.75">
      <c r="A22" s="73" t="s">
        <v>48</v>
      </c>
    </row>
    <row r="23" spans="1:10">
      <c r="A23" t="s">
        <v>277</v>
      </c>
    </row>
    <row r="24" spans="1:10">
      <c r="A24" s="262" t="s">
        <v>287</v>
      </c>
      <c r="B24" s="262"/>
      <c r="D24" s="262" t="s">
        <v>288</v>
      </c>
      <c r="E24" s="262"/>
      <c r="F24" s="262"/>
      <c r="G24" s="262"/>
      <c r="H24" s="262"/>
      <c r="I24" s="262"/>
    </row>
    <row r="25" spans="1:10">
      <c r="A25" s="85" t="s">
        <v>243</v>
      </c>
      <c r="B25" s="85" t="s">
        <v>148</v>
      </c>
      <c r="D25" s="85" t="s">
        <v>217</v>
      </c>
      <c r="E25" s="85" t="s">
        <v>222</v>
      </c>
      <c r="F25" s="82" t="s">
        <v>148</v>
      </c>
      <c r="G25" s="250" t="s">
        <v>227</v>
      </c>
      <c r="H25" s="250"/>
      <c r="I25" s="250"/>
    </row>
    <row r="26" spans="1:10">
      <c r="A26" s="77" t="s">
        <v>279</v>
      </c>
      <c r="B26" s="77" t="s">
        <v>2</v>
      </c>
      <c r="D26" s="77" t="s">
        <v>218</v>
      </c>
      <c r="E26" s="77">
        <v>90</v>
      </c>
      <c r="F26" s="77" t="str">
        <f>IF(E26&lt; 41,"C",IF(E26&lt; 71,"B","A"))</f>
        <v>A</v>
      </c>
      <c r="G26" s="254" t="s">
        <v>280</v>
      </c>
      <c r="H26" s="254"/>
      <c r="I26" s="254"/>
    </row>
    <row r="27" spans="1:10">
      <c r="A27" s="77" t="s">
        <v>244</v>
      </c>
      <c r="B27" s="77" t="s">
        <v>3</v>
      </c>
      <c r="D27" s="77" t="s">
        <v>219</v>
      </c>
      <c r="E27" s="77">
        <v>70</v>
      </c>
      <c r="F27" s="77" t="str">
        <f t="shared" ref="F27:F29" si="0">IF(E27&lt; 41,"C",IF(E27&lt; 71,"B","A"))</f>
        <v>B</v>
      </c>
      <c r="G27" s="254" t="s">
        <v>281</v>
      </c>
      <c r="H27" s="254"/>
      <c r="I27" s="254"/>
    </row>
    <row r="28" spans="1:10">
      <c r="A28" s="77" t="s">
        <v>278</v>
      </c>
      <c r="B28" s="77" t="s">
        <v>4</v>
      </c>
      <c r="D28" s="77" t="s">
        <v>220</v>
      </c>
      <c r="E28" s="77">
        <v>20</v>
      </c>
      <c r="F28" s="77" t="str">
        <f t="shared" si="0"/>
        <v>C</v>
      </c>
      <c r="G28" s="254" t="s">
        <v>282</v>
      </c>
      <c r="H28" s="254"/>
      <c r="I28" s="254"/>
    </row>
    <row r="29" spans="1:10">
      <c r="D29" s="77" t="s">
        <v>221</v>
      </c>
      <c r="E29" s="77">
        <v>41</v>
      </c>
      <c r="F29" s="77" t="str">
        <f t="shared" si="0"/>
        <v>B</v>
      </c>
      <c r="G29" s="254" t="s">
        <v>283</v>
      </c>
      <c r="H29" s="254"/>
      <c r="I29" s="254"/>
    </row>
    <row r="31" spans="1:10" ht="15.75">
      <c r="A31" s="73" t="s">
        <v>245</v>
      </c>
    </row>
    <row r="32" spans="1:10">
      <c r="A32" s="248" t="s">
        <v>286</v>
      </c>
      <c r="B32" s="248"/>
      <c r="C32" s="248"/>
      <c r="D32" s="248"/>
      <c r="E32" s="248"/>
      <c r="F32" s="248"/>
      <c r="G32" s="248"/>
      <c r="H32" s="248"/>
      <c r="I32" s="248"/>
      <c r="J32" s="248"/>
    </row>
    <row r="33" spans="1:10">
      <c r="A33" s="248"/>
      <c r="B33" s="248"/>
      <c r="C33" s="248"/>
      <c r="D33" s="248"/>
      <c r="E33" s="248"/>
      <c r="F33" s="248"/>
      <c r="G33" s="248"/>
      <c r="H33" s="248"/>
      <c r="I33" s="248"/>
      <c r="J33" s="248"/>
    </row>
    <row r="34" spans="1:10">
      <c r="A34" s="262" t="s">
        <v>287</v>
      </c>
      <c r="B34" s="262"/>
      <c r="D34" s="263" t="s">
        <v>288</v>
      </c>
      <c r="E34" s="264"/>
      <c r="F34" s="264"/>
      <c r="G34" s="265"/>
    </row>
    <row r="35" spans="1:10">
      <c r="A35" s="85" t="s">
        <v>289</v>
      </c>
      <c r="B35" s="85" t="s">
        <v>246</v>
      </c>
      <c r="D35" s="78" t="s">
        <v>229</v>
      </c>
      <c r="E35" s="78" t="s">
        <v>234</v>
      </c>
      <c r="F35" s="78" t="s">
        <v>289</v>
      </c>
      <c r="G35" s="96" t="s">
        <v>49</v>
      </c>
    </row>
    <row r="36" spans="1:10">
      <c r="A36" s="77" t="s">
        <v>2</v>
      </c>
      <c r="B36" s="87">
        <v>1000</v>
      </c>
      <c r="D36" s="77" t="s">
        <v>230</v>
      </c>
      <c r="E36" s="77" t="s">
        <v>235</v>
      </c>
      <c r="F36" s="81" t="s">
        <v>2</v>
      </c>
      <c r="G36" s="86"/>
    </row>
    <row r="37" spans="1:10">
      <c r="A37" s="77" t="s">
        <v>3</v>
      </c>
      <c r="B37" s="87">
        <v>500</v>
      </c>
      <c r="D37" s="77" t="s">
        <v>231</v>
      </c>
      <c r="E37" s="77" t="s">
        <v>236</v>
      </c>
      <c r="F37" s="81" t="s">
        <v>2</v>
      </c>
      <c r="G37" s="86"/>
    </row>
    <row r="38" spans="1:10">
      <c r="A38" s="77" t="s">
        <v>4</v>
      </c>
      <c r="B38" s="87">
        <v>250</v>
      </c>
      <c r="D38" s="77" t="s">
        <v>232</v>
      </c>
      <c r="E38" s="77" t="s">
        <v>236</v>
      </c>
      <c r="F38" s="81" t="s">
        <v>3</v>
      </c>
      <c r="G38" s="86"/>
    </row>
    <row r="39" spans="1:10">
      <c r="D39" s="77" t="s">
        <v>233</v>
      </c>
      <c r="E39" s="77" t="s">
        <v>236</v>
      </c>
      <c r="F39" s="81" t="s">
        <v>4</v>
      </c>
      <c r="G39" s="86"/>
    </row>
  </sheetData>
  <mergeCells count="13">
    <mergeCell ref="A1:B1"/>
    <mergeCell ref="A4:J5"/>
    <mergeCell ref="A24:B24"/>
    <mergeCell ref="D24:I24"/>
    <mergeCell ref="A34:B34"/>
    <mergeCell ref="D34:G34"/>
    <mergeCell ref="A32:J33"/>
    <mergeCell ref="A10:K11"/>
    <mergeCell ref="G25:I25"/>
    <mergeCell ref="G26:I26"/>
    <mergeCell ref="G27:I27"/>
    <mergeCell ref="G28:I28"/>
    <mergeCell ref="G29:I29"/>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1"/>
  <sheetViews>
    <sheetView showGridLines="0" zoomScale="90" zoomScaleNormal="90" workbookViewId="0"/>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75" t="s">
        <v>0</v>
      </c>
      <c r="B1" s="76"/>
      <c r="C1" s="76"/>
      <c r="D1" s="76"/>
      <c r="E1" s="76"/>
      <c r="F1" s="76"/>
      <c r="G1" s="76"/>
      <c r="H1" s="76"/>
      <c r="I1" s="76"/>
      <c r="J1" s="76"/>
      <c r="K1" s="76"/>
      <c r="L1" s="76"/>
    </row>
    <row r="2" spans="1:12" ht="15.75" thickTop="1"/>
    <row r="3" spans="1:12" ht="18.75">
      <c r="A3" s="74" t="s">
        <v>213</v>
      </c>
    </row>
    <row r="4" spans="1:12" ht="15" customHeight="1">
      <c r="A4" s="248" t="s">
        <v>293</v>
      </c>
      <c r="B4" s="248"/>
      <c r="C4" s="248"/>
      <c r="D4" s="248"/>
      <c r="E4" s="248"/>
      <c r="F4" s="248"/>
      <c r="G4" s="248"/>
      <c r="H4" s="248"/>
      <c r="I4" s="248"/>
      <c r="J4" s="248"/>
    </row>
    <row r="5" spans="1:12">
      <c r="A5" s="248"/>
      <c r="B5" s="248"/>
      <c r="C5" s="248"/>
      <c r="D5" s="248"/>
      <c r="E5" s="248"/>
      <c r="F5" s="248"/>
      <c r="G5" s="248"/>
      <c r="H5" s="248"/>
      <c r="I5" s="248"/>
      <c r="J5" s="248"/>
    </row>
    <row r="6" spans="1:12">
      <c r="A6" s="248"/>
      <c r="B6" s="248"/>
      <c r="C6" s="248"/>
      <c r="D6" s="248"/>
      <c r="E6" s="248"/>
      <c r="F6" s="248"/>
      <c r="G6" s="248"/>
      <c r="H6" s="248"/>
      <c r="I6" s="248"/>
      <c r="J6" s="248"/>
    </row>
    <row r="7" spans="1:12">
      <c r="A7" s="91"/>
      <c r="B7" s="91"/>
      <c r="C7" s="91"/>
      <c r="D7" s="91"/>
      <c r="E7" s="91"/>
      <c r="F7" s="91"/>
      <c r="G7" s="91"/>
      <c r="H7" s="91"/>
      <c r="I7" s="91"/>
      <c r="J7" s="91"/>
    </row>
    <row r="8" spans="1:12" ht="18.75">
      <c r="A8" s="74" t="s">
        <v>24</v>
      </c>
    </row>
    <row r="9" spans="1:12" ht="15.75">
      <c r="A9" s="80" t="s">
        <v>290</v>
      </c>
    </row>
    <row r="11" spans="1:12" ht="15.75">
      <c r="A11" s="73" t="s">
        <v>250</v>
      </c>
    </row>
    <row r="12" spans="1:12">
      <c r="A12" t="s">
        <v>251</v>
      </c>
    </row>
    <row r="14" spans="1:12" ht="15.75">
      <c r="A14" s="73" t="s">
        <v>252</v>
      </c>
    </row>
    <row r="15" spans="1:12">
      <c r="A15" t="s">
        <v>253</v>
      </c>
    </row>
    <row r="17" spans="1:10" ht="15.75">
      <c r="A17" s="73" t="s">
        <v>44</v>
      </c>
    </row>
    <row r="18" spans="1:10">
      <c r="A18" t="s">
        <v>291</v>
      </c>
    </row>
    <row r="19" spans="1:10">
      <c r="A19" s="85" t="s">
        <v>254</v>
      </c>
      <c r="B19" s="85" t="s">
        <v>255</v>
      </c>
      <c r="C19" s="85" t="s">
        <v>49</v>
      </c>
      <c r="D19" s="250" t="s">
        <v>227</v>
      </c>
      <c r="E19" s="250"/>
    </row>
    <row r="20" spans="1:10">
      <c r="A20" s="95">
        <v>1</v>
      </c>
      <c r="B20" s="95">
        <v>2</v>
      </c>
      <c r="C20" s="77" t="b">
        <f>OR(A20&gt;0,B20&gt;0)</f>
        <v>1</v>
      </c>
      <c r="D20" s="255" t="s">
        <v>292</v>
      </c>
      <c r="E20" s="256"/>
    </row>
    <row r="21" spans="1:10">
      <c r="A21" s="95">
        <v>1</v>
      </c>
      <c r="B21" s="95">
        <v>-2</v>
      </c>
      <c r="C21" s="77" t="b">
        <f>OR(A21&gt;0,B21&gt;0)</f>
        <v>1</v>
      </c>
      <c r="D21" s="255" t="s">
        <v>1208</v>
      </c>
      <c r="E21" s="256"/>
    </row>
    <row r="22" spans="1:10">
      <c r="A22" s="95">
        <v>-1</v>
      </c>
      <c r="B22" s="95">
        <v>-2</v>
      </c>
      <c r="C22" s="77" t="b">
        <f>OR(A22&gt;0,B22&gt;0)</f>
        <v>0</v>
      </c>
      <c r="D22" s="255" t="s">
        <v>1209</v>
      </c>
      <c r="E22" s="256"/>
    </row>
    <row r="23" spans="1:10" ht="15.75">
      <c r="A23" s="73"/>
    </row>
    <row r="24" spans="1:10" ht="15.75">
      <c r="A24" s="73" t="s">
        <v>78</v>
      </c>
    </row>
    <row r="25" spans="1:10">
      <c r="A25" s="248" t="s">
        <v>294</v>
      </c>
      <c r="B25" s="248"/>
      <c r="C25" s="248"/>
      <c r="D25" s="248"/>
      <c r="E25" s="248"/>
      <c r="F25" s="248"/>
      <c r="G25" s="248"/>
      <c r="H25" s="248"/>
      <c r="I25" s="248"/>
      <c r="J25" s="248"/>
    </row>
    <row r="26" spans="1:10">
      <c r="A26" s="248"/>
      <c r="B26" s="248"/>
      <c r="C26" s="248"/>
      <c r="D26" s="248"/>
      <c r="E26" s="248"/>
      <c r="F26" s="248"/>
      <c r="G26" s="248"/>
      <c r="H26" s="248"/>
      <c r="I26" s="248"/>
      <c r="J26" s="248"/>
    </row>
    <row r="27" spans="1:10">
      <c r="A27" s="85" t="s">
        <v>217</v>
      </c>
      <c r="B27" s="85" t="s">
        <v>259</v>
      </c>
      <c r="C27" s="92" t="s">
        <v>260</v>
      </c>
      <c r="D27" s="92" t="s">
        <v>263</v>
      </c>
      <c r="E27" s="250" t="s">
        <v>227</v>
      </c>
      <c r="F27" s="250"/>
      <c r="G27" s="250"/>
      <c r="H27" s="250"/>
      <c r="I27" s="250"/>
    </row>
    <row r="28" spans="1:10">
      <c r="A28" s="77" t="s">
        <v>218</v>
      </c>
      <c r="B28" s="77" t="s">
        <v>261</v>
      </c>
      <c r="C28" s="93" t="s">
        <v>261</v>
      </c>
      <c r="D28" s="77" t="str">
        <f>IF(OR(B28="FAIL",C28="FAIL"),"FAIL","PASS")</f>
        <v>PASS</v>
      </c>
      <c r="E28" s="260" t="s">
        <v>295</v>
      </c>
      <c r="F28" s="260"/>
      <c r="G28" s="260"/>
      <c r="H28" s="260"/>
      <c r="I28" s="260"/>
    </row>
    <row r="29" spans="1:10">
      <c r="A29" s="77" t="s">
        <v>219</v>
      </c>
      <c r="B29" s="77" t="s">
        <v>261</v>
      </c>
      <c r="C29" s="93" t="s">
        <v>262</v>
      </c>
      <c r="D29" s="77" t="str">
        <f t="shared" ref="D29:D31" si="0">IF(OR(B29="FAIL",C29="FAIL"),"FAIL","PASS")</f>
        <v>FAIL</v>
      </c>
      <c r="E29" s="260" t="s">
        <v>296</v>
      </c>
      <c r="F29" s="260"/>
      <c r="G29" s="260"/>
      <c r="H29" s="260"/>
      <c r="I29" s="260"/>
    </row>
    <row r="30" spans="1:10">
      <c r="A30" s="77" t="s">
        <v>220</v>
      </c>
      <c r="B30" s="77" t="s">
        <v>262</v>
      </c>
      <c r="C30" s="93" t="s">
        <v>261</v>
      </c>
      <c r="D30" s="77" t="str">
        <f t="shared" si="0"/>
        <v>FAIL</v>
      </c>
      <c r="E30" s="260" t="s">
        <v>297</v>
      </c>
      <c r="F30" s="260"/>
      <c r="G30" s="260"/>
      <c r="H30" s="260"/>
      <c r="I30" s="260"/>
    </row>
    <row r="31" spans="1:10">
      <c r="A31" s="77" t="s">
        <v>221</v>
      </c>
      <c r="B31" s="77" t="s">
        <v>261</v>
      </c>
      <c r="C31" s="93" t="s">
        <v>261</v>
      </c>
      <c r="D31" s="77" t="str">
        <f t="shared" si="0"/>
        <v>PASS</v>
      </c>
      <c r="E31" s="260" t="s">
        <v>298</v>
      </c>
      <c r="F31" s="260"/>
      <c r="G31" s="260"/>
      <c r="H31" s="260"/>
      <c r="I31" s="260"/>
    </row>
    <row r="34" spans="1:10" ht="15.75">
      <c r="A34" s="73" t="s">
        <v>245</v>
      </c>
    </row>
    <row r="35" spans="1:10" ht="15" customHeight="1">
      <c r="A35" s="248" t="s">
        <v>1206</v>
      </c>
      <c r="B35" s="248"/>
      <c r="C35" s="248"/>
      <c r="D35" s="248"/>
      <c r="E35" s="248"/>
      <c r="F35" s="248"/>
      <c r="G35" s="248"/>
      <c r="H35" s="248"/>
      <c r="I35" s="248"/>
      <c r="J35" s="248"/>
    </row>
    <row r="36" spans="1:10">
      <c r="A36" s="248"/>
      <c r="B36" s="248"/>
      <c r="C36" s="248"/>
      <c r="D36" s="248"/>
      <c r="E36" s="248"/>
      <c r="F36" s="248"/>
      <c r="G36" s="248"/>
      <c r="H36" s="248"/>
      <c r="I36" s="248"/>
      <c r="J36" s="248"/>
    </row>
    <row r="37" spans="1:10" ht="37.5" customHeight="1">
      <c r="A37" s="97" t="s">
        <v>229</v>
      </c>
      <c r="B37" s="97" t="s">
        <v>234</v>
      </c>
      <c r="C37" s="97" t="s">
        <v>160</v>
      </c>
      <c r="D37" s="94" t="s">
        <v>268</v>
      </c>
      <c r="E37" s="98" t="s">
        <v>271</v>
      </c>
    </row>
    <row r="38" spans="1:10">
      <c r="A38" s="77" t="s">
        <v>230</v>
      </c>
      <c r="B38" s="77" t="s">
        <v>235</v>
      </c>
      <c r="C38" s="89">
        <v>51</v>
      </c>
      <c r="D38" s="89" t="s">
        <v>269</v>
      </c>
      <c r="E38" s="86"/>
    </row>
    <row r="39" spans="1:10">
      <c r="A39" s="77" t="s">
        <v>231</v>
      </c>
      <c r="B39" s="77" t="s">
        <v>236</v>
      </c>
      <c r="C39" s="89">
        <v>49</v>
      </c>
      <c r="D39" s="89" t="s">
        <v>270</v>
      </c>
      <c r="E39" s="86"/>
    </row>
    <row r="40" spans="1:10">
      <c r="A40" s="77" t="s">
        <v>232</v>
      </c>
      <c r="B40" s="77" t="s">
        <v>236</v>
      </c>
      <c r="C40" s="89">
        <v>49</v>
      </c>
      <c r="D40" s="89" t="s">
        <v>269</v>
      </c>
      <c r="E40" s="86"/>
    </row>
    <row r="41" spans="1:10">
      <c r="A41" s="77" t="s">
        <v>233</v>
      </c>
      <c r="B41" s="77" t="s">
        <v>236</v>
      </c>
      <c r="C41" s="89">
        <v>75</v>
      </c>
      <c r="D41" s="89" t="s">
        <v>269</v>
      </c>
      <c r="E41" s="86"/>
    </row>
  </sheetData>
  <mergeCells count="12">
    <mergeCell ref="A4:J6"/>
    <mergeCell ref="D19:E19"/>
    <mergeCell ref="A25:J26"/>
    <mergeCell ref="E27:I27"/>
    <mergeCell ref="E28:I28"/>
    <mergeCell ref="E29:I29"/>
    <mergeCell ref="E30:I30"/>
    <mergeCell ref="E31:I31"/>
    <mergeCell ref="A35:J36"/>
    <mergeCell ref="D20:E20"/>
    <mergeCell ref="D21:E21"/>
    <mergeCell ref="D22:E22"/>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2"/>
  <sheetViews>
    <sheetView showGridLines="0" zoomScale="90" zoomScaleNormal="90" workbookViewId="0">
      <selection sqref="A1:B1"/>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8" max="8" width="10" customWidth="1"/>
    <col min="10" max="10" width="10.140625" customWidth="1"/>
    <col min="11" max="11" width="11.28515625" customWidth="1"/>
    <col min="12" max="12" width="10.140625" customWidth="1"/>
  </cols>
  <sheetData>
    <row r="1" spans="1:12" ht="32.25" thickBot="1">
      <c r="A1" s="268" t="s">
        <v>167</v>
      </c>
      <c r="B1" s="268"/>
      <c r="C1" s="76"/>
      <c r="D1" s="76"/>
      <c r="E1" s="76"/>
      <c r="F1" s="76"/>
      <c r="G1" s="76"/>
      <c r="H1" s="76"/>
      <c r="I1" s="76"/>
      <c r="J1" s="76"/>
      <c r="K1" s="76"/>
      <c r="L1" s="76"/>
    </row>
    <row r="2" spans="1:12" ht="15.75" thickTop="1"/>
    <row r="3" spans="1:12" ht="18.75">
      <c r="A3" s="74" t="s">
        <v>213</v>
      </c>
    </row>
    <row r="4" spans="1:12">
      <c r="A4" s="248" t="s">
        <v>306</v>
      </c>
      <c r="B4" s="248"/>
      <c r="C4" s="248"/>
      <c r="D4" s="248"/>
      <c r="E4" s="248"/>
      <c r="F4" s="248"/>
      <c r="G4" s="248"/>
      <c r="H4" s="248"/>
      <c r="I4" s="248"/>
      <c r="J4" s="248"/>
    </row>
    <row r="5" spans="1:12">
      <c r="A5" s="248"/>
      <c r="B5" s="248"/>
      <c r="C5" s="248"/>
      <c r="D5" s="248"/>
      <c r="E5" s="248"/>
      <c r="F5" s="248"/>
      <c r="G5" s="248"/>
      <c r="H5" s="248"/>
      <c r="I5" s="248"/>
      <c r="J5" s="248"/>
    </row>
    <row r="6" spans="1:12">
      <c r="A6" s="91"/>
      <c r="B6" s="91"/>
      <c r="C6" s="91"/>
      <c r="D6" s="91"/>
      <c r="E6" s="91"/>
      <c r="F6" s="91"/>
      <c r="G6" s="91"/>
      <c r="H6" s="91"/>
      <c r="I6" s="91"/>
      <c r="J6" s="91"/>
    </row>
    <row r="7" spans="1:12" ht="18.75">
      <c r="A7" s="74" t="s">
        <v>24</v>
      </c>
    </row>
    <row r="8" spans="1:12" ht="15.75">
      <c r="A8" s="80" t="s">
        <v>302</v>
      </c>
    </row>
    <row r="10" spans="1:12" ht="15.75">
      <c r="A10" s="73" t="s">
        <v>250</v>
      </c>
    </row>
    <row r="11" spans="1:12">
      <c r="A11" t="s">
        <v>303</v>
      </c>
    </row>
    <row r="13" spans="1:12" ht="15.75">
      <c r="A13" s="73" t="s">
        <v>305</v>
      </c>
    </row>
    <row r="14" spans="1:12">
      <c r="A14" t="s">
        <v>304</v>
      </c>
    </row>
    <row r="16" spans="1:12" ht="15.75">
      <c r="A16" s="73" t="s">
        <v>44</v>
      </c>
    </row>
    <row r="17" spans="1:13">
      <c r="A17" t="s">
        <v>307</v>
      </c>
    </row>
    <row r="18" spans="1:13">
      <c r="A18" s="85" t="s">
        <v>314</v>
      </c>
      <c r="B18" s="85" t="s">
        <v>315</v>
      </c>
      <c r="C18" s="266" t="s">
        <v>310</v>
      </c>
      <c r="D18" s="266"/>
      <c r="E18" s="273" t="s">
        <v>311</v>
      </c>
      <c r="F18" s="274"/>
      <c r="G18" s="274"/>
      <c r="H18" s="275"/>
    </row>
    <row r="19" spans="1:13">
      <c r="A19" s="95">
        <v>1</v>
      </c>
      <c r="B19" s="95">
        <v>2</v>
      </c>
      <c r="C19" s="99">
        <f>A19/B19</f>
        <v>0.5</v>
      </c>
      <c r="D19" s="77" t="s">
        <v>308</v>
      </c>
      <c r="E19" s="77">
        <f>IFERROR(A19/B19,999)</f>
        <v>0.5</v>
      </c>
      <c r="F19" s="269" t="s">
        <v>312</v>
      </c>
      <c r="G19" s="270"/>
      <c r="H19" s="271"/>
    </row>
    <row r="20" spans="1:13">
      <c r="A20" s="95">
        <v>1</v>
      </c>
      <c r="B20" s="95">
        <v>0</v>
      </c>
      <c r="C20" s="101" t="e">
        <f>A20/B20</f>
        <v>#DIV/0!</v>
      </c>
      <c r="D20" s="77" t="s">
        <v>309</v>
      </c>
      <c r="E20" s="100">
        <f>IFERROR(A20/B20,999)</f>
        <v>999</v>
      </c>
      <c r="F20" s="272" t="s">
        <v>313</v>
      </c>
      <c r="G20" s="272"/>
      <c r="H20" s="272"/>
    </row>
    <row r="21" spans="1:13" ht="15.75">
      <c r="A21" s="73"/>
    </row>
    <row r="22" spans="1:13" ht="15.75">
      <c r="A22" s="73" t="s">
        <v>163</v>
      </c>
    </row>
    <row r="23" spans="1:13">
      <c r="A23" s="248" t="s">
        <v>325</v>
      </c>
      <c r="B23" s="248"/>
      <c r="C23" s="248"/>
      <c r="D23" s="248"/>
      <c r="E23" s="248"/>
      <c r="F23" s="248"/>
      <c r="G23" s="248"/>
      <c r="H23" s="248"/>
      <c r="I23" s="248"/>
      <c r="J23" s="248"/>
    </row>
    <row r="24" spans="1:13" ht="15.75" customHeight="1">
      <c r="A24" s="248"/>
      <c r="B24" s="248"/>
      <c r="C24" s="248"/>
      <c r="D24" s="248"/>
      <c r="E24" s="248"/>
      <c r="F24" s="248"/>
      <c r="G24" s="248"/>
      <c r="H24" s="248"/>
      <c r="I24" s="248"/>
      <c r="J24" s="248"/>
    </row>
    <row r="25" spans="1:13" ht="15.75">
      <c r="A25" s="73"/>
    </row>
    <row r="26" spans="1:13" ht="15.75">
      <c r="A26" s="73" t="s">
        <v>78</v>
      </c>
    </row>
    <row r="27" spans="1:13">
      <c r="A27" t="s">
        <v>307</v>
      </c>
    </row>
    <row r="28" spans="1:13">
      <c r="A28" s="85" t="s">
        <v>314</v>
      </c>
      <c r="B28" s="85" t="s">
        <v>315</v>
      </c>
      <c r="C28" s="266" t="s">
        <v>310</v>
      </c>
      <c r="D28" s="266"/>
      <c r="E28" s="266" t="s">
        <v>311</v>
      </c>
      <c r="F28" s="266"/>
      <c r="G28" s="266"/>
      <c r="H28" s="266"/>
      <c r="I28" s="266"/>
    </row>
    <row r="29" spans="1:13">
      <c r="A29" s="95">
        <v>1</v>
      </c>
      <c r="B29" s="95">
        <v>2</v>
      </c>
      <c r="C29" s="99">
        <f>A29*B29</f>
        <v>2</v>
      </c>
      <c r="D29" s="77" t="s">
        <v>317</v>
      </c>
      <c r="E29" s="77">
        <f>IFERROR(A29*B29,"DATA IS WRONG")</f>
        <v>2</v>
      </c>
      <c r="F29" s="267" t="s">
        <v>321</v>
      </c>
      <c r="G29" s="267"/>
      <c r="H29" s="267"/>
      <c r="I29" s="267"/>
    </row>
    <row r="30" spans="1:13">
      <c r="A30" s="95">
        <v>1</v>
      </c>
      <c r="B30" s="95">
        <v>1</v>
      </c>
      <c r="C30" s="99">
        <f t="shared" ref="C30:C32" si="0">A30*B30</f>
        <v>1</v>
      </c>
      <c r="D30" s="77" t="s">
        <v>318</v>
      </c>
      <c r="E30" s="77">
        <f t="shared" ref="E30:E32" si="1">IFERROR(A30*B30,"DATA IS WRONG")</f>
        <v>1</v>
      </c>
      <c r="F30" s="267" t="s">
        <v>322</v>
      </c>
      <c r="G30" s="267"/>
      <c r="H30" s="267"/>
      <c r="I30" s="267"/>
    </row>
    <row r="31" spans="1:13">
      <c r="A31" s="95">
        <v>1</v>
      </c>
      <c r="B31" s="95" t="s">
        <v>316</v>
      </c>
      <c r="C31" s="101" t="e">
        <f t="shared" si="0"/>
        <v>#VALUE!</v>
      </c>
      <c r="D31" s="77" t="s">
        <v>319</v>
      </c>
      <c r="E31" s="100" t="str">
        <f t="shared" si="1"/>
        <v>DATA IS WRONG</v>
      </c>
      <c r="F31" s="267" t="s">
        <v>323</v>
      </c>
      <c r="G31" s="267"/>
      <c r="H31" s="267"/>
      <c r="I31" s="267"/>
    </row>
    <row r="32" spans="1:13">
      <c r="A32" s="95">
        <v>5</v>
      </c>
      <c r="B32" s="95" t="s">
        <v>316</v>
      </c>
      <c r="C32" s="101" t="e">
        <f t="shared" si="0"/>
        <v>#VALUE!</v>
      </c>
      <c r="D32" s="77" t="s">
        <v>320</v>
      </c>
      <c r="E32" s="100" t="str">
        <f t="shared" si="1"/>
        <v>DATA IS WRONG</v>
      </c>
      <c r="F32" s="267" t="s">
        <v>324</v>
      </c>
      <c r="G32" s="267"/>
      <c r="H32" s="267"/>
      <c r="I32" s="267"/>
      <c r="K32" s="262" t="s">
        <v>326</v>
      </c>
      <c r="L32" s="262"/>
      <c r="M32" s="262"/>
    </row>
    <row r="33" spans="1:13" ht="15.75">
      <c r="A33" s="73"/>
      <c r="K33" s="262"/>
      <c r="L33" s="262"/>
      <c r="M33" s="262"/>
    </row>
    <row r="34" spans="1:13" ht="15.75">
      <c r="A34" s="73"/>
      <c r="K34" s="262"/>
      <c r="L34" s="262"/>
      <c r="M34" s="262"/>
    </row>
    <row r="35" spans="1:13" ht="15.75">
      <c r="A35" s="73" t="s">
        <v>245</v>
      </c>
    </row>
    <row r="36" spans="1:13" ht="15" customHeight="1">
      <c r="A36" s="248" t="s">
        <v>329</v>
      </c>
      <c r="B36" s="248"/>
      <c r="C36" s="248"/>
      <c r="D36" s="248"/>
      <c r="E36" s="248"/>
      <c r="F36" s="248"/>
      <c r="G36" s="248"/>
      <c r="H36" s="248"/>
      <c r="I36" s="248"/>
      <c r="J36" s="248"/>
    </row>
    <row r="37" spans="1:13">
      <c r="A37" s="248"/>
      <c r="B37" s="248"/>
      <c r="C37" s="248"/>
      <c r="D37" s="248"/>
      <c r="E37" s="248"/>
      <c r="F37" s="248"/>
      <c r="G37" s="248"/>
      <c r="H37" s="248"/>
      <c r="I37" s="248"/>
      <c r="J37" s="248"/>
    </row>
    <row r="38" spans="1:13" ht="37.5" customHeight="1">
      <c r="A38" s="97" t="s">
        <v>229</v>
      </c>
      <c r="B38" s="97" t="s">
        <v>234</v>
      </c>
      <c r="C38" s="94" t="s">
        <v>327</v>
      </c>
      <c r="D38" s="94" t="s">
        <v>336</v>
      </c>
    </row>
    <row r="39" spans="1:13">
      <c r="A39" s="77" t="s">
        <v>230</v>
      </c>
      <c r="B39" s="77" t="s">
        <v>235</v>
      </c>
      <c r="C39" s="102">
        <v>80000</v>
      </c>
      <c r="D39" s="89"/>
    </row>
    <row r="40" spans="1:13">
      <c r="A40" s="77" t="s">
        <v>231</v>
      </c>
      <c r="B40" s="77" t="s">
        <v>236</v>
      </c>
      <c r="C40" s="102">
        <v>50000</v>
      </c>
      <c r="D40" s="89"/>
    </row>
    <row r="41" spans="1:13">
      <c r="A41" s="77" t="s">
        <v>232</v>
      </c>
      <c r="B41" s="77" t="s">
        <v>236</v>
      </c>
      <c r="C41" s="89" t="s">
        <v>328</v>
      </c>
      <c r="D41" s="89"/>
    </row>
    <row r="42" spans="1:13">
      <c r="A42" s="77" t="s">
        <v>233</v>
      </c>
      <c r="B42" s="77" t="s">
        <v>236</v>
      </c>
      <c r="C42" s="102">
        <v>40000</v>
      </c>
      <c r="D42" s="89"/>
    </row>
  </sheetData>
  <mergeCells count="15">
    <mergeCell ref="A36:J37"/>
    <mergeCell ref="A1:B1"/>
    <mergeCell ref="C18:D18"/>
    <mergeCell ref="A4:J5"/>
    <mergeCell ref="F19:H19"/>
    <mergeCell ref="F20:H20"/>
    <mergeCell ref="E18:H18"/>
    <mergeCell ref="A23:J24"/>
    <mergeCell ref="E28:I28"/>
    <mergeCell ref="K32:M34"/>
    <mergeCell ref="C28:D28"/>
    <mergeCell ref="F29:I29"/>
    <mergeCell ref="F30:I30"/>
    <mergeCell ref="F31:I31"/>
    <mergeCell ref="F32:I32"/>
  </mergeCells>
  <pageMargins left="0.7" right="0.7" top="0.75" bottom="0.75" header="0.3" footer="0.3"/>
  <pageSetup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0"/>
  <sheetViews>
    <sheetView showGridLines="0" zoomScale="90" zoomScaleNormal="90" workbookViewId="0">
      <selection sqref="A1:B1"/>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8" max="8" width="10" customWidth="1"/>
    <col min="10" max="10" width="10.140625" customWidth="1"/>
    <col min="11" max="11" width="11.28515625" customWidth="1"/>
    <col min="12" max="12" width="10.140625" customWidth="1"/>
  </cols>
  <sheetData>
    <row r="1" spans="1:12" ht="32.25" thickBot="1">
      <c r="A1" s="268" t="s">
        <v>168</v>
      </c>
      <c r="B1" s="268"/>
      <c r="C1" s="76"/>
      <c r="D1" s="76"/>
      <c r="E1" s="76"/>
      <c r="F1" s="76"/>
      <c r="G1" s="76"/>
      <c r="H1" s="76"/>
      <c r="I1" s="76"/>
      <c r="J1" s="76"/>
      <c r="K1" s="76"/>
      <c r="L1" s="76"/>
    </row>
    <row r="2" spans="1:12" ht="15.75" thickTop="1"/>
    <row r="3" spans="1:12" ht="18.75">
      <c r="A3" s="74" t="s">
        <v>213</v>
      </c>
    </row>
    <row r="4" spans="1:12">
      <c r="A4" s="248" t="s">
        <v>330</v>
      </c>
      <c r="B4" s="248"/>
      <c r="C4" s="248"/>
      <c r="D4" s="248"/>
      <c r="E4" s="248"/>
      <c r="F4" s="248"/>
      <c r="G4" s="248"/>
      <c r="H4" s="248"/>
      <c r="I4" s="248"/>
      <c r="J4" s="248"/>
    </row>
    <row r="5" spans="1:12">
      <c r="A5" s="248"/>
      <c r="B5" s="248"/>
      <c r="C5" s="248"/>
      <c r="D5" s="248"/>
      <c r="E5" s="248"/>
      <c r="F5" s="248"/>
      <c r="G5" s="248"/>
      <c r="H5" s="248"/>
      <c r="I5" s="248"/>
      <c r="J5" s="248"/>
    </row>
    <row r="6" spans="1:12">
      <c r="A6" s="91"/>
      <c r="B6" s="91"/>
      <c r="C6" s="91"/>
      <c r="D6" s="91"/>
      <c r="E6" s="91"/>
      <c r="F6" s="91"/>
      <c r="G6" s="91"/>
      <c r="H6" s="91"/>
      <c r="I6" s="91"/>
      <c r="J6" s="91"/>
    </row>
    <row r="7" spans="1:12" ht="18.75">
      <c r="A7" s="74" t="s">
        <v>24</v>
      </c>
    </row>
    <row r="8" spans="1:12" ht="15.75">
      <c r="A8" s="80" t="s">
        <v>331</v>
      </c>
    </row>
    <row r="10" spans="1:12" ht="15.75">
      <c r="A10" s="73" t="s">
        <v>250</v>
      </c>
    </row>
    <row r="11" spans="1:12">
      <c r="A11" t="s">
        <v>303</v>
      </c>
    </row>
    <row r="13" spans="1:12" ht="15.75">
      <c r="A13" s="73" t="s">
        <v>305</v>
      </c>
    </row>
    <row r="14" spans="1:12">
      <c r="A14" t="s">
        <v>332</v>
      </c>
    </row>
    <row r="16" spans="1:12" ht="15.75">
      <c r="A16" s="73" t="s">
        <v>44</v>
      </c>
    </row>
    <row r="17" spans="1:10">
      <c r="A17" t="s">
        <v>307</v>
      </c>
    </row>
    <row r="18" spans="1:10">
      <c r="A18" s="85" t="s">
        <v>314</v>
      </c>
      <c r="B18" s="266" t="s">
        <v>311</v>
      </c>
      <c r="C18" s="266"/>
      <c r="D18" s="266"/>
    </row>
    <row r="19" spans="1:10" ht="15" customHeight="1">
      <c r="A19" s="95">
        <v>1</v>
      </c>
      <c r="B19" s="77">
        <f>_xlfn.IFNA(A19,9999)</f>
        <v>1</v>
      </c>
      <c r="C19" s="267" t="s">
        <v>334</v>
      </c>
      <c r="D19" s="267"/>
      <c r="F19" s="262" t="s">
        <v>335</v>
      </c>
      <c r="G19" s="262"/>
      <c r="H19" s="262"/>
    </row>
    <row r="20" spans="1:10">
      <c r="A20" s="103" t="e">
        <v>#N/A</v>
      </c>
      <c r="B20" s="100">
        <f>_xlfn.IFNA(A20,9999)</f>
        <v>9999</v>
      </c>
      <c r="C20" s="267" t="s">
        <v>333</v>
      </c>
      <c r="D20" s="267"/>
      <c r="F20" s="262"/>
      <c r="G20" s="262"/>
      <c r="H20" s="262"/>
    </row>
    <row r="21" spans="1:10" ht="15.75">
      <c r="A21" s="73"/>
      <c r="F21" s="262"/>
      <c r="G21" s="262"/>
      <c r="H21" s="262"/>
    </row>
    <row r="22" spans="1:10" ht="15.75">
      <c r="A22" s="73"/>
    </row>
    <row r="23" spans="1:10" ht="15.75">
      <c r="A23" s="73" t="s">
        <v>245</v>
      </c>
    </row>
    <row r="24" spans="1:10" ht="15" customHeight="1">
      <c r="A24" s="248" t="s">
        <v>337</v>
      </c>
      <c r="B24" s="248"/>
      <c r="C24" s="248"/>
      <c r="D24" s="248"/>
      <c r="E24" s="248"/>
      <c r="F24" s="248"/>
      <c r="G24" s="248"/>
      <c r="H24" s="248"/>
      <c r="I24" s="248"/>
      <c r="J24" s="248"/>
    </row>
    <row r="25" spans="1:10">
      <c r="A25" s="248"/>
      <c r="B25" s="248"/>
      <c r="C25" s="248"/>
      <c r="D25" s="248"/>
      <c r="E25" s="248"/>
      <c r="F25" s="248"/>
      <c r="G25" s="248"/>
      <c r="H25" s="248"/>
      <c r="I25" s="248"/>
      <c r="J25" s="248"/>
    </row>
    <row r="26" spans="1:10" ht="37.5" customHeight="1">
      <c r="A26" s="97" t="s">
        <v>229</v>
      </c>
      <c r="B26" s="97" t="s">
        <v>234</v>
      </c>
      <c r="C26" s="94" t="s">
        <v>327</v>
      </c>
      <c r="D26" s="94" t="s">
        <v>336</v>
      </c>
    </row>
    <row r="27" spans="1:10">
      <c r="A27" s="77" t="s">
        <v>230</v>
      </c>
      <c r="B27" s="77" t="s">
        <v>235</v>
      </c>
      <c r="C27" s="102">
        <v>80000</v>
      </c>
      <c r="D27" s="89"/>
    </row>
    <row r="28" spans="1:10">
      <c r="A28" s="77" t="s">
        <v>231</v>
      </c>
      <c r="B28" s="77" t="s">
        <v>236</v>
      </c>
      <c r="C28" s="102">
        <v>50000</v>
      </c>
      <c r="D28" s="89"/>
    </row>
    <row r="29" spans="1:10">
      <c r="A29" s="77" t="s">
        <v>232</v>
      </c>
      <c r="B29" s="77" t="s">
        <v>236</v>
      </c>
      <c r="C29" s="89" t="e">
        <v>#N/A</v>
      </c>
      <c r="D29" s="89"/>
    </row>
    <row r="30" spans="1:10">
      <c r="A30" s="77" t="s">
        <v>233</v>
      </c>
      <c r="B30" s="77" t="s">
        <v>236</v>
      </c>
      <c r="C30" s="102">
        <v>40000</v>
      </c>
      <c r="D30" s="89"/>
    </row>
  </sheetData>
  <mergeCells count="7">
    <mergeCell ref="A1:B1"/>
    <mergeCell ref="A4:J5"/>
    <mergeCell ref="A24:J25"/>
    <mergeCell ref="C19:D19"/>
    <mergeCell ref="C20:D20"/>
    <mergeCell ref="B18:D18"/>
    <mergeCell ref="F19:H21"/>
  </mergeCells>
  <pageMargins left="0.7" right="0.7" top="0.75" bottom="0.75" header="0.3" footer="0.3"/>
  <pageSetup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2"/>
  <sheetViews>
    <sheetView showGridLines="0" zoomScale="90" zoomScaleNormal="90" workbookViewId="0">
      <selection sqref="A1:B1"/>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261" t="s">
        <v>169</v>
      </c>
      <c r="B1" s="261"/>
      <c r="C1" s="76"/>
      <c r="D1" s="76"/>
      <c r="E1" s="76"/>
      <c r="F1" s="76"/>
      <c r="G1" s="76"/>
      <c r="H1" s="76"/>
      <c r="I1" s="76"/>
      <c r="J1" s="76"/>
      <c r="K1" s="76"/>
      <c r="L1" s="76"/>
    </row>
    <row r="2" spans="1:12" ht="15.75" thickTop="1"/>
    <row r="3" spans="1:12" ht="18.75">
      <c r="A3" s="74" t="s">
        <v>213</v>
      </c>
    </row>
    <row r="4" spans="1:12">
      <c r="A4" s="248" t="s">
        <v>347</v>
      </c>
      <c r="B4" s="248"/>
      <c r="C4" s="248"/>
      <c r="D4" s="248"/>
      <c r="E4" s="248"/>
      <c r="F4" s="248"/>
      <c r="G4" s="248"/>
      <c r="H4" s="248"/>
      <c r="I4" s="248"/>
      <c r="J4" s="248"/>
    </row>
    <row r="5" spans="1:12">
      <c r="A5" s="248"/>
      <c r="B5" s="248"/>
      <c r="C5" s="248"/>
      <c r="D5" s="248"/>
      <c r="E5" s="248"/>
      <c r="F5" s="248"/>
      <c r="G5" s="248"/>
      <c r="H5" s="248"/>
      <c r="I5" s="248"/>
      <c r="J5" s="248"/>
    </row>
    <row r="6" spans="1:12">
      <c r="A6" s="91"/>
      <c r="B6" s="91"/>
      <c r="C6" s="91"/>
      <c r="D6" s="91"/>
      <c r="E6" s="91"/>
      <c r="F6" s="91"/>
      <c r="G6" s="91"/>
      <c r="H6" s="91"/>
      <c r="I6" s="91"/>
      <c r="J6" s="91"/>
    </row>
    <row r="7" spans="1:12" ht="18.75">
      <c r="A7" s="74" t="s">
        <v>24</v>
      </c>
    </row>
    <row r="8" spans="1:12" ht="15.75">
      <c r="A8" s="80" t="s">
        <v>338</v>
      </c>
    </row>
    <row r="10" spans="1:12" ht="15.75">
      <c r="A10" s="73" t="s">
        <v>339</v>
      </c>
    </row>
    <row r="11" spans="1:12">
      <c r="A11" t="s">
        <v>341</v>
      </c>
    </row>
    <row r="13" spans="1:12" ht="15.75">
      <c r="A13" s="73" t="s">
        <v>340</v>
      </c>
    </row>
    <row r="14" spans="1:12">
      <c r="A14" t="s">
        <v>342</v>
      </c>
    </row>
    <row r="16" spans="1:12" ht="15.75">
      <c r="A16" s="73" t="s">
        <v>44</v>
      </c>
    </row>
    <row r="17" spans="1:10">
      <c r="A17" t="s">
        <v>256</v>
      </c>
    </row>
    <row r="18" spans="1:10">
      <c r="A18" s="85" t="s">
        <v>314</v>
      </c>
      <c r="B18" s="85" t="s">
        <v>315</v>
      </c>
      <c r="C18" s="85" t="s">
        <v>49</v>
      </c>
      <c r="D18" s="250" t="s">
        <v>227</v>
      </c>
      <c r="E18" s="250"/>
    </row>
    <row r="19" spans="1:10">
      <c r="A19" s="95" t="s">
        <v>343</v>
      </c>
      <c r="B19" s="95" t="s">
        <v>343</v>
      </c>
      <c r="C19" s="77" t="b">
        <f>EXACT(A19,B19)</f>
        <v>1</v>
      </c>
      <c r="D19" s="255" t="s">
        <v>345</v>
      </c>
      <c r="E19" s="256"/>
    </row>
    <row r="20" spans="1:10">
      <c r="A20" s="95" t="s">
        <v>343</v>
      </c>
      <c r="B20" s="95" t="s">
        <v>344</v>
      </c>
      <c r="C20" s="77" t="b">
        <f>EXACT(A20,B20)</f>
        <v>0</v>
      </c>
      <c r="D20" s="255" t="s">
        <v>346</v>
      </c>
      <c r="E20" s="256"/>
    </row>
    <row r="21" spans="1:10" ht="15.75">
      <c r="A21" s="73"/>
    </row>
    <row r="22" spans="1:10" ht="15.75">
      <c r="A22" s="73" t="s">
        <v>163</v>
      </c>
    </row>
    <row r="23" spans="1:10">
      <c r="A23" s="248" t="s">
        <v>352</v>
      </c>
      <c r="B23" s="248"/>
      <c r="C23" s="248"/>
      <c r="D23" s="248"/>
      <c r="E23" s="248"/>
      <c r="F23" s="248"/>
      <c r="G23" s="248"/>
      <c r="H23" s="248"/>
      <c r="I23" s="248"/>
      <c r="J23" s="248"/>
    </row>
    <row r="24" spans="1:10" ht="15.75" customHeight="1">
      <c r="A24" s="248"/>
      <c r="B24" s="248"/>
      <c r="C24" s="248"/>
      <c r="D24" s="248"/>
      <c r="E24" s="248"/>
      <c r="F24" s="248"/>
      <c r="G24" s="248"/>
      <c r="H24" s="248"/>
      <c r="I24" s="248"/>
      <c r="J24" s="248"/>
    </row>
    <row r="25" spans="1:10" ht="15.75">
      <c r="A25" s="73"/>
    </row>
    <row r="26" spans="1:10" ht="15.75">
      <c r="A26" s="73" t="s">
        <v>245</v>
      </c>
    </row>
    <row r="27" spans="1:10" ht="15" customHeight="1">
      <c r="A27" s="248" t="s">
        <v>351</v>
      </c>
      <c r="B27" s="248"/>
      <c r="C27" s="248"/>
      <c r="D27" s="248"/>
      <c r="E27" s="248"/>
      <c r="F27" s="248"/>
      <c r="G27" s="248"/>
      <c r="H27" s="248"/>
      <c r="I27" s="248"/>
      <c r="J27" s="248"/>
    </row>
    <row r="28" spans="1:10">
      <c r="A28" s="97" t="s">
        <v>314</v>
      </c>
      <c r="B28" s="97" t="s">
        <v>315</v>
      </c>
      <c r="C28" s="97" t="s">
        <v>348</v>
      </c>
    </row>
    <row r="29" spans="1:10">
      <c r="A29" s="77" t="s">
        <v>349</v>
      </c>
      <c r="B29" s="77" t="s">
        <v>350</v>
      </c>
      <c r="C29" s="89"/>
    </row>
    <row r="30" spans="1:10">
      <c r="A30" s="77" t="s">
        <v>349</v>
      </c>
      <c r="B30" s="77" t="s">
        <v>349</v>
      </c>
      <c r="C30" s="89"/>
    </row>
    <row r="31" spans="1:10">
      <c r="A31" s="77">
        <v>1234</v>
      </c>
      <c r="B31" s="77">
        <v>1234</v>
      </c>
      <c r="C31" s="89"/>
    </row>
    <row r="32" spans="1:10">
      <c r="A32" s="77">
        <v>1.1000000000000001</v>
      </c>
      <c r="B32" s="77">
        <v>1.101</v>
      </c>
      <c r="C32" s="89"/>
    </row>
  </sheetData>
  <mergeCells count="7">
    <mergeCell ref="A27:J27"/>
    <mergeCell ref="A1:B1"/>
    <mergeCell ref="A23:J24"/>
    <mergeCell ref="A4:J5"/>
    <mergeCell ref="D18:E18"/>
    <mergeCell ref="D19:E19"/>
    <mergeCell ref="D20:E20"/>
  </mergeCells>
  <pageMargins left="0.7" right="0.7" top="0.75" bottom="0.75" header="0.3" footer="0.3"/>
  <pageSetup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9"/>
  <sheetViews>
    <sheetView showGridLines="0" zoomScale="90" zoomScaleNormal="90" workbookViewId="0">
      <selection sqref="A1:B1"/>
    </sheetView>
  </sheetViews>
  <sheetFormatPr defaultRowHeight="15"/>
  <cols>
    <col min="1" max="1" width="12.140625" customWidth="1"/>
    <col min="2" max="2" width="16"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261" t="s">
        <v>154</v>
      </c>
      <c r="B1" s="261"/>
      <c r="C1" s="76"/>
      <c r="D1" s="76"/>
      <c r="E1" s="76"/>
      <c r="F1" s="76"/>
      <c r="G1" s="76"/>
      <c r="H1" s="76"/>
      <c r="I1" s="76"/>
      <c r="J1" s="76"/>
      <c r="K1" s="76"/>
      <c r="L1" s="76"/>
    </row>
    <row r="2" spans="1:12" ht="15.75" thickTop="1"/>
    <row r="3" spans="1:12" ht="18.75">
      <c r="A3" s="74" t="s">
        <v>213</v>
      </c>
    </row>
    <row r="4" spans="1:12">
      <c r="A4" s="248" t="s">
        <v>353</v>
      </c>
      <c r="B4" s="248"/>
      <c r="C4" s="248"/>
      <c r="D4" s="248"/>
      <c r="E4" s="248"/>
      <c r="F4" s="248"/>
      <c r="G4" s="248"/>
      <c r="H4" s="248"/>
      <c r="I4" s="248"/>
      <c r="J4" s="248"/>
    </row>
    <row r="5" spans="1:12">
      <c r="A5" s="91"/>
      <c r="B5" s="91"/>
      <c r="C5" s="91"/>
      <c r="D5" s="91"/>
      <c r="E5" s="91"/>
      <c r="F5" s="91"/>
      <c r="G5" s="91"/>
      <c r="H5" s="91"/>
      <c r="I5" s="91"/>
      <c r="J5" s="91"/>
    </row>
    <row r="6" spans="1:12" ht="18.75">
      <c r="A6" s="74" t="s">
        <v>24</v>
      </c>
    </row>
    <row r="7" spans="1:12" ht="15.75">
      <c r="A7" s="80" t="s">
        <v>354</v>
      </c>
    </row>
    <row r="9" spans="1:12" ht="15.75">
      <c r="A9" s="73" t="s">
        <v>162</v>
      </c>
    </row>
    <row r="10" spans="1:12">
      <c r="A10" t="s">
        <v>355</v>
      </c>
    </row>
    <row r="12" spans="1:12" ht="15.75">
      <c r="A12" s="73" t="s">
        <v>357</v>
      </c>
    </row>
    <row r="13" spans="1:12">
      <c r="A13" t="s">
        <v>356</v>
      </c>
    </row>
    <row r="15" spans="1:12" ht="15.75">
      <c r="A15" s="73" t="s">
        <v>44</v>
      </c>
    </row>
    <row r="16" spans="1:12">
      <c r="A16" t="s">
        <v>359</v>
      </c>
    </row>
    <row r="17" spans="1:10">
      <c r="A17" s="85" t="s">
        <v>314</v>
      </c>
      <c r="B17" s="85" t="s">
        <v>49</v>
      </c>
      <c r="C17" s="250" t="s">
        <v>227</v>
      </c>
      <c r="D17" s="250"/>
    </row>
    <row r="18" spans="1:10">
      <c r="A18" s="104">
        <v>42821</v>
      </c>
      <c r="B18" s="77" t="str">
        <f>TEXT(A18, "dd/mm/yyyy")</f>
        <v>27/03/2017</v>
      </c>
      <c r="C18" s="255" t="s">
        <v>1059</v>
      </c>
      <c r="D18" s="256"/>
    </row>
    <row r="19" spans="1:10">
      <c r="A19" s="95">
        <v>42821</v>
      </c>
      <c r="B19" s="77" t="str">
        <f>TEXT(A19, "dd/m/yyyy")</f>
        <v>27/3/2017</v>
      </c>
      <c r="C19" s="255" t="s">
        <v>1060</v>
      </c>
      <c r="D19" s="256"/>
      <c r="F19" s="276" t="s">
        <v>360</v>
      </c>
      <c r="G19" s="276"/>
      <c r="H19" s="276"/>
      <c r="I19" s="276"/>
    </row>
    <row r="20" spans="1:10">
      <c r="A20" s="95">
        <v>42821</v>
      </c>
      <c r="B20" s="77" t="str">
        <f>TEXT(A20, "mmm dd yyyy")</f>
        <v>Mar 27 2017</v>
      </c>
      <c r="C20" s="255" t="s">
        <v>1061</v>
      </c>
      <c r="D20" s="256"/>
      <c r="F20" s="276"/>
      <c r="G20" s="276"/>
      <c r="H20" s="276"/>
      <c r="I20" s="276"/>
    </row>
    <row r="21" spans="1:10">
      <c r="A21" s="104">
        <v>42821</v>
      </c>
      <c r="B21" s="77" t="str">
        <f>TEXT(A21,"mmm-yy")</f>
        <v>Mar-17</v>
      </c>
      <c r="C21" s="255" t="s">
        <v>1062</v>
      </c>
      <c r="D21" s="256"/>
      <c r="F21" s="276"/>
      <c r="G21" s="276"/>
      <c r="H21" s="276"/>
      <c r="I21" s="276"/>
    </row>
    <row r="22" spans="1:10">
      <c r="A22" s="95">
        <v>14.141413999999999</v>
      </c>
      <c r="B22" s="77" t="str">
        <f>TEXT(A22, "0.00")</f>
        <v>14.14</v>
      </c>
      <c r="C22" s="255" t="s">
        <v>1063</v>
      </c>
      <c r="D22" s="256"/>
      <c r="F22" s="276"/>
      <c r="G22" s="276"/>
      <c r="H22" s="276"/>
      <c r="I22" s="276"/>
    </row>
    <row r="23" spans="1:10">
      <c r="A23" s="95">
        <v>14598.12</v>
      </c>
      <c r="B23" s="77" t="str">
        <f>TEXT(A23, "$#,##0.00")</f>
        <v>$14,598.12</v>
      </c>
      <c r="C23" s="255" t="s">
        <v>1064</v>
      </c>
      <c r="D23" s="256"/>
      <c r="F23" s="276"/>
      <c r="G23" s="276"/>
      <c r="H23" s="276"/>
      <c r="I23" s="276"/>
    </row>
    <row r="24" spans="1:10">
      <c r="A24" s="95">
        <v>14598.12</v>
      </c>
      <c r="B24" s="77" t="str">
        <f>TEXT(A24, "£#,##0.00")</f>
        <v>£14,598.12</v>
      </c>
      <c r="C24" s="255" t="s">
        <v>1065</v>
      </c>
      <c r="D24" s="256"/>
    </row>
    <row r="25" spans="1:10">
      <c r="A25" s="106">
        <v>0.58333333333333337</v>
      </c>
      <c r="B25" s="77" t="str">
        <f>TEXT(A25, "hh:mm")</f>
        <v>14:00</v>
      </c>
      <c r="C25" s="255" t="s">
        <v>1066</v>
      </c>
      <c r="D25" s="256"/>
    </row>
    <row r="26" spans="1:10" ht="15.75">
      <c r="A26" s="73"/>
    </row>
    <row r="27" spans="1:10" ht="15.75">
      <c r="A27" s="73" t="s">
        <v>361</v>
      </c>
    </row>
    <row r="28" spans="1:10">
      <c r="A28" s="248" t="s">
        <v>1067</v>
      </c>
      <c r="B28" s="248"/>
      <c r="C28" s="248"/>
      <c r="D28" s="248"/>
      <c r="E28" s="248"/>
      <c r="F28" s="248"/>
      <c r="G28" s="248"/>
      <c r="H28" s="248"/>
      <c r="I28" s="248"/>
      <c r="J28" s="248"/>
    </row>
    <row r="29" spans="1:10" ht="15.75" customHeight="1">
      <c r="A29" s="248"/>
      <c r="B29" s="248"/>
      <c r="C29" s="248"/>
      <c r="D29" s="248"/>
      <c r="E29" s="248"/>
      <c r="F29" s="248"/>
      <c r="G29" s="248"/>
      <c r="H29" s="248"/>
      <c r="I29" s="248"/>
      <c r="J29" s="248"/>
    </row>
    <row r="30" spans="1:10" ht="15.75">
      <c r="A30" s="73"/>
    </row>
    <row r="31" spans="1:10" ht="15.75">
      <c r="A31" s="73" t="s">
        <v>245</v>
      </c>
    </row>
    <row r="32" spans="1:10" ht="15" customHeight="1">
      <c r="A32" s="248" t="s">
        <v>351</v>
      </c>
      <c r="B32" s="248"/>
      <c r="C32" s="248"/>
      <c r="D32" s="248"/>
      <c r="E32" s="248"/>
      <c r="F32" s="248"/>
      <c r="G32" s="248"/>
      <c r="H32" s="248"/>
      <c r="I32" s="248"/>
      <c r="J32" s="248"/>
    </row>
    <row r="33" spans="1:3">
      <c r="A33" s="97" t="s">
        <v>162</v>
      </c>
      <c r="B33" s="97" t="s">
        <v>362</v>
      </c>
      <c r="C33" s="97" t="s">
        <v>348</v>
      </c>
    </row>
    <row r="34" spans="1:3">
      <c r="A34" s="107">
        <v>42876</v>
      </c>
      <c r="B34" s="107">
        <v>42876</v>
      </c>
      <c r="C34" s="89"/>
    </row>
    <row r="35" spans="1:3">
      <c r="A35" s="77">
        <v>42876</v>
      </c>
      <c r="B35" s="107">
        <v>42876</v>
      </c>
      <c r="C35" s="89"/>
    </row>
    <row r="36" spans="1:3">
      <c r="A36" s="108">
        <v>0.5</v>
      </c>
      <c r="B36" s="108">
        <v>0.5</v>
      </c>
      <c r="C36" s="89"/>
    </row>
    <row r="37" spans="1:3">
      <c r="A37" s="77">
        <v>12345.78</v>
      </c>
      <c r="B37" s="109">
        <v>12345.78</v>
      </c>
      <c r="C37" s="89"/>
    </row>
    <row r="38" spans="1:3">
      <c r="A38" s="77">
        <v>12345.78</v>
      </c>
      <c r="B38" s="110">
        <v>12346</v>
      </c>
      <c r="C38" s="77"/>
    </row>
    <row r="39" spans="1:3">
      <c r="A39" s="105"/>
    </row>
  </sheetData>
  <mergeCells count="14">
    <mergeCell ref="A1:B1"/>
    <mergeCell ref="A4:J4"/>
    <mergeCell ref="C17:D17"/>
    <mergeCell ref="C18:D18"/>
    <mergeCell ref="C19:D19"/>
    <mergeCell ref="C20:D20"/>
    <mergeCell ref="C21:D21"/>
    <mergeCell ref="C22:D22"/>
    <mergeCell ref="F19:I23"/>
    <mergeCell ref="A32:J32"/>
    <mergeCell ref="C23:D23"/>
    <mergeCell ref="C24:D24"/>
    <mergeCell ref="C25:D25"/>
    <mergeCell ref="A28:J29"/>
  </mergeCells>
  <pageMargins left="0.7" right="0.7" top="0.75" bottom="0.75" header="0.3" footer="0.3"/>
  <pageSetup orientation="portrait" horizontalDpi="4294967293" vertic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6"/>
  <sheetViews>
    <sheetView showGridLines="0" zoomScale="90" zoomScaleNormal="90" workbookViewId="0">
      <selection sqref="A1:C1"/>
    </sheetView>
  </sheetViews>
  <sheetFormatPr defaultRowHeight="15"/>
  <cols>
    <col min="1" max="1" width="10" customWidth="1"/>
    <col min="2" max="2" width="11.5703125" bestFit="1"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170</v>
      </c>
      <c r="B1" s="280"/>
      <c r="C1" s="280"/>
      <c r="D1" s="76"/>
      <c r="E1" s="76"/>
      <c r="F1" s="76"/>
      <c r="G1" s="76"/>
      <c r="H1" s="76"/>
      <c r="I1" s="76"/>
      <c r="J1" s="76"/>
      <c r="K1" s="76"/>
      <c r="L1" s="76"/>
    </row>
    <row r="2" spans="1:12" ht="15.75" thickTop="1"/>
    <row r="3" spans="1:12" ht="18.75">
      <c r="A3" s="74" t="s">
        <v>213</v>
      </c>
    </row>
    <row r="4" spans="1:12">
      <c r="A4" t="s">
        <v>363</v>
      </c>
    </row>
    <row r="6" spans="1:12" ht="18.75">
      <c r="A6" s="74" t="s">
        <v>24</v>
      </c>
    </row>
    <row r="7" spans="1:12" ht="15.75">
      <c r="A7" s="80" t="s">
        <v>364</v>
      </c>
    </row>
    <row r="8" spans="1:12">
      <c r="A8" t="s">
        <v>0</v>
      </c>
    </row>
    <row r="9" spans="1:12" ht="15.75">
      <c r="A9" s="80" t="s">
        <v>365</v>
      </c>
    </row>
    <row r="11" spans="1:12" ht="15.75">
      <c r="A11" s="73" t="s">
        <v>366</v>
      </c>
    </row>
    <row r="12" spans="1:12">
      <c r="A12" t="s">
        <v>398</v>
      </c>
    </row>
    <row r="14" spans="1:12" ht="15.75">
      <c r="A14" s="73" t="s">
        <v>367</v>
      </c>
    </row>
    <row r="15" spans="1:12">
      <c r="A15" t="s">
        <v>368</v>
      </c>
    </row>
    <row r="17" spans="1:11" ht="15.75">
      <c r="A17" s="73" t="s">
        <v>48</v>
      </c>
    </row>
    <row r="18" spans="1:11">
      <c r="A18" t="s">
        <v>383</v>
      </c>
    </row>
    <row r="19" spans="1:11">
      <c r="A19" s="85" t="s">
        <v>370</v>
      </c>
      <c r="B19" s="85" t="s">
        <v>369</v>
      </c>
      <c r="C19" s="85" t="s">
        <v>371</v>
      </c>
      <c r="D19" s="92" t="s">
        <v>49</v>
      </c>
      <c r="E19" s="250" t="s">
        <v>227</v>
      </c>
      <c r="F19" s="250"/>
      <c r="G19" s="250"/>
    </row>
    <row r="20" spans="1:11">
      <c r="A20" s="77" t="s">
        <v>218</v>
      </c>
      <c r="B20" s="77">
        <v>90</v>
      </c>
      <c r="C20" s="111" t="s">
        <v>150</v>
      </c>
      <c r="D20" s="85" t="str">
        <f>CONCATENATE(A20,B20,C20)</f>
        <v>S00190Pass</v>
      </c>
      <c r="E20" s="254" t="s">
        <v>372</v>
      </c>
      <c r="F20" s="254"/>
      <c r="G20" s="254"/>
    </row>
    <row r="21" spans="1:11">
      <c r="A21" s="77" t="s">
        <v>219</v>
      </c>
      <c r="B21" s="77">
        <v>70</v>
      </c>
      <c r="C21" s="111" t="s">
        <v>150</v>
      </c>
      <c r="D21" s="85" t="str">
        <f t="shared" ref="D21" si="0">CONCATENATE(A21,B21,C21)</f>
        <v>S00270Pass</v>
      </c>
      <c r="E21" s="254" t="s">
        <v>373</v>
      </c>
      <c r="F21" s="254"/>
      <c r="G21" s="254"/>
    </row>
    <row r="22" spans="1:11">
      <c r="A22" s="77" t="s">
        <v>220</v>
      </c>
      <c r="B22" s="77">
        <v>20</v>
      </c>
      <c r="C22" s="111" t="s">
        <v>149</v>
      </c>
      <c r="D22" s="85" t="str">
        <f>A22&amp;B22&amp;C22</f>
        <v>S00320Fail</v>
      </c>
      <c r="E22" s="254" t="s">
        <v>374</v>
      </c>
      <c r="F22" s="254"/>
      <c r="G22" s="254"/>
    </row>
    <row r="23" spans="1:11">
      <c r="A23" s="77" t="s">
        <v>221</v>
      </c>
      <c r="B23" s="77">
        <v>41</v>
      </c>
      <c r="C23" s="111" t="s">
        <v>150</v>
      </c>
      <c r="D23" s="85" t="str">
        <f>A23&amp;B23&amp;C23</f>
        <v>S00441Pass</v>
      </c>
      <c r="E23" s="254" t="s">
        <v>375</v>
      </c>
      <c r="F23" s="254"/>
      <c r="G23" s="254"/>
    </row>
    <row r="24" spans="1:11">
      <c r="A24" s="77" t="s">
        <v>376</v>
      </c>
      <c r="B24" s="77">
        <v>39</v>
      </c>
      <c r="C24" s="111" t="s">
        <v>149</v>
      </c>
      <c r="D24" s="85" t="str">
        <f>CONCATENATE(A24," ",B24," ",C24)</f>
        <v>S005 39 Fail</v>
      </c>
      <c r="E24" s="254" t="s">
        <v>378</v>
      </c>
      <c r="F24" s="254"/>
      <c r="G24" s="254"/>
      <c r="I24" s="262" t="s">
        <v>382</v>
      </c>
      <c r="J24" s="262"/>
      <c r="K24" s="262"/>
    </row>
    <row r="25" spans="1:11">
      <c r="A25" s="77" t="s">
        <v>377</v>
      </c>
      <c r="B25" s="77">
        <v>99</v>
      </c>
      <c r="C25" s="111" t="s">
        <v>150</v>
      </c>
      <c r="D25" s="85" t="str">
        <f>A25&amp;" "&amp;B25&amp;" "&amp;C25</f>
        <v>S006 99 Pass</v>
      </c>
      <c r="E25" s="254" t="s">
        <v>379</v>
      </c>
      <c r="F25" s="254"/>
      <c r="G25" s="254"/>
      <c r="I25" s="262"/>
      <c r="J25" s="262"/>
      <c r="K25" s="262"/>
    </row>
    <row r="26" spans="1:11">
      <c r="A26" s="77" t="s">
        <v>380</v>
      </c>
      <c r="B26" s="77">
        <v>11</v>
      </c>
      <c r="C26" s="111" t="s">
        <v>149</v>
      </c>
      <c r="D26" s="85" t="str">
        <f>CONCATENATE(A26,";",B26,";",C26)</f>
        <v>S007;11;Fail</v>
      </c>
      <c r="E26" s="254" t="s">
        <v>381</v>
      </c>
      <c r="F26" s="254"/>
      <c r="G26" s="254"/>
      <c r="I26" s="262"/>
      <c r="J26" s="262"/>
      <c r="K26" s="262"/>
    </row>
    <row r="28" spans="1:11" ht="15.75">
      <c r="A28" s="73" t="s">
        <v>163</v>
      </c>
    </row>
    <row r="29" spans="1:11">
      <c r="A29" s="248" t="s">
        <v>391</v>
      </c>
      <c r="B29" s="248"/>
      <c r="C29" s="248"/>
      <c r="D29" s="248"/>
      <c r="E29" s="248"/>
      <c r="F29" s="248"/>
      <c r="G29" s="248"/>
      <c r="H29" s="248"/>
      <c r="I29" s="248"/>
      <c r="J29" s="248"/>
    </row>
    <row r="30" spans="1:11">
      <c r="A30" s="248"/>
      <c r="B30" s="248"/>
      <c r="C30" s="248"/>
      <c r="D30" s="248"/>
      <c r="E30" s="248"/>
      <c r="F30" s="248"/>
      <c r="G30" s="248"/>
      <c r="H30" s="248"/>
      <c r="I30" s="248"/>
      <c r="J30" s="248"/>
    </row>
    <row r="31" spans="1:11">
      <c r="A31" s="91"/>
      <c r="B31" s="91"/>
      <c r="C31" s="91"/>
      <c r="D31" s="91"/>
      <c r="E31" s="91"/>
      <c r="F31" s="91"/>
      <c r="G31" s="91"/>
      <c r="H31" s="91"/>
      <c r="I31" s="91"/>
      <c r="J31" s="91"/>
    </row>
    <row r="32" spans="1:11" ht="15.75">
      <c r="A32" s="73" t="s">
        <v>245</v>
      </c>
    </row>
    <row r="33" spans="1:9">
      <c r="A33" t="s">
        <v>384</v>
      </c>
    </row>
    <row r="34" spans="1:9">
      <c r="A34" s="85" t="s">
        <v>370</v>
      </c>
      <c r="B34" s="85" t="s">
        <v>369</v>
      </c>
      <c r="C34" s="85" t="s">
        <v>371</v>
      </c>
      <c r="D34" s="92" t="s">
        <v>49</v>
      </c>
      <c r="E34" s="92" t="s">
        <v>396</v>
      </c>
      <c r="F34" s="277" t="s">
        <v>227</v>
      </c>
      <c r="G34" s="278"/>
      <c r="H34" s="279"/>
    </row>
    <row r="35" spans="1:9">
      <c r="A35" s="77" t="s">
        <v>230</v>
      </c>
      <c r="B35" s="77" t="s">
        <v>235</v>
      </c>
      <c r="C35" s="111">
        <v>800</v>
      </c>
      <c r="D35" s="85" t="s">
        <v>392</v>
      </c>
      <c r="E35" s="93" t="s">
        <v>170</v>
      </c>
      <c r="F35" s="277"/>
      <c r="G35" s="278"/>
      <c r="H35" s="279"/>
    </row>
    <row r="36" spans="1:9">
      <c r="A36" s="77" t="s">
        <v>231</v>
      </c>
      <c r="B36" s="77" t="s">
        <v>236</v>
      </c>
      <c r="C36" s="111">
        <v>500</v>
      </c>
      <c r="D36" s="85" t="s">
        <v>388</v>
      </c>
      <c r="E36" s="93" t="s">
        <v>170</v>
      </c>
      <c r="F36" s="277"/>
      <c r="G36" s="278"/>
      <c r="H36" s="279"/>
    </row>
    <row r="37" spans="1:9">
      <c r="A37" s="77" t="s">
        <v>232</v>
      </c>
      <c r="B37" s="77" t="s">
        <v>236</v>
      </c>
      <c r="C37" s="111">
        <v>100</v>
      </c>
      <c r="D37" s="85" t="s">
        <v>393</v>
      </c>
      <c r="E37" s="93" t="s">
        <v>170</v>
      </c>
      <c r="F37" s="277"/>
      <c r="G37" s="278"/>
      <c r="H37" s="279"/>
    </row>
    <row r="38" spans="1:9">
      <c r="A38" s="77" t="s">
        <v>233</v>
      </c>
      <c r="B38" s="77" t="s">
        <v>236</v>
      </c>
      <c r="C38" s="111">
        <v>400</v>
      </c>
      <c r="D38" s="85" t="s">
        <v>394</v>
      </c>
      <c r="E38" s="93" t="s">
        <v>397</v>
      </c>
      <c r="F38" s="277"/>
      <c r="G38" s="278"/>
      <c r="H38" s="279"/>
    </row>
    <row r="39" spans="1:9">
      <c r="A39" s="77" t="s">
        <v>385</v>
      </c>
      <c r="B39" s="77" t="s">
        <v>235</v>
      </c>
      <c r="C39" s="111">
        <v>1000</v>
      </c>
      <c r="D39" s="85" t="s">
        <v>389</v>
      </c>
      <c r="E39" s="93" t="s">
        <v>397</v>
      </c>
      <c r="F39" s="277"/>
      <c r="G39" s="278"/>
      <c r="H39" s="279"/>
    </row>
    <row r="40" spans="1:9">
      <c r="A40" s="77" t="s">
        <v>386</v>
      </c>
      <c r="B40" s="77" t="s">
        <v>236</v>
      </c>
      <c r="C40" s="111">
        <v>250</v>
      </c>
      <c r="D40" s="85" t="s">
        <v>390</v>
      </c>
      <c r="E40" s="93" t="s">
        <v>397</v>
      </c>
      <c r="F40" s="277"/>
      <c r="G40" s="278"/>
      <c r="H40" s="279"/>
    </row>
    <row r="41" spans="1:9">
      <c r="A41" s="77" t="s">
        <v>387</v>
      </c>
      <c r="B41" s="77" t="s">
        <v>236</v>
      </c>
      <c r="C41" s="111">
        <v>500</v>
      </c>
      <c r="D41" s="85" t="s">
        <v>395</v>
      </c>
      <c r="E41" s="93" t="s">
        <v>397</v>
      </c>
      <c r="F41" s="277"/>
      <c r="G41" s="278"/>
      <c r="H41" s="279"/>
    </row>
    <row r="43" spans="1:9">
      <c r="D43" s="237"/>
      <c r="E43" s="238"/>
      <c r="I43" s="237"/>
    </row>
    <row r="44" spans="1:9">
      <c r="D44" s="237"/>
      <c r="E44" s="238"/>
      <c r="I44" s="237"/>
    </row>
    <row r="45" spans="1:9">
      <c r="D45" s="237"/>
      <c r="E45" s="238"/>
    </row>
    <row r="46" spans="1:9">
      <c r="D46" s="237"/>
      <c r="E46" s="238"/>
    </row>
  </sheetData>
  <mergeCells count="19">
    <mergeCell ref="A29:J30"/>
    <mergeCell ref="A1:C1"/>
    <mergeCell ref="E19:G19"/>
    <mergeCell ref="E20:G20"/>
    <mergeCell ref="E21:G21"/>
    <mergeCell ref="E22:G22"/>
    <mergeCell ref="E23:G23"/>
    <mergeCell ref="E24:G24"/>
    <mergeCell ref="E25:G25"/>
    <mergeCell ref="E26:G26"/>
    <mergeCell ref="I24:K26"/>
    <mergeCell ref="F41:H41"/>
    <mergeCell ref="F34:H34"/>
    <mergeCell ref="F35:H35"/>
    <mergeCell ref="F36:H36"/>
    <mergeCell ref="F38:H38"/>
    <mergeCell ref="F37:H37"/>
    <mergeCell ref="F39:H39"/>
    <mergeCell ref="F40:H40"/>
  </mergeCells>
  <pageMargins left="0.7" right="0.7" top="0.75" bottom="0.75" header="0.3" footer="0.3"/>
  <pageSetup orientation="portrait"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8"/>
  <sheetViews>
    <sheetView showGridLines="0" zoomScale="90" zoomScaleNormal="90" workbookViewId="0">
      <selection sqref="A1:B1"/>
    </sheetView>
  </sheetViews>
  <sheetFormatPr defaultRowHeight="15"/>
  <cols>
    <col min="1" max="1" width="10" customWidth="1"/>
    <col min="2" max="2" width="11.5703125" bestFit="1"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155</v>
      </c>
      <c r="B1" s="280"/>
      <c r="C1" s="112"/>
      <c r="D1" s="76"/>
      <c r="E1" s="76"/>
      <c r="F1" s="76"/>
      <c r="G1" s="76"/>
      <c r="H1" s="76"/>
      <c r="I1" s="76"/>
      <c r="J1" s="76"/>
      <c r="K1" s="76"/>
      <c r="L1" s="76"/>
    </row>
    <row r="2" spans="1:12" ht="15.75" thickTop="1"/>
    <row r="3" spans="1:12" ht="18.75">
      <c r="A3" s="74" t="s">
        <v>213</v>
      </c>
    </row>
    <row r="4" spans="1:12">
      <c r="A4" s="281" t="s">
        <v>1207</v>
      </c>
      <c r="B4" s="281"/>
      <c r="C4" s="281"/>
      <c r="D4" s="281"/>
      <c r="E4" s="281"/>
      <c r="F4" s="281"/>
      <c r="G4" s="281"/>
      <c r="H4" s="281"/>
      <c r="I4" s="281"/>
      <c r="J4" s="281"/>
    </row>
    <row r="5" spans="1:12">
      <c r="A5" s="281"/>
      <c r="B5" s="281"/>
      <c r="C5" s="281"/>
      <c r="D5" s="281"/>
      <c r="E5" s="281"/>
      <c r="F5" s="281"/>
      <c r="G5" s="281"/>
      <c r="H5" s="281"/>
      <c r="I5" s="281"/>
      <c r="J5" s="281"/>
    </row>
    <row r="6" spans="1:12">
      <c r="A6" s="113"/>
      <c r="B6" s="113"/>
      <c r="C6" s="113"/>
      <c r="D6" s="113"/>
      <c r="E6" s="113"/>
      <c r="F6" s="113"/>
      <c r="G6" s="113"/>
      <c r="H6" s="113"/>
      <c r="I6" s="113"/>
      <c r="J6" s="113"/>
    </row>
    <row r="7" spans="1:12" ht="18.75">
      <c r="A7" s="74" t="s">
        <v>24</v>
      </c>
    </row>
    <row r="8" spans="1:12" ht="15.75">
      <c r="A8" s="80" t="s">
        <v>399</v>
      </c>
    </row>
    <row r="10" spans="1:12" ht="15.75">
      <c r="A10" s="73" t="s">
        <v>146</v>
      </c>
    </row>
    <row r="11" spans="1:12">
      <c r="A11" t="s">
        <v>398</v>
      </c>
    </row>
    <row r="13" spans="1:12" ht="15.75">
      <c r="A13" s="73" t="s">
        <v>48</v>
      </c>
    </row>
    <row r="14" spans="1:12">
      <c r="A14" t="s">
        <v>1210</v>
      </c>
    </row>
    <row r="15" spans="1:12">
      <c r="A15" s="85" t="s">
        <v>370</v>
      </c>
      <c r="B15" s="92" t="s">
        <v>49</v>
      </c>
      <c r="C15" s="250" t="s">
        <v>227</v>
      </c>
      <c r="D15" s="250"/>
      <c r="E15" s="250"/>
    </row>
    <row r="16" spans="1:12">
      <c r="A16" s="77" t="s">
        <v>400</v>
      </c>
      <c r="B16" s="85" t="str">
        <f>TRIM(A16)</f>
        <v>S001 A</v>
      </c>
      <c r="C16" s="254" t="s">
        <v>404</v>
      </c>
      <c r="D16" s="254"/>
      <c r="E16" s="254"/>
    </row>
    <row r="17" spans="1:10">
      <c r="A17" s="77" t="s">
        <v>401</v>
      </c>
      <c r="B17" s="85" t="str">
        <f t="shared" ref="B17:B19" si="0">TRIM(A17)</f>
        <v>S001 A</v>
      </c>
      <c r="C17" s="254" t="s">
        <v>405</v>
      </c>
      <c r="D17" s="254"/>
      <c r="E17" s="254"/>
    </row>
    <row r="18" spans="1:10">
      <c r="A18" s="77" t="s">
        <v>402</v>
      </c>
      <c r="B18" s="85" t="str">
        <f t="shared" si="0"/>
        <v>S002</v>
      </c>
      <c r="C18" s="254" t="s">
        <v>406</v>
      </c>
      <c r="D18" s="254"/>
      <c r="E18" s="254"/>
    </row>
    <row r="19" spans="1:10">
      <c r="A19" s="77" t="s">
        <v>403</v>
      </c>
      <c r="B19" s="85" t="str">
        <f t="shared" si="0"/>
        <v>S003</v>
      </c>
      <c r="C19" s="254" t="s">
        <v>407</v>
      </c>
      <c r="D19" s="254"/>
      <c r="E19" s="254"/>
    </row>
    <row r="21" spans="1:10" ht="15.75">
      <c r="A21" s="73" t="s">
        <v>245</v>
      </c>
    </row>
    <row r="22" spans="1:10">
      <c r="A22" s="248" t="s">
        <v>408</v>
      </c>
      <c r="B22" s="248"/>
      <c r="C22" s="248"/>
      <c r="D22" s="248"/>
      <c r="E22" s="248"/>
      <c r="F22" s="248"/>
      <c r="G22" s="248"/>
      <c r="H22" s="248"/>
      <c r="I22" s="248"/>
      <c r="J22" s="248"/>
    </row>
    <row r="23" spans="1:10">
      <c r="A23" s="248"/>
      <c r="B23" s="248"/>
      <c r="C23" s="248"/>
      <c r="D23" s="248"/>
      <c r="E23" s="248"/>
      <c r="F23" s="248"/>
      <c r="G23" s="248"/>
      <c r="H23" s="248"/>
      <c r="I23" s="248"/>
      <c r="J23" s="248"/>
    </row>
    <row r="24" spans="1:10">
      <c r="A24" s="85" t="s">
        <v>370</v>
      </c>
      <c r="B24" s="85" t="s">
        <v>369</v>
      </c>
      <c r="C24" s="85" t="s">
        <v>371</v>
      </c>
      <c r="D24" s="92" t="s">
        <v>49</v>
      </c>
      <c r="E24" s="92" t="s">
        <v>396</v>
      </c>
      <c r="F24" s="277" t="s">
        <v>227</v>
      </c>
      <c r="G24" s="278"/>
      <c r="H24" s="279"/>
    </row>
    <row r="25" spans="1:10">
      <c r="A25" s="77" t="s">
        <v>409</v>
      </c>
      <c r="B25" s="77" t="s">
        <v>235</v>
      </c>
      <c r="C25" s="111">
        <v>800</v>
      </c>
      <c r="D25" s="85" t="s">
        <v>392</v>
      </c>
      <c r="E25" s="93" t="s">
        <v>170</v>
      </c>
      <c r="F25" s="277"/>
      <c r="G25" s="278"/>
      <c r="H25" s="279"/>
    </row>
    <row r="26" spans="1:10">
      <c r="A26" s="77" t="s">
        <v>410</v>
      </c>
      <c r="B26" s="77" t="s">
        <v>236</v>
      </c>
      <c r="C26" s="111">
        <v>500</v>
      </c>
      <c r="D26" s="85" t="s">
        <v>388</v>
      </c>
      <c r="E26" s="93" t="s">
        <v>170</v>
      </c>
      <c r="F26" s="277"/>
      <c r="G26" s="278"/>
      <c r="H26" s="279"/>
    </row>
    <row r="27" spans="1:10">
      <c r="A27" s="77" t="s">
        <v>232</v>
      </c>
      <c r="B27" s="77" t="s">
        <v>411</v>
      </c>
      <c r="C27" s="111">
        <v>100</v>
      </c>
      <c r="D27" s="85" t="s">
        <v>393</v>
      </c>
      <c r="E27" s="93" t="s">
        <v>397</v>
      </c>
      <c r="F27" s="277"/>
      <c r="G27" s="278"/>
      <c r="H27" s="279"/>
    </row>
    <row r="28" spans="1:10">
      <c r="A28" s="77" t="s">
        <v>233</v>
      </c>
      <c r="B28" s="77" t="s">
        <v>412</v>
      </c>
      <c r="C28" s="111">
        <v>400</v>
      </c>
      <c r="D28" s="85" t="s">
        <v>394</v>
      </c>
      <c r="E28" s="93" t="s">
        <v>397</v>
      </c>
      <c r="F28" s="277"/>
      <c r="G28" s="278"/>
      <c r="H28" s="279"/>
    </row>
  </sheetData>
  <mergeCells count="13">
    <mergeCell ref="F28:H28"/>
    <mergeCell ref="A22:J23"/>
    <mergeCell ref="F24:H24"/>
    <mergeCell ref="C15:E15"/>
    <mergeCell ref="C16:E16"/>
    <mergeCell ref="C17:E17"/>
    <mergeCell ref="C18:E18"/>
    <mergeCell ref="C19:E19"/>
    <mergeCell ref="A1:B1"/>
    <mergeCell ref="A4:J5"/>
    <mergeCell ref="F25:H25"/>
    <mergeCell ref="F26:H26"/>
    <mergeCell ref="F27:H27"/>
  </mergeCells>
  <pageMargins left="0.7" right="0.7" top="0.75" bottom="0.75" header="0.3" footer="0.3"/>
  <pageSetup orientation="portrait" horizontalDpi="4294967293" vertic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2"/>
  <sheetViews>
    <sheetView showGridLines="0" zoomScale="90" zoomScaleNormal="90" workbookViewId="0">
      <selection sqref="A1:C1"/>
    </sheetView>
  </sheetViews>
  <sheetFormatPr defaultRowHeight="15"/>
  <cols>
    <col min="1" max="1" width="10" customWidth="1"/>
    <col min="2" max="2" width="11.5703125"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171</v>
      </c>
      <c r="B1" s="280"/>
      <c r="C1" s="280"/>
      <c r="D1" s="76"/>
      <c r="E1" s="76"/>
      <c r="F1" s="76"/>
      <c r="G1" s="76"/>
      <c r="H1" s="76"/>
      <c r="I1" s="76"/>
      <c r="J1" s="76"/>
      <c r="K1" s="76"/>
      <c r="L1" s="76"/>
    </row>
    <row r="2" spans="1:12" ht="15.75" thickTop="1"/>
    <row r="3" spans="1:12" ht="18.75">
      <c r="A3" s="74" t="s">
        <v>213</v>
      </c>
    </row>
    <row r="4" spans="1:12">
      <c r="A4" s="281" t="s">
        <v>421</v>
      </c>
      <c r="B4" s="281"/>
      <c r="C4" s="281"/>
      <c r="D4" s="281"/>
      <c r="E4" s="281"/>
      <c r="F4" s="281"/>
      <c r="G4" s="281"/>
      <c r="H4" s="281"/>
      <c r="I4" s="281"/>
      <c r="J4" s="281"/>
    </row>
    <row r="5" spans="1:12">
      <c r="A5" s="281"/>
      <c r="B5" s="281"/>
      <c r="C5" s="281"/>
      <c r="D5" s="281"/>
      <c r="E5" s="281"/>
      <c r="F5" s="281"/>
      <c r="G5" s="281"/>
      <c r="H5" s="281"/>
      <c r="I5" s="281"/>
      <c r="J5" s="281"/>
    </row>
    <row r="6" spans="1:12">
      <c r="A6" s="118"/>
      <c r="B6" s="118"/>
      <c r="C6" s="118"/>
      <c r="D6" s="118"/>
      <c r="E6" s="118"/>
      <c r="F6" s="118"/>
      <c r="G6" s="118"/>
      <c r="H6" s="118"/>
      <c r="I6" s="118"/>
      <c r="J6" s="118"/>
    </row>
    <row r="7" spans="1:12" ht="18.75">
      <c r="A7" s="74" t="s">
        <v>24</v>
      </c>
    </row>
    <row r="8" spans="1:12" ht="15.75">
      <c r="A8" s="80" t="s">
        <v>413</v>
      </c>
    </row>
    <row r="10" spans="1:12" ht="15.75">
      <c r="A10" s="73" t="s">
        <v>146</v>
      </c>
    </row>
    <row r="11" spans="1:12">
      <c r="A11" t="s">
        <v>414</v>
      </c>
    </row>
    <row r="13" spans="1:12" ht="15.75">
      <c r="A13" s="73" t="s">
        <v>415</v>
      </c>
    </row>
    <row r="14" spans="1:12">
      <c r="A14" t="s">
        <v>416</v>
      </c>
    </row>
    <row r="16" spans="1:12" ht="15.75">
      <c r="A16" s="73" t="s">
        <v>417</v>
      </c>
    </row>
    <row r="17" spans="1:10">
      <c r="A17" t="s">
        <v>418</v>
      </c>
    </row>
    <row r="19" spans="1:10" ht="15.75">
      <c r="A19" s="73" t="s">
        <v>419</v>
      </c>
    </row>
    <row r="20" spans="1:10">
      <c r="A20" s="248" t="s">
        <v>420</v>
      </c>
      <c r="B20" s="248"/>
      <c r="C20" s="248"/>
      <c r="D20" s="248"/>
      <c r="E20" s="248"/>
      <c r="F20" s="248"/>
      <c r="G20" s="248"/>
      <c r="H20" s="248"/>
      <c r="I20" s="248"/>
      <c r="J20" s="248"/>
    </row>
    <row r="21" spans="1:10">
      <c r="A21" s="248"/>
      <c r="B21" s="248"/>
      <c r="C21" s="248"/>
      <c r="D21" s="248"/>
      <c r="E21" s="248"/>
      <c r="F21" s="248"/>
      <c r="G21" s="248"/>
      <c r="H21" s="248"/>
      <c r="I21" s="248"/>
      <c r="J21" s="248"/>
    </row>
    <row r="22" spans="1:10">
      <c r="A22" s="114"/>
      <c r="B22" s="114"/>
      <c r="C22" s="114"/>
      <c r="D22" s="114"/>
      <c r="E22" s="114"/>
      <c r="F22" s="114"/>
      <c r="G22" s="114"/>
      <c r="H22" s="114"/>
      <c r="I22" s="114"/>
      <c r="J22" s="114"/>
    </row>
    <row r="23" spans="1:10" ht="15.75">
      <c r="A23" s="73" t="s">
        <v>48</v>
      </c>
    </row>
    <row r="24" spans="1:10">
      <c r="A24" t="s">
        <v>383</v>
      </c>
    </row>
    <row r="25" spans="1:10">
      <c r="A25" s="266" t="s">
        <v>425</v>
      </c>
      <c r="B25" s="266"/>
      <c r="C25" s="266"/>
      <c r="D25" s="116" t="s">
        <v>426</v>
      </c>
      <c r="E25" s="266" t="s">
        <v>49</v>
      </c>
      <c r="F25" s="266"/>
      <c r="G25" s="250" t="s">
        <v>227</v>
      </c>
      <c r="H25" s="250"/>
      <c r="I25" s="250"/>
    </row>
    <row r="26" spans="1:10">
      <c r="A26" s="282" t="s">
        <v>422</v>
      </c>
      <c r="B26" s="282"/>
      <c r="C26" s="282"/>
      <c r="D26" s="117"/>
      <c r="E26" s="282" t="str">
        <f>SUBSTITUTE(A26,"t","b")</f>
        <v>Hub</v>
      </c>
      <c r="F26" s="282"/>
      <c r="G26" s="267" t="s">
        <v>428</v>
      </c>
      <c r="H26" s="267"/>
      <c r="I26" s="267"/>
    </row>
    <row r="27" spans="1:10">
      <c r="A27" s="282" t="s">
        <v>427</v>
      </c>
      <c r="B27" s="282"/>
      <c r="C27" s="282"/>
      <c r="D27" s="117">
        <v>1</v>
      </c>
      <c r="E27" s="282" t="str">
        <f>SUBSTITUTE(A27,"b","T",1)</f>
        <v>Tumble</v>
      </c>
      <c r="F27" s="282"/>
      <c r="G27" s="267" t="s">
        <v>429</v>
      </c>
      <c r="H27" s="267"/>
      <c r="I27" s="267"/>
    </row>
    <row r="28" spans="1:10">
      <c r="A28" s="282" t="s">
        <v>423</v>
      </c>
      <c r="B28" s="282"/>
      <c r="C28" s="282"/>
      <c r="D28" s="117"/>
      <c r="E28" s="282" t="str">
        <f>SUBSTITUTE(A28,"the"," ")</f>
        <v xml:space="preserve">  car is in   driveway</v>
      </c>
      <c r="F28" s="282"/>
      <c r="G28" s="267" t="s">
        <v>430</v>
      </c>
      <c r="H28" s="267"/>
      <c r="I28" s="267"/>
    </row>
    <row r="29" spans="1:10">
      <c r="A29" s="282" t="s">
        <v>423</v>
      </c>
      <c r="B29" s="282"/>
      <c r="C29" s="282"/>
      <c r="D29" s="117">
        <v>2</v>
      </c>
      <c r="E29" s="282" t="str">
        <f>SUBSTITUTE(A29,"the","a",2)</f>
        <v>the car is in a driveway</v>
      </c>
      <c r="F29" s="282"/>
      <c r="G29" s="267" t="s">
        <v>431</v>
      </c>
      <c r="H29" s="267"/>
      <c r="I29" s="267"/>
    </row>
    <row r="30" spans="1:10">
      <c r="A30" s="282" t="s">
        <v>424</v>
      </c>
      <c r="B30" s="282"/>
      <c r="C30" s="282"/>
      <c r="D30" s="117"/>
      <c r="E30" s="282" t="str">
        <f>SUBSTITUTE(A30,"The"," ")</f>
        <v xml:space="preserve">  car is in the driveway</v>
      </c>
      <c r="F30" s="282"/>
      <c r="G30" s="267" t="s">
        <v>432</v>
      </c>
      <c r="H30" s="267"/>
      <c r="I30" s="267"/>
    </row>
    <row r="32" spans="1:10" ht="15.75">
      <c r="A32" s="73" t="s">
        <v>163</v>
      </c>
    </row>
    <row r="33" spans="1:10">
      <c r="A33" s="248" t="s">
        <v>433</v>
      </c>
      <c r="B33" s="248"/>
      <c r="C33" s="248"/>
      <c r="D33" s="248"/>
      <c r="E33" s="248"/>
      <c r="F33" s="248"/>
      <c r="G33" s="248"/>
      <c r="H33" s="248"/>
      <c r="I33" s="248"/>
      <c r="J33" s="248"/>
    </row>
    <row r="34" spans="1:10">
      <c r="A34" s="248"/>
      <c r="B34" s="248"/>
      <c r="C34" s="248"/>
      <c r="D34" s="248"/>
      <c r="E34" s="248"/>
      <c r="F34" s="248"/>
      <c r="G34" s="248"/>
      <c r="H34" s="248"/>
      <c r="I34" s="248"/>
      <c r="J34" s="248"/>
    </row>
    <row r="36" spans="1:10" ht="15.75">
      <c r="A36" s="73" t="s">
        <v>245</v>
      </c>
    </row>
    <row r="37" spans="1:10">
      <c r="A37" s="248" t="s">
        <v>434</v>
      </c>
      <c r="B37" s="248"/>
      <c r="C37" s="248"/>
      <c r="D37" s="248"/>
      <c r="E37" s="248"/>
      <c r="F37" s="248"/>
      <c r="G37" s="248"/>
      <c r="H37" s="248"/>
      <c r="I37" s="248"/>
      <c r="J37" s="248"/>
    </row>
    <row r="38" spans="1:10">
      <c r="A38" s="273" t="s">
        <v>425</v>
      </c>
      <c r="B38" s="275"/>
      <c r="C38" s="266" t="s">
        <v>49</v>
      </c>
      <c r="D38" s="266"/>
      <c r="E38" s="278" t="s">
        <v>227</v>
      </c>
      <c r="F38" s="279"/>
    </row>
    <row r="39" spans="1:10">
      <c r="A39" s="255" t="s">
        <v>435</v>
      </c>
      <c r="B39" s="256"/>
      <c r="C39" s="255" t="s">
        <v>438</v>
      </c>
      <c r="D39" s="256"/>
      <c r="E39" s="278"/>
      <c r="F39" s="279"/>
    </row>
    <row r="40" spans="1:10">
      <c r="A40" s="255" t="s">
        <v>436</v>
      </c>
      <c r="B40" s="256"/>
      <c r="C40" s="255" t="s">
        <v>439</v>
      </c>
      <c r="D40" s="256"/>
      <c r="E40" s="278"/>
      <c r="F40" s="279"/>
    </row>
    <row r="41" spans="1:10">
      <c r="A41" s="255" t="s">
        <v>437</v>
      </c>
      <c r="B41" s="256"/>
      <c r="C41" s="255" t="s">
        <v>440</v>
      </c>
      <c r="D41" s="256"/>
      <c r="E41" s="278"/>
      <c r="F41" s="279"/>
    </row>
    <row r="42" spans="1:10">
      <c r="A42" s="255" t="s">
        <v>441</v>
      </c>
      <c r="B42" s="256"/>
      <c r="C42" s="255" t="s">
        <v>442</v>
      </c>
      <c r="D42" s="256"/>
      <c r="E42" s="278"/>
      <c r="F42" s="279"/>
    </row>
  </sheetData>
  <mergeCells count="38">
    <mergeCell ref="A4:J5"/>
    <mergeCell ref="G25:I25"/>
    <mergeCell ref="E26:F26"/>
    <mergeCell ref="E27:F27"/>
    <mergeCell ref="E28:F28"/>
    <mergeCell ref="G26:I26"/>
    <mergeCell ref="G27:I27"/>
    <mergeCell ref="G28:I28"/>
    <mergeCell ref="E25:F25"/>
    <mergeCell ref="E42:F42"/>
    <mergeCell ref="A1:C1"/>
    <mergeCell ref="A20:J21"/>
    <mergeCell ref="A28:C28"/>
    <mergeCell ref="A30:C30"/>
    <mergeCell ref="A27:C27"/>
    <mergeCell ref="A26:C26"/>
    <mergeCell ref="A25:C25"/>
    <mergeCell ref="A29:C29"/>
    <mergeCell ref="A37:J37"/>
    <mergeCell ref="E38:F38"/>
    <mergeCell ref="E39:F39"/>
    <mergeCell ref="E40:F40"/>
    <mergeCell ref="E41:F41"/>
    <mergeCell ref="A33:J34"/>
    <mergeCell ref="A39:B39"/>
    <mergeCell ref="G29:I29"/>
    <mergeCell ref="G30:I30"/>
    <mergeCell ref="A38:B38"/>
    <mergeCell ref="C38:D38"/>
    <mergeCell ref="E29:F29"/>
    <mergeCell ref="E30:F30"/>
    <mergeCell ref="A42:B42"/>
    <mergeCell ref="C39:D39"/>
    <mergeCell ref="C40:D40"/>
    <mergeCell ref="C41:D41"/>
    <mergeCell ref="C42:D42"/>
    <mergeCell ref="A40:B40"/>
    <mergeCell ref="A41:B41"/>
  </mergeCells>
  <pageMargins left="0.7" right="0.7" top="0.75" bottom="0.75" header="0.3" footer="0.3"/>
  <pageSetup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4"/>
  <sheetViews>
    <sheetView showGridLines="0" zoomScale="90" zoomScaleNormal="90" workbookViewId="0">
      <selection sqref="A1:B1"/>
    </sheetView>
  </sheetViews>
  <sheetFormatPr defaultRowHeight="15"/>
  <cols>
    <col min="1" max="1" width="10.42578125" customWidth="1"/>
    <col min="2" max="2" width="11.570312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172</v>
      </c>
      <c r="B1" s="280"/>
      <c r="C1" s="112"/>
      <c r="D1" s="76"/>
      <c r="E1" s="76"/>
      <c r="F1" s="76"/>
      <c r="G1" s="76"/>
      <c r="H1" s="76"/>
      <c r="I1" s="76"/>
      <c r="J1" s="76"/>
      <c r="K1" s="76"/>
      <c r="L1" s="76"/>
    </row>
    <row r="2" spans="1:12" ht="15.75" thickTop="1"/>
    <row r="3" spans="1:12" ht="18.75">
      <c r="A3" s="74" t="s">
        <v>213</v>
      </c>
    </row>
    <row r="4" spans="1:12">
      <c r="A4" s="281" t="s">
        <v>444</v>
      </c>
      <c r="B4" s="281"/>
      <c r="C4" s="281"/>
      <c r="D4" s="281"/>
      <c r="E4" s="281"/>
      <c r="F4" s="281"/>
      <c r="G4" s="281"/>
      <c r="H4" s="281"/>
      <c r="I4" s="281"/>
      <c r="J4" s="281"/>
    </row>
    <row r="5" spans="1:12">
      <c r="A5" s="118"/>
      <c r="B5" s="118"/>
      <c r="C5" s="118"/>
      <c r="D5" s="118"/>
      <c r="E5" s="118"/>
      <c r="F5" s="118"/>
      <c r="G5" s="118"/>
      <c r="H5" s="118"/>
      <c r="I5" s="118"/>
      <c r="J5" s="118"/>
    </row>
    <row r="6" spans="1:12" ht="18.75">
      <c r="A6" s="74" t="s">
        <v>24</v>
      </c>
    </row>
    <row r="7" spans="1:12" ht="15.75">
      <c r="A7" s="80" t="s">
        <v>443</v>
      </c>
    </row>
    <row r="9" spans="1:12" ht="15.75">
      <c r="A9" s="73" t="s">
        <v>146</v>
      </c>
    </row>
    <row r="10" spans="1:12">
      <c r="A10" t="s">
        <v>445</v>
      </c>
    </row>
    <row r="12" spans="1:12" ht="15.75">
      <c r="A12" s="73" t="s">
        <v>48</v>
      </c>
    </row>
    <row r="13" spans="1:12">
      <c r="A13" t="s">
        <v>451</v>
      </c>
    </row>
    <row r="14" spans="1:12">
      <c r="A14" s="116" t="s">
        <v>146</v>
      </c>
      <c r="B14" s="115" t="s">
        <v>49</v>
      </c>
      <c r="C14" s="277" t="s">
        <v>227</v>
      </c>
      <c r="D14" s="279"/>
    </row>
    <row r="15" spans="1:12">
      <c r="A15" s="87">
        <v>12345</v>
      </c>
      <c r="B15" s="116">
        <f>VALUE(A15)</f>
        <v>12345</v>
      </c>
      <c r="C15" s="251" t="s">
        <v>446</v>
      </c>
      <c r="D15" s="253"/>
    </row>
    <row r="16" spans="1:12">
      <c r="A16" s="107">
        <v>42821</v>
      </c>
      <c r="B16" s="116">
        <f>VALUE(A16)</f>
        <v>42821</v>
      </c>
      <c r="C16" s="251" t="s">
        <v>447</v>
      </c>
      <c r="D16" s="253"/>
      <c r="F16" s="262" t="s">
        <v>449</v>
      </c>
      <c r="G16" s="262"/>
      <c r="H16" s="262"/>
      <c r="I16" s="262"/>
    </row>
    <row r="17" spans="1:10">
      <c r="A17" s="107">
        <v>41982</v>
      </c>
      <c r="B17" s="116">
        <f>VALUE(A17)</f>
        <v>41982</v>
      </c>
      <c r="C17" s="251" t="s">
        <v>448</v>
      </c>
      <c r="D17" s="253"/>
      <c r="F17" s="262"/>
      <c r="G17" s="262"/>
      <c r="H17" s="262"/>
      <c r="I17" s="262"/>
    </row>
    <row r="19" spans="1:10" ht="15.75">
      <c r="A19" s="73" t="s">
        <v>245</v>
      </c>
    </row>
    <row r="20" spans="1:10">
      <c r="A20" s="248" t="s">
        <v>450</v>
      </c>
      <c r="B20" s="248"/>
      <c r="C20" s="248"/>
      <c r="D20" s="248"/>
      <c r="E20" s="248"/>
      <c r="F20" s="248"/>
      <c r="G20" s="248"/>
      <c r="H20" s="248"/>
      <c r="I20" s="248"/>
      <c r="J20" s="248"/>
    </row>
    <row r="21" spans="1:10">
      <c r="A21" s="116" t="s">
        <v>146</v>
      </c>
      <c r="B21" s="115" t="s">
        <v>49</v>
      </c>
      <c r="C21" s="277" t="s">
        <v>227</v>
      </c>
      <c r="D21" s="278"/>
      <c r="E21" s="279"/>
    </row>
    <row r="22" spans="1:10">
      <c r="A22" s="123">
        <v>123.17</v>
      </c>
      <c r="B22" s="116">
        <v>123</v>
      </c>
      <c r="C22" s="277"/>
      <c r="D22" s="278"/>
      <c r="E22" s="279"/>
    </row>
    <row r="23" spans="1:10">
      <c r="A23" s="107">
        <v>43070</v>
      </c>
      <c r="B23" s="116">
        <v>43070</v>
      </c>
      <c r="C23" s="277"/>
      <c r="D23" s="278"/>
      <c r="E23" s="279"/>
    </row>
    <row r="24" spans="1:10">
      <c r="A24" s="107">
        <v>42747</v>
      </c>
      <c r="B24" s="116">
        <v>42747</v>
      </c>
      <c r="C24" s="277"/>
      <c r="D24" s="278"/>
      <c r="E24" s="279"/>
    </row>
  </sheetData>
  <mergeCells count="12">
    <mergeCell ref="A1:B1"/>
    <mergeCell ref="A4:J4"/>
    <mergeCell ref="A20:J20"/>
    <mergeCell ref="C21:E21"/>
    <mergeCell ref="C22:E22"/>
    <mergeCell ref="F16:I17"/>
    <mergeCell ref="C23:E23"/>
    <mergeCell ref="C24:E2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0"/>
  <sheetViews>
    <sheetView showGridLines="0" zoomScale="90" zoomScaleNormal="90" workbookViewId="0">
      <selection sqref="A1:B1"/>
    </sheetView>
  </sheetViews>
  <sheetFormatPr defaultRowHeight="15"/>
  <cols>
    <col min="1" max="1" width="10.42578125" customWidth="1"/>
    <col min="2" max="2" width="11.570312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173</v>
      </c>
      <c r="B1" s="280"/>
      <c r="C1" s="112"/>
      <c r="D1" s="76"/>
      <c r="E1" s="76"/>
      <c r="F1" s="76"/>
      <c r="G1" s="76"/>
      <c r="H1" s="76"/>
      <c r="I1" s="76"/>
      <c r="J1" s="76"/>
      <c r="K1" s="76"/>
      <c r="L1" s="76"/>
    </row>
    <row r="2" spans="1:12" ht="15.75" thickTop="1"/>
    <row r="3" spans="1:12" ht="18.75">
      <c r="A3" s="74" t="s">
        <v>213</v>
      </c>
    </row>
    <row r="4" spans="1:12">
      <c r="A4" s="281" t="s">
        <v>453</v>
      </c>
      <c r="B4" s="281"/>
      <c r="C4" s="281"/>
      <c r="D4" s="281"/>
      <c r="E4" s="281"/>
      <c r="F4" s="281"/>
      <c r="G4" s="281"/>
      <c r="H4" s="281"/>
      <c r="I4" s="281"/>
      <c r="J4" s="281"/>
    </row>
    <row r="5" spans="1:12">
      <c r="A5" s="118"/>
      <c r="B5" s="118"/>
      <c r="C5" s="118"/>
      <c r="D5" s="118"/>
      <c r="E5" s="118"/>
      <c r="F5" s="118"/>
      <c r="G5" s="118"/>
      <c r="H5" s="118"/>
      <c r="I5" s="118"/>
      <c r="J5" s="118"/>
    </row>
    <row r="6" spans="1:12" ht="18.75">
      <c r="A6" s="74" t="s">
        <v>24</v>
      </c>
    </row>
    <row r="7" spans="1:12" ht="15.75">
      <c r="A7" s="80" t="s">
        <v>452</v>
      </c>
    </row>
    <row r="9" spans="1:12" ht="15.75">
      <c r="A9" s="73" t="s">
        <v>146</v>
      </c>
    </row>
    <row r="10" spans="1:12">
      <c r="A10" t="s">
        <v>454</v>
      </c>
    </row>
    <row r="12" spans="1:12" ht="15.75">
      <c r="A12" s="73" t="s">
        <v>48</v>
      </c>
    </row>
    <row r="13" spans="1:12">
      <c r="A13" s="125" t="s">
        <v>461</v>
      </c>
    </row>
    <row r="14" spans="1:12">
      <c r="A14" s="266" t="s">
        <v>146</v>
      </c>
      <c r="B14" s="266"/>
      <c r="C14" s="266" t="s">
        <v>49</v>
      </c>
      <c r="D14" s="266"/>
      <c r="E14" s="277" t="s">
        <v>227</v>
      </c>
      <c r="F14" s="279"/>
    </row>
    <row r="15" spans="1:12">
      <c r="A15" s="283" t="s">
        <v>455</v>
      </c>
      <c r="B15" s="283"/>
      <c r="C15" s="267" t="str">
        <f>UPPER(A15)</f>
        <v>LAPTOP</v>
      </c>
      <c r="D15" s="267"/>
      <c r="E15" s="251" t="s">
        <v>458</v>
      </c>
      <c r="F15" s="253"/>
    </row>
    <row r="16" spans="1:12" ht="15" customHeight="1">
      <c r="A16" s="283" t="s">
        <v>456</v>
      </c>
      <c r="B16" s="283"/>
      <c r="C16" s="267" t="str">
        <f>UPPER(A16)</f>
        <v>EXCEL</v>
      </c>
      <c r="D16" s="267"/>
      <c r="E16" s="251" t="s">
        <v>459</v>
      </c>
      <c r="F16" s="253"/>
    </row>
    <row r="17" spans="1:10">
      <c r="A17" s="283" t="s">
        <v>457</v>
      </c>
      <c r="B17" s="283"/>
      <c r="C17" s="267" t="str">
        <f>UPPER(A17)</f>
        <v>SUPERSTORE IS CLOSED NOW</v>
      </c>
      <c r="D17" s="267"/>
      <c r="E17" s="251" t="s">
        <v>460</v>
      </c>
      <c r="F17" s="253"/>
    </row>
    <row r="19" spans="1:10" ht="15.75">
      <c r="A19" s="73" t="s">
        <v>464</v>
      </c>
    </row>
    <row r="20" spans="1:10" ht="15" customHeight="1">
      <c r="A20" s="125" t="s">
        <v>461</v>
      </c>
      <c r="B20" s="114"/>
      <c r="C20" s="114"/>
      <c r="D20" s="114"/>
      <c r="E20" s="114"/>
      <c r="F20" s="114"/>
      <c r="G20" s="114"/>
      <c r="H20" s="114"/>
      <c r="I20" s="114"/>
      <c r="J20" s="114"/>
    </row>
    <row r="21" spans="1:10">
      <c r="A21" s="266" t="s">
        <v>146</v>
      </c>
      <c r="B21" s="266"/>
      <c r="C21" s="277" t="s">
        <v>227</v>
      </c>
      <c r="D21" s="278"/>
      <c r="E21" s="279"/>
    </row>
    <row r="22" spans="1:10">
      <c r="A22" s="283" t="s">
        <v>462</v>
      </c>
      <c r="B22" s="283"/>
      <c r="C22" s="277"/>
      <c r="D22" s="278"/>
      <c r="E22" s="279"/>
    </row>
    <row r="23" spans="1:10">
      <c r="A23" s="283" t="s">
        <v>463</v>
      </c>
      <c r="B23" s="283"/>
      <c r="C23" s="277"/>
      <c r="D23" s="278"/>
      <c r="E23" s="279"/>
    </row>
    <row r="25" spans="1:10" ht="15.75">
      <c r="A25" s="73" t="s">
        <v>465</v>
      </c>
    </row>
    <row r="26" spans="1:10">
      <c r="A26" t="s">
        <v>470</v>
      </c>
    </row>
    <row r="27" spans="1:10">
      <c r="A27" s="116" t="s">
        <v>314</v>
      </c>
      <c r="B27" s="116" t="s">
        <v>315</v>
      </c>
      <c r="C27" s="266" t="s">
        <v>49</v>
      </c>
      <c r="D27" s="266"/>
    </row>
    <row r="28" spans="1:10">
      <c r="A28" s="117" t="s">
        <v>466</v>
      </c>
      <c r="B28" s="117" t="s">
        <v>191</v>
      </c>
      <c r="C28" s="267"/>
      <c r="D28" s="267"/>
    </row>
    <row r="29" spans="1:10">
      <c r="A29" s="117" t="s">
        <v>466</v>
      </c>
      <c r="B29" s="117" t="s">
        <v>467</v>
      </c>
      <c r="C29" s="267"/>
      <c r="D29" s="267"/>
    </row>
    <row r="30" spans="1:10">
      <c r="A30" s="117" t="s">
        <v>468</v>
      </c>
      <c r="B30" s="117" t="s">
        <v>469</v>
      </c>
      <c r="C30" s="267"/>
      <c r="D30" s="267"/>
    </row>
  </sheetData>
  <mergeCells count="24">
    <mergeCell ref="E17:F17"/>
    <mergeCell ref="C15:D15"/>
    <mergeCell ref="C16:D16"/>
    <mergeCell ref="C17:D17"/>
    <mergeCell ref="A1:B1"/>
    <mergeCell ref="A4:J4"/>
    <mergeCell ref="E14:F14"/>
    <mergeCell ref="E15:F15"/>
    <mergeCell ref="E16:F16"/>
    <mergeCell ref="A14:B14"/>
    <mergeCell ref="A15:B15"/>
    <mergeCell ref="A16:B16"/>
    <mergeCell ref="A17:B17"/>
    <mergeCell ref="C14:D14"/>
    <mergeCell ref="C29:D29"/>
    <mergeCell ref="C30:D30"/>
    <mergeCell ref="A21:B21"/>
    <mergeCell ref="A22:B22"/>
    <mergeCell ref="A23:B23"/>
    <mergeCell ref="C27:D27"/>
    <mergeCell ref="C28:D28"/>
    <mergeCell ref="C21:E21"/>
    <mergeCell ref="C22:E22"/>
    <mergeCell ref="C23:E23"/>
  </mergeCells>
  <pageMargins left="0.7" right="0.7" top="0.75" bottom="0.75" header="0.3" footer="0.3"/>
  <pageSetup orientation="portrait" horizontalDpi="4294967293" vertic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0"/>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174</v>
      </c>
      <c r="B1" s="280"/>
      <c r="C1" s="112"/>
      <c r="D1" s="76"/>
      <c r="E1" s="76"/>
      <c r="F1" s="76"/>
      <c r="G1" s="76"/>
      <c r="H1" s="76"/>
      <c r="I1" s="76"/>
      <c r="J1" s="76"/>
      <c r="K1" s="76"/>
      <c r="L1" s="76"/>
    </row>
    <row r="2" spans="1:12" ht="15.75" thickTop="1"/>
    <row r="3" spans="1:12" ht="18.75">
      <c r="A3" s="74" t="s">
        <v>213</v>
      </c>
    </row>
    <row r="4" spans="1:12">
      <c r="A4" s="281" t="s">
        <v>471</v>
      </c>
      <c r="B4" s="281"/>
      <c r="C4" s="281"/>
      <c r="D4" s="281"/>
      <c r="E4" s="281"/>
      <c r="F4" s="281"/>
      <c r="G4" s="281"/>
      <c r="H4" s="281"/>
      <c r="I4" s="281"/>
      <c r="J4" s="281"/>
    </row>
    <row r="5" spans="1:12">
      <c r="A5" s="118"/>
      <c r="B5" s="118"/>
      <c r="C5" s="118"/>
      <c r="D5" s="118"/>
      <c r="E5" s="118"/>
      <c r="F5" s="118"/>
      <c r="G5" s="118"/>
      <c r="H5" s="118"/>
      <c r="I5" s="118"/>
      <c r="J5" s="118"/>
    </row>
    <row r="6" spans="1:12" ht="18.75">
      <c r="A6" s="74" t="s">
        <v>24</v>
      </c>
    </row>
    <row r="7" spans="1:12" ht="15.75">
      <c r="A7" s="80" t="s">
        <v>472</v>
      </c>
    </row>
    <row r="9" spans="1:12" ht="15.75">
      <c r="A9" s="73" t="s">
        <v>146</v>
      </c>
    </row>
    <row r="10" spans="1:12">
      <c r="A10" t="s">
        <v>473</v>
      </c>
    </row>
    <row r="12" spans="1:12" ht="15.75">
      <c r="A12" s="73" t="s">
        <v>48</v>
      </c>
    </row>
    <row r="13" spans="1:12">
      <c r="A13" s="125" t="s">
        <v>474</v>
      </c>
    </row>
    <row r="14" spans="1:12">
      <c r="A14" s="266" t="s">
        <v>146</v>
      </c>
      <c r="B14" s="266"/>
      <c r="C14" s="266" t="s">
        <v>49</v>
      </c>
      <c r="D14" s="266"/>
      <c r="E14" s="277" t="s">
        <v>227</v>
      </c>
      <c r="F14" s="279"/>
    </row>
    <row r="15" spans="1:12">
      <c r="A15" s="283" t="s">
        <v>455</v>
      </c>
      <c r="B15" s="283"/>
      <c r="C15" s="267" t="str">
        <f>LOWER(A15)</f>
        <v>laptop</v>
      </c>
      <c r="D15" s="267"/>
      <c r="E15" s="251" t="s">
        <v>476</v>
      </c>
      <c r="F15" s="253"/>
    </row>
    <row r="16" spans="1:12" ht="15" customHeight="1">
      <c r="A16" s="283" t="s">
        <v>343</v>
      </c>
      <c r="B16" s="283"/>
      <c r="C16" s="267" t="str">
        <f t="shared" ref="C16:C17" si="0">LOWER(A16)</f>
        <v>excel</v>
      </c>
      <c r="D16" s="267"/>
      <c r="E16" s="251" t="s">
        <v>477</v>
      </c>
      <c r="F16" s="253"/>
    </row>
    <row r="17" spans="1:10">
      <c r="A17" s="283" t="s">
        <v>475</v>
      </c>
      <c r="B17" s="283"/>
      <c r="C17" s="267" t="str">
        <f t="shared" si="0"/>
        <v>superstore is closed now</v>
      </c>
      <c r="D17" s="267"/>
      <c r="E17" s="251" t="s">
        <v>478</v>
      </c>
      <c r="F17" s="253"/>
    </row>
    <row r="19" spans="1:10" ht="15.75">
      <c r="A19" s="73" t="s">
        <v>464</v>
      </c>
    </row>
    <row r="20" spans="1:10" ht="15" customHeight="1">
      <c r="A20" s="125" t="s">
        <v>474</v>
      </c>
      <c r="B20" s="114"/>
      <c r="C20" s="114"/>
      <c r="D20" s="114"/>
      <c r="E20" s="114"/>
      <c r="F20" s="114"/>
      <c r="G20" s="114"/>
      <c r="H20" s="114"/>
      <c r="I20" s="114"/>
      <c r="J20" s="114"/>
    </row>
    <row r="21" spans="1:10">
      <c r="A21" s="266" t="s">
        <v>146</v>
      </c>
      <c r="B21" s="266"/>
      <c r="C21" s="277" t="s">
        <v>227</v>
      </c>
      <c r="D21" s="278"/>
      <c r="E21" s="279"/>
    </row>
    <row r="22" spans="1:10">
      <c r="A22" s="283" t="s">
        <v>479</v>
      </c>
      <c r="B22" s="283"/>
      <c r="C22" s="277"/>
      <c r="D22" s="278"/>
      <c r="E22" s="279"/>
    </row>
    <row r="23" spans="1:10">
      <c r="A23" s="283" t="s">
        <v>480</v>
      </c>
      <c r="B23" s="283"/>
      <c r="C23" s="277"/>
      <c r="D23" s="278"/>
      <c r="E23" s="279"/>
    </row>
    <row r="25" spans="1:10" ht="15.75">
      <c r="A25" s="73" t="s">
        <v>465</v>
      </c>
    </row>
    <row r="26" spans="1:10">
      <c r="A26" t="s">
        <v>481</v>
      </c>
    </row>
    <row r="27" spans="1:10">
      <c r="A27" s="116" t="s">
        <v>314</v>
      </c>
      <c r="B27" s="116" t="s">
        <v>315</v>
      </c>
      <c r="C27" s="266" t="s">
        <v>49</v>
      </c>
      <c r="D27" s="266"/>
    </row>
    <row r="28" spans="1:10">
      <c r="A28" s="117" t="s">
        <v>191</v>
      </c>
      <c r="B28" s="117" t="s">
        <v>466</v>
      </c>
      <c r="C28" s="267"/>
      <c r="D28" s="267"/>
    </row>
    <row r="29" spans="1:10">
      <c r="A29" s="117" t="s">
        <v>191</v>
      </c>
      <c r="B29" s="117" t="s">
        <v>482</v>
      </c>
      <c r="C29" s="267"/>
      <c r="D29" s="267"/>
    </row>
    <row r="30" spans="1:10">
      <c r="A30" s="117" t="s">
        <v>469</v>
      </c>
      <c r="B30" s="117" t="s">
        <v>468</v>
      </c>
      <c r="C30" s="267"/>
      <c r="D30" s="267"/>
    </row>
  </sheetData>
  <mergeCells count="24">
    <mergeCell ref="A15:B15"/>
    <mergeCell ref="C15:D15"/>
    <mergeCell ref="E15:F15"/>
    <mergeCell ref="A1:B1"/>
    <mergeCell ref="A4:J4"/>
    <mergeCell ref="A14:B14"/>
    <mergeCell ref="C14:D14"/>
    <mergeCell ref="E14:F14"/>
    <mergeCell ref="A16:B16"/>
    <mergeCell ref="C16:D16"/>
    <mergeCell ref="E16:F16"/>
    <mergeCell ref="A17:B17"/>
    <mergeCell ref="C17:D17"/>
    <mergeCell ref="E17:F17"/>
    <mergeCell ref="C27:D27"/>
    <mergeCell ref="C28:D28"/>
    <mergeCell ref="C29:D29"/>
    <mergeCell ref="C30:D30"/>
    <mergeCell ref="A21:B21"/>
    <mergeCell ref="C21:E21"/>
    <mergeCell ref="A22:B22"/>
    <mergeCell ref="C22:E22"/>
    <mergeCell ref="A23:B23"/>
    <mergeCell ref="C23:E23"/>
  </mergeCells>
  <pageMargins left="0.7" right="0.7" top="0.75" bottom="0.75" header="0.3" footer="0.3"/>
  <pageSetup orientation="portrait" horizontalDpi="4294967293" verticalDpi="429496729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5"/>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177</v>
      </c>
      <c r="B1" s="280"/>
      <c r="C1" s="112"/>
      <c r="D1" s="76"/>
      <c r="E1" s="76"/>
      <c r="F1" s="76"/>
      <c r="G1" s="76"/>
      <c r="H1" s="76"/>
      <c r="I1" s="76"/>
      <c r="J1" s="76"/>
      <c r="K1" s="76"/>
      <c r="L1" s="76"/>
    </row>
    <row r="2" spans="1:12" ht="15.75" thickTop="1"/>
    <row r="3" spans="1:12" ht="18.75">
      <c r="A3" s="74" t="s">
        <v>213</v>
      </c>
    </row>
    <row r="4" spans="1:12" ht="15" customHeight="1">
      <c r="A4" s="281" t="s">
        <v>493</v>
      </c>
      <c r="B4" s="281"/>
      <c r="C4" s="281"/>
      <c r="D4" s="281"/>
      <c r="E4" s="281"/>
      <c r="F4" s="281"/>
      <c r="G4" s="281"/>
      <c r="H4" s="281"/>
      <c r="I4" s="281"/>
      <c r="J4" s="281"/>
    </row>
    <row r="5" spans="1:12">
      <c r="A5" s="281"/>
      <c r="B5" s="281"/>
      <c r="C5" s="281"/>
      <c r="D5" s="281"/>
      <c r="E5" s="281"/>
      <c r="F5" s="281"/>
      <c r="G5" s="281"/>
      <c r="H5" s="281"/>
      <c r="I5" s="281"/>
      <c r="J5" s="281"/>
    </row>
    <row r="6" spans="1:12">
      <c r="A6" s="118"/>
      <c r="B6" s="118"/>
      <c r="C6" s="118"/>
      <c r="D6" s="118"/>
      <c r="E6" s="118"/>
      <c r="F6" s="118"/>
      <c r="G6" s="118"/>
      <c r="H6" s="118"/>
      <c r="I6" s="118"/>
      <c r="J6" s="118"/>
    </row>
    <row r="7" spans="1:12" ht="18.75">
      <c r="A7" s="74" t="s">
        <v>24</v>
      </c>
    </row>
    <row r="8" spans="1:12" ht="15.75">
      <c r="A8" s="80" t="s">
        <v>483</v>
      </c>
    </row>
    <row r="10" spans="1:12" ht="15.75">
      <c r="A10" s="73" t="s">
        <v>146</v>
      </c>
    </row>
    <row r="11" spans="1:12">
      <c r="A11" t="s">
        <v>484</v>
      </c>
    </row>
    <row r="13" spans="1:12" ht="15.75">
      <c r="A13" s="73" t="s">
        <v>48</v>
      </c>
    </row>
    <row r="14" spans="1:12">
      <c r="A14" s="125" t="s">
        <v>474</v>
      </c>
    </row>
    <row r="15" spans="1:12">
      <c r="A15" s="266" t="s">
        <v>146</v>
      </c>
      <c r="B15" s="266"/>
      <c r="C15" s="266" t="s">
        <v>49</v>
      </c>
      <c r="D15" s="266"/>
      <c r="E15" s="277" t="s">
        <v>227</v>
      </c>
      <c r="F15" s="279"/>
    </row>
    <row r="16" spans="1:12">
      <c r="A16" s="283" t="s">
        <v>455</v>
      </c>
      <c r="B16" s="283"/>
      <c r="C16" s="267">
        <f>LEN(A16)</f>
        <v>6</v>
      </c>
      <c r="D16" s="267"/>
      <c r="E16" s="251" t="s">
        <v>487</v>
      </c>
      <c r="F16" s="253"/>
    </row>
    <row r="17" spans="1:10" ht="15" customHeight="1">
      <c r="A17" s="283" t="s">
        <v>485</v>
      </c>
      <c r="B17" s="283"/>
      <c r="C17" s="267">
        <f>LEN(A17)</f>
        <v>6</v>
      </c>
      <c r="D17" s="267"/>
      <c r="E17" s="251" t="s">
        <v>488</v>
      </c>
      <c r="F17" s="253"/>
    </row>
    <row r="18" spans="1:10">
      <c r="A18" s="283" t="s">
        <v>486</v>
      </c>
      <c r="B18" s="283"/>
      <c r="C18" s="267">
        <f>LEN(A18)</f>
        <v>22</v>
      </c>
      <c r="D18" s="267"/>
      <c r="E18" s="251" t="s">
        <v>489</v>
      </c>
      <c r="F18" s="253"/>
    </row>
    <row r="19" spans="1:10">
      <c r="A19" s="283">
        <v>90</v>
      </c>
      <c r="B19" s="283"/>
      <c r="C19" s="267">
        <f>LEN(A19)</f>
        <v>2</v>
      </c>
      <c r="D19" s="267"/>
      <c r="E19" s="251" t="s">
        <v>494</v>
      </c>
      <c r="F19" s="253"/>
    </row>
    <row r="20" spans="1:10">
      <c r="A20" s="126"/>
      <c r="B20" s="126"/>
      <c r="C20" s="126"/>
      <c r="D20" s="126"/>
    </row>
    <row r="21" spans="1:10" ht="15.75">
      <c r="A21" s="73" t="s">
        <v>464</v>
      </c>
    </row>
    <row r="22" spans="1:10" ht="15" customHeight="1">
      <c r="A22" s="125" t="s">
        <v>490</v>
      </c>
      <c r="B22" s="114"/>
      <c r="C22" s="114"/>
      <c r="D22" s="114"/>
      <c r="E22" s="114"/>
      <c r="F22" s="114"/>
      <c r="G22" s="114"/>
      <c r="H22" s="114"/>
      <c r="I22" s="114"/>
      <c r="J22" s="114"/>
    </row>
    <row r="23" spans="1:10">
      <c r="A23" s="266" t="s">
        <v>146</v>
      </c>
      <c r="B23" s="266"/>
      <c r="C23" s="277" t="s">
        <v>227</v>
      </c>
      <c r="D23" s="278"/>
      <c r="E23" s="279"/>
    </row>
    <row r="24" spans="1:10">
      <c r="A24" s="283" t="s">
        <v>491</v>
      </c>
      <c r="B24" s="283"/>
      <c r="C24" s="277"/>
      <c r="D24" s="278"/>
      <c r="E24" s="279"/>
    </row>
    <row r="25" spans="1:10">
      <c r="A25" s="283" t="s">
        <v>492</v>
      </c>
      <c r="B25" s="283"/>
      <c r="C25" s="277"/>
      <c r="D25" s="278"/>
      <c r="E25" s="279"/>
    </row>
  </sheetData>
  <mergeCells count="23">
    <mergeCell ref="A1:B1"/>
    <mergeCell ref="A15:B15"/>
    <mergeCell ref="C15:D15"/>
    <mergeCell ref="E15:F15"/>
    <mergeCell ref="A16:B16"/>
    <mergeCell ref="C16:D16"/>
    <mergeCell ref="E16:F16"/>
    <mergeCell ref="A4:J5"/>
    <mergeCell ref="A24:B24"/>
    <mergeCell ref="C24:E24"/>
    <mergeCell ref="A25:B25"/>
    <mergeCell ref="C25:E25"/>
    <mergeCell ref="A17:B17"/>
    <mergeCell ref="C17:D17"/>
    <mergeCell ref="E17:F17"/>
    <mergeCell ref="A18:B18"/>
    <mergeCell ref="C18:D18"/>
    <mergeCell ref="E18:F18"/>
    <mergeCell ref="E19:F19"/>
    <mergeCell ref="C19:D19"/>
    <mergeCell ref="A19:B19"/>
    <mergeCell ref="A23:B23"/>
    <mergeCell ref="C23:E23"/>
  </mergeCells>
  <pageMargins left="0.7" right="0.7" top="0.75" bottom="0.75" header="0.3" footer="0.3"/>
  <pageSetup orientation="portrait" horizontalDpi="4294967293" verticalDpi="429496729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5"/>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5" width="9.7109375" customWidth="1"/>
    <col min="6" max="6" width="11"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156</v>
      </c>
      <c r="B1" s="280"/>
      <c r="C1" s="112"/>
      <c r="D1" s="76"/>
      <c r="E1" s="76"/>
      <c r="F1" s="76"/>
      <c r="G1" s="76"/>
      <c r="H1" s="76"/>
      <c r="I1" s="76"/>
      <c r="J1" s="76"/>
      <c r="K1" s="76"/>
      <c r="L1" s="76"/>
    </row>
    <row r="2" spans="1:12" ht="15.75" thickTop="1"/>
    <row r="3" spans="1:12" ht="18.75">
      <c r="A3" s="74" t="s">
        <v>213</v>
      </c>
    </row>
    <row r="4" spans="1:12" ht="15" customHeight="1">
      <c r="A4" s="281" t="s">
        <v>497</v>
      </c>
      <c r="B4" s="281"/>
      <c r="C4" s="281"/>
      <c r="D4" s="281"/>
      <c r="E4" s="281"/>
      <c r="F4" s="281"/>
      <c r="G4" s="281"/>
      <c r="H4" s="281"/>
      <c r="I4" s="281"/>
      <c r="J4" s="281"/>
    </row>
    <row r="5" spans="1:12">
      <c r="A5" s="281"/>
      <c r="B5" s="281"/>
      <c r="C5" s="281"/>
      <c r="D5" s="281"/>
      <c r="E5" s="281"/>
      <c r="F5" s="281"/>
      <c r="G5" s="281"/>
      <c r="H5" s="281"/>
      <c r="I5" s="281"/>
      <c r="J5" s="281"/>
    </row>
    <row r="6" spans="1:12">
      <c r="A6" s="118"/>
      <c r="B6" s="118"/>
      <c r="C6" s="118"/>
      <c r="D6" s="118"/>
      <c r="E6" s="118"/>
      <c r="F6" s="118"/>
      <c r="G6" s="118"/>
      <c r="H6" s="118"/>
      <c r="I6" s="118"/>
      <c r="J6" s="118"/>
    </row>
    <row r="7" spans="1:12" ht="18.75">
      <c r="A7" s="74" t="s">
        <v>24</v>
      </c>
    </row>
    <row r="8" spans="1:12" ht="15.75">
      <c r="A8" s="80" t="s">
        <v>495</v>
      </c>
    </row>
    <row r="10" spans="1:12" ht="15.75">
      <c r="A10" s="73" t="s">
        <v>146</v>
      </c>
    </row>
    <row r="11" spans="1:12">
      <c r="A11" t="s">
        <v>509</v>
      </c>
    </row>
    <row r="13" spans="1:12" ht="15.75">
      <c r="A13" s="73" t="s">
        <v>496</v>
      </c>
    </row>
    <row r="14" spans="1:12">
      <c r="A14" t="s">
        <v>510</v>
      </c>
    </row>
    <row r="16" spans="1:12" ht="15.75">
      <c r="A16" s="73" t="s">
        <v>48</v>
      </c>
    </row>
    <row r="17" spans="1:10">
      <c r="A17" s="125" t="s">
        <v>498</v>
      </c>
    </row>
    <row r="18" spans="1:10">
      <c r="A18" s="266" t="s">
        <v>146</v>
      </c>
      <c r="B18" s="266"/>
      <c r="C18" s="266" t="s">
        <v>49</v>
      </c>
      <c r="D18" s="266"/>
      <c r="E18" s="277" t="s">
        <v>227</v>
      </c>
      <c r="F18" s="279"/>
    </row>
    <row r="19" spans="1:10">
      <c r="A19" s="283" t="s">
        <v>455</v>
      </c>
      <c r="B19" s="283"/>
      <c r="C19" s="267" t="str">
        <f>LEFT(A19,5)</f>
        <v>Lapto</v>
      </c>
      <c r="D19" s="267"/>
      <c r="E19" s="251" t="s">
        <v>500</v>
      </c>
      <c r="F19" s="253"/>
    </row>
    <row r="20" spans="1:10" ht="15" customHeight="1">
      <c r="A20" s="283" t="s">
        <v>499</v>
      </c>
      <c r="B20" s="283"/>
      <c r="C20" s="267" t="str">
        <f>LEFT(A20,8)</f>
        <v>EXCEL IS</v>
      </c>
      <c r="D20" s="267"/>
      <c r="E20" s="251" t="s">
        <v>501</v>
      </c>
      <c r="F20" s="253"/>
    </row>
    <row r="21" spans="1:10">
      <c r="A21" s="283" t="s">
        <v>486</v>
      </c>
      <c r="B21" s="283"/>
      <c r="C21" s="267" t="str">
        <f>LEFT(A21,15)</f>
        <v>SUPERSTORE IS C</v>
      </c>
      <c r="D21" s="267"/>
      <c r="E21" s="251" t="s">
        <v>502</v>
      </c>
      <c r="F21" s="253"/>
    </row>
    <row r="22" spans="1:10">
      <c r="A22" s="283">
        <v>90</v>
      </c>
      <c r="B22" s="283"/>
      <c r="C22" s="267" t="str">
        <f>LEFT(A22,1)</f>
        <v>9</v>
      </c>
      <c r="D22" s="267"/>
      <c r="E22" s="251" t="s">
        <v>503</v>
      </c>
      <c r="F22" s="253"/>
    </row>
    <row r="23" spans="1:10">
      <c r="A23" s="283" t="s">
        <v>486</v>
      </c>
      <c r="B23" s="283"/>
      <c r="C23" s="267" t="str">
        <f>LEFT(A23,LEN(A23)-7)</f>
        <v>SUPERSTORE IS C</v>
      </c>
      <c r="D23" s="267"/>
      <c r="E23" s="251" t="s">
        <v>553</v>
      </c>
      <c r="F23" s="253"/>
    </row>
    <row r="24" spans="1:10">
      <c r="A24" s="126"/>
      <c r="B24" s="126"/>
      <c r="C24" s="126"/>
      <c r="D24" s="126"/>
    </row>
    <row r="25" spans="1:10" ht="15.75">
      <c r="A25" s="73" t="s">
        <v>464</v>
      </c>
    </row>
    <row r="26" spans="1:10" ht="15" customHeight="1">
      <c r="A26" s="125" t="s">
        <v>506</v>
      </c>
      <c r="B26" s="114"/>
      <c r="C26" s="114"/>
      <c r="D26" s="114"/>
      <c r="E26" s="114"/>
      <c r="F26" s="114"/>
      <c r="G26" s="114"/>
      <c r="H26" s="114"/>
      <c r="I26" s="114"/>
      <c r="J26" s="114"/>
    </row>
    <row r="27" spans="1:10">
      <c r="A27" s="266" t="s">
        <v>146</v>
      </c>
      <c r="B27" s="266"/>
      <c r="C27" s="284" t="s">
        <v>49</v>
      </c>
      <c r="D27" s="284"/>
      <c r="E27" s="277" t="s">
        <v>227</v>
      </c>
      <c r="F27" s="278"/>
      <c r="G27" s="279"/>
    </row>
    <row r="28" spans="1:10">
      <c r="A28" s="283" t="s">
        <v>491</v>
      </c>
      <c r="B28" s="283"/>
      <c r="C28" s="267" t="s">
        <v>504</v>
      </c>
      <c r="D28" s="267"/>
      <c r="E28" s="277"/>
      <c r="F28" s="278"/>
      <c r="G28" s="279"/>
    </row>
    <row r="29" spans="1:10">
      <c r="A29" s="283" t="s">
        <v>492</v>
      </c>
      <c r="B29" s="283"/>
      <c r="C29" s="267" t="s">
        <v>505</v>
      </c>
      <c r="D29" s="267"/>
      <c r="E29" s="277"/>
      <c r="F29" s="278"/>
      <c r="G29" s="279"/>
    </row>
    <row r="31" spans="1:10" ht="15.75">
      <c r="A31" s="73" t="s">
        <v>465</v>
      </c>
    </row>
    <row r="32" spans="1:10" ht="15" customHeight="1">
      <c r="A32" s="125" t="s">
        <v>554</v>
      </c>
      <c r="B32" s="114"/>
      <c r="C32" s="114"/>
      <c r="D32" s="114"/>
      <c r="E32" s="114"/>
      <c r="F32" s="114"/>
      <c r="G32" s="114"/>
      <c r="H32" s="114"/>
      <c r="I32" s="114"/>
      <c r="J32" s="114"/>
    </row>
    <row r="33" spans="1:7">
      <c r="A33" s="266" t="s">
        <v>146</v>
      </c>
      <c r="B33" s="266"/>
      <c r="C33" s="284" t="s">
        <v>49</v>
      </c>
      <c r="D33" s="284"/>
      <c r="E33" s="277" t="s">
        <v>227</v>
      </c>
      <c r="F33" s="278"/>
      <c r="G33" s="279"/>
    </row>
    <row r="34" spans="1:7">
      <c r="A34" s="283" t="s">
        <v>491</v>
      </c>
      <c r="B34" s="283"/>
      <c r="C34" s="267" t="s">
        <v>504</v>
      </c>
      <c r="D34" s="267"/>
      <c r="E34" s="277"/>
      <c r="F34" s="278"/>
      <c r="G34" s="279"/>
    </row>
    <row r="35" spans="1:7">
      <c r="A35" s="283" t="s">
        <v>492</v>
      </c>
      <c r="B35" s="283"/>
      <c r="C35" s="267" t="s">
        <v>505</v>
      </c>
      <c r="D35" s="267"/>
      <c r="E35" s="277"/>
      <c r="F35" s="278"/>
      <c r="G35" s="279"/>
    </row>
  </sheetData>
  <mergeCells count="38">
    <mergeCell ref="A19:B19"/>
    <mergeCell ref="C19:D19"/>
    <mergeCell ref="E19:F19"/>
    <mergeCell ref="A23:B23"/>
    <mergeCell ref="C23:D23"/>
    <mergeCell ref="E23:F23"/>
    <mergeCell ref="A20:B20"/>
    <mergeCell ref="C20:D20"/>
    <mergeCell ref="E20:F20"/>
    <mergeCell ref="A21:B21"/>
    <mergeCell ref="C21:D21"/>
    <mergeCell ref="E21:F21"/>
    <mergeCell ref="A1:B1"/>
    <mergeCell ref="A4:J5"/>
    <mergeCell ref="A18:B18"/>
    <mergeCell ref="C18:D18"/>
    <mergeCell ref="E18:F18"/>
    <mergeCell ref="A33:B33"/>
    <mergeCell ref="C33:D33"/>
    <mergeCell ref="E33:G33"/>
    <mergeCell ref="A22:B22"/>
    <mergeCell ref="C22:D22"/>
    <mergeCell ref="E22:F22"/>
    <mergeCell ref="A27:B27"/>
    <mergeCell ref="E27:G27"/>
    <mergeCell ref="A28:B28"/>
    <mergeCell ref="E28:G28"/>
    <mergeCell ref="A29:B29"/>
    <mergeCell ref="E29:G29"/>
    <mergeCell ref="C27:D27"/>
    <mergeCell ref="C28:D28"/>
    <mergeCell ref="C29:D29"/>
    <mergeCell ref="A34:B34"/>
    <mergeCell ref="C34:D34"/>
    <mergeCell ref="E34:G34"/>
    <mergeCell ref="A35:B35"/>
    <mergeCell ref="C35:D35"/>
    <mergeCell ref="E35:G35"/>
  </mergeCells>
  <pageMargins left="0.7" right="0.7" top="0.75" bottom="0.75" header="0.3" footer="0.3"/>
  <pageSetup orientation="portrait" horizontalDpi="4294967293" verticalDpi="429496729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5"/>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6" width="12.285156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175</v>
      </c>
      <c r="B1" s="280"/>
      <c r="C1" s="112"/>
      <c r="D1" s="76"/>
      <c r="E1" s="76"/>
      <c r="F1" s="76"/>
      <c r="G1" s="76"/>
      <c r="H1" s="76"/>
      <c r="I1" s="76"/>
      <c r="J1" s="76"/>
      <c r="K1" s="76"/>
      <c r="L1" s="76"/>
    </row>
    <row r="2" spans="1:12" ht="15.75" thickTop="1"/>
    <row r="3" spans="1:12" ht="18.75">
      <c r="A3" s="74" t="s">
        <v>213</v>
      </c>
    </row>
    <row r="4" spans="1:12" ht="15" customHeight="1">
      <c r="A4" s="281" t="s">
        <v>508</v>
      </c>
      <c r="B4" s="281"/>
      <c r="C4" s="281"/>
      <c r="D4" s="281"/>
      <c r="E4" s="281"/>
      <c r="F4" s="281"/>
      <c r="G4" s="281"/>
      <c r="H4" s="281"/>
      <c r="I4" s="281"/>
      <c r="J4" s="281"/>
    </row>
    <row r="5" spans="1:12">
      <c r="A5" s="281"/>
      <c r="B5" s="281"/>
      <c r="C5" s="281"/>
      <c r="D5" s="281"/>
      <c r="E5" s="281"/>
      <c r="F5" s="281"/>
      <c r="G5" s="281"/>
      <c r="H5" s="281"/>
      <c r="I5" s="281"/>
      <c r="J5" s="281"/>
    </row>
    <row r="6" spans="1:12">
      <c r="A6" s="122"/>
      <c r="B6" s="122"/>
      <c r="C6" s="122"/>
      <c r="D6" s="122"/>
      <c r="E6" s="122"/>
      <c r="F6" s="122"/>
      <c r="G6" s="122"/>
      <c r="H6" s="122"/>
      <c r="I6" s="122"/>
      <c r="J6" s="122"/>
    </row>
    <row r="7" spans="1:12" ht="18.75">
      <c r="A7" s="74" t="s">
        <v>24</v>
      </c>
    </row>
    <row r="8" spans="1:12" ht="15.75">
      <c r="A8" s="80" t="s">
        <v>507</v>
      </c>
    </row>
    <row r="10" spans="1:12" ht="15.75">
      <c r="A10" s="73" t="s">
        <v>146</v>
      </c>
    </row>
    <row r="11" spans="1:12">
      <c r="A11" t="s">
        <v>509</v>
      </c>
    </row>
    <row r="13" spans="1:12" ht="15.75">
      <c r="A13" s="73" t="s">
        <v>496</v>
      </c>
    </row>
    <row r="14" spans="1:12">
      <c r="A14" t="s">
        <v>510</v>
      </c>
    </row>
    <row r="16" spans="1:12" ht="15.75">
      <c r="A16" s="73" t="s">
        <v>48</v>
      </c>
    </row>
    <row r="17" spans="1:10">
      <c r="A17" s="125" t="s">
        <v>511</v>
      </c>
    </row>
    <row r="18" spans="1:10">
      <c r="A18" s="266" t="s">
        <v>146</v>
      </c>
      <c r="B18" s="266"/>
      <c r="C18" s="266" t="s">
        <v>49</v>
      </c>
      <c r="D18" s="266"/>
      <c r="E18" s="277" t="s">
        <v>227</v>
      </c>
      <c r="F18" s="279"/>
    </row>
    <row r="19" spans="1:10">
      <c r="A19" s="283" t="s">
        <v>455</v>
      </c>
      <c r="B19" s="283"/>
      <c r="C19" s="267" t="str">
        <f>RIGHT(A19,3)</f>
        <v>top</v>
      </c>
      <c r="D19" s="267"/>
      <c r="E19" s="251" t="s">
        <v>512</v>
      </c>
      <c r="F19" s="253"/>
    </row>
    <row r="20" spans="1:10" ht="15" customHeight="1">
      <c r="A20" s="283" t="s">
        <v>499</v>
      </c>
      <c r="B20" s="283"/>
      <c r="C20" s="267" t="str">
        <f>RIGHT(A20,4)</f>
        <v xml:space="preserve"> WOW</v>
      </c>
      <c r="D20" s="267"/>
      <c r="E20" s="251" t="s">
        <v>513</v>
      </c>
      <c r="F20" s="253"/>
    </row>
    <row r="21" spans="1:10">
      <c r="A21" s="283" t="s">
        <v>486</v>
      </c>
      <c r="B21" s="283"/>
      <c r="C21" s="267" t="str">
        <f>RIGHT(A21,6)</f>
        <v>OSED ;</v>
      </c>
      <c r="D21" s="267"/>
      <c r="E21" s="251" t="s">
        <v>514</v>
      </c>
      <c r="F21" s="253"/>
    </row>
    <row r="22" spans="1:10">
      <c r="A22" s="283">
        <v>90</v>
      </c>
      <c r="B22" s="283"/>
      <c r="C22" s="267" t="str">
        <f>RIGHT(A22,1)</f>
        <v>0</v>
      </c>
      <c r="D22" s="267"/>
      <c r="E22" s="251" t="s">
        <v>515</v>
      </c>
      <c r="F22" s="253"/>
    </row>
    <row r="23" spans="1:10">
      <c r="A23" s="283" t="s">
        <v>486</v>
      </c>
      <c r="B23" s="283"/>
      <c r="C23" s="267" t="str">
        <f>RIGHT(A23,LEN(A23)-16)</f>
        <v>OSED ;</v>
      </c>
      <c r="D23" s="267"/>
      <c r="E23" s="251" t="s">
        <v>556</v>
      </c>
      <c r="F23" s="253"/>
    </row>
    <row r="24" spans="1:10">
      <c r="A24" s="126"/>
      <c r="B24" s="126"/>
      <c r="C24" s="126"/>
      <c r="D24" s="126"/>
    </row>
    <row r="25" spans="1:10" ht="15.75">
      <c r="A25" s="73" t="s">
        <v>464</v>
      </c>
    </row>
    <row r="26" spans="1:10" ht="15" customHeight="1">
      <c r="A26" s="125" t="s">
        <v>516</v>
      </c>
      <c r="B26" s="119"/>
      <c r="C26" s="119"/>
      <c r="D26" s="119"/>
      <c r="E26" s="119"/>
      <c r="F26" s="119"/>
      <c r="G26" s="119"/>
      <c r="H26" s="119"/>
      <c r="I26" s="119"/>
      <c r="J26" s="119"/>
    </row>
    <row r="27" spans="1:10">
      <c r="A27" s="266" t="s">
        <v>146</v>
      </c>
      <c r="B27" s="266"/>
      <c r="C27" s="284" t="s">
        <v>49</v>
      </c>
      <c r="D27" s="284"/>
      <c r="E27" s="277" t="s">
        <v>227</v>
      </c>
      <c r="F27" s="278"/>
      <c r="G27" s="279"/>
    </row>
    <row r="28" spans="1:10">
      <c r="A28" s="283" t="s">
        <v>491</v>
      </c>
      <c r="B28" s="283"/>
      <c r="C28" s="267" t="s">
        <v>518</v>
      </c>
      <c r="D28" s="267"/>
      <c r="E28" s="277"/>
      <c r="F28" s="278"/>
      <c r="G28" s="279"/>
    </row>
    <row r="29" spans="1:10">
      <c r="A29" s="283" t="s">
        <v>492</v>
      </c>
      <c r="B29" s="283"/>
      <c r="C29" s="267" t="s">
        <v>517</v>
      </c>
      <c r="D29" s="267"/>
      <c r="E29" s="277"/>
      <c r="F29" s="278"/>
      <c r="G29" s="279"/>
    </row>
    <row r="31" spans="1:10" ht="15.75">
      <c r="A31" s="73" t="s">
        <v>465</v>
      </c>
    </row>
    <row r="32" spans="1:10" ht="15" customHeight="1">
      <c r="A32" s="125" t="s">
        <v>555</v>
      </c>
      <c r="B32" s="119"/>
      <c r="C32" s="119"/>
      <c r="D32" s="119"/>
      <c r="E32" s="119"/>
      <c r="F32" s="119"/>
      <c r="G32" s="119"/>
      <c r="H32" s="119"/>
      <c r="I32" s="119"/>
      <c r="J32" s="119"/>
    </row>
    <row r="33" spans="1:7">
      <c r="A33" s="266" t="s">
        <v>146</v>
      </c>
      <c r="B33" s="266"/>
      <c r="C33" s="284" t="s">
        <v>49</v>
      </c>
      <c r="D33" s="284"/>
      <c r="E33" s="277" t="s">
        <v>227</v>
      </c>
      <c r="F33" s="278"/>
      <c r="G33" s="279"/>
    </row>
    <row r="34" spans="1:7">
      <c r="A34" s="283" t="s">
        <v>491</v>
      </c>
      <c r="B34" s="283"/>
      <c r="C34" s="267" t="s">
        <v>519</v>
      </c>
      <c r="D34" s="267"/>
      <c r="E34" s="277"/>
      <c r="F34" s="278"/>
      <c r="G34" s="279"/>
    </row>
    <row r="35" spans="1:7">
      <c r="A35" s="283" t="s">
        <v>492</v>
      </c>
      <c r="B35" s="283"/>
      <c r="C35" s="267" t="s">
        <v>520</v>
      </c>
      <c r="D35" s="267"/>
      <c r="E35" s="277"/>
      <c r="F35" s="278"/>
      <c r="G35" s="279"/>
    </row>
  </sheetData>
  <mergeCells count="38">
    <mergeCell ref="A35:B35"/>
    <mergeCell ref="C35:D35"/>
    <mergeCell ref="E35:G35"/>
    <mergeCell ref="A23:B23"/>
    <mergeCell ref="C23:D23"/>
    <mergeCell ref="E23:F23"/>
    <mergeCell ref="A33:B33"/>
    <mergeCell ref="C33:D33"/>
    <mergeCell ref="E33:G33"/>
    <mergeCell ref="A34:B34"/>
    <mergeCell ref="C34:D34"/>
    <mergeCell ref="E34:G34"/>
    <mergeCell ref="A28:B28"/>
    <mergeCell ref="C28:D28"/>
    <mergeCell ref="E28:G28"/>
    <mergeCell ref="A29:B29"/>
    <mergeCell ref="C29:D29"/>
    <mergeCell ref="E29:G29"/>
    <mergeCell ref="A22:B22"/>
    <mergeCell ref="C22:D22"/>
    <mergeCell ref="E22:F22"/>
    <mergeCell ref="A27:B27"/>
    <mergeCell ref="C27:D27"/>
    <mergeCell ref="E27:G27"/>
    <mergeCell ref="A20:B20"/>
    <mergeCell ref="C20:D20"/>
    <mergeCell ref="E20:F20"/>
    <mergeCell ref="A21:B21"/>
    <mergeCell ref="C21:D21"/>
    <mergeCell ref="E21:F21"/>
    <mergeCell ref="A19:B19"/>
    <mergeCell ref="C19:D19"/>
    <mergeCell ref="E19:F19"/>
    <mergeCell ref="A1:B1"/>
    <mergeCell ref="A4:J5"/>
    <mergeCell ref="A18:B18"/>
    <mergeCell ref="C18:D18"/>
    <mergeCell ref="E18:F18"/>
  </mergeCells>
  <pageMargins left="0.7" right="0.7" top="0.75" bottom="0.75" header="0.3" footer="0.3"/>
  <pageSetup orientation="portrait" horizontalDpi="4294967293" verticalDpi="429496729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33"/>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80" t="s">
        <v>176</v>
      </c>
      <c r="B1" s="280"/>
      <c r="C1" s="112"/>
      <c r="D1" s="76"/>
      <c r="E1" s="76"/>
      <c r="F1" s="76"/>
      <c r="G1" s="76"/>
      <c r="H1" s="76"/>
      <c r="I1" s="76"/>
      <c r="J1" s="76"/>
      <c r="K1" s="76"/>
      <c r="L1" s="76"/>
    </row>
    <row r="2" spans="1:12" ht="15.75" thickTop="1"/>
    <row r="3" spans="1:12" ht="18.75">
      <c r="A3" s="74" t="s">
        <v>213</v>
      </c>
    </row>
    <row r="4" spans="1:12" ht="15" customHeight="1">
      <c r="A4" s="281" t="s">
        <v>523</v>
      </c>
      <c r="B4" s="281"/>
      <c r="C4" s="281"/>
      <c r="D4" s="281"/>
      <c r="E4" s="281"/>
      <c r="F4" s="281"/>
      <c r="G4" s="281"/>
      <c r="H4" s="281"/>
      <c r="I4" s="281"/>
      <c r="J4" s="281"/>
    </row>
    <row r="5" spans="1:12">
      <c r="A5" s="281"/>
      <c r="B5" s="281"/>
      <c r="C5" s="281"/>
      <c r="D5" s="281"/>
      <c r="E5" s="281"/>
      <c r="F5" s="281"/>
      <c r="G5" s="281"/>
      <c r="H5" s="281"/>
      <c r="I5" s="281"/>
      <c r="J5" s="281"/>
    </row>
    <row r="6" spans="1:12">
      <c r="A6" s="122"/>
      <c r="B6" s="122"/>
      <c r="C6" s="122"/>
      <c r="D6" s="122"/>
      <c r="E6" s="122"/>
      <c r="F6" s="122"/>
      <c r="G6" s="122"/>
      <c r="H6" s="122"/>
      <c r="I6" s="122"/>
      <c r="J6" s="122"/>
    </row>
    <row r="7" spans="1:12" ht="18.75">
      <c r="A7" s="74" t="s">
        <v>24</v>
      </c>
    </row>
    <row r="8" spans="1:12" ht="15.75">
      <c r="A8" s="80" t="s">
        <v>521</v>
      </c>
    </row>
    <row r="10" spans="1:12" ht="15.75">
      <c r="A10" s="73" t="s">
        <v>146</v>
      </c>
    </row>
    <row r="11" spans="1:12">
      <c r="A11" t="s">
        <v>509</v>
      </c>
    </row>
    <row r="13" spans="1:12" ht="15.75">
      <c r="A13" s="73" t="s">
        <v>522</v>
      </c>
    </row>
    <row r="14" spans="1:12">
      <c r="A14" t="s">
        <v>524</v>
      </c>
    </row>
    <row r="16" spans="1:12" ht="15.75">
      <c r="A16" s="73" t="s">
        <v>496</v>
      </c>
    </row>
    <row r="17" spans="1:10">
      <c r="A17" t="s">
        <v>525</v>
      </c>
    </row>
    <row r="19" spans="1:10" ht="15.75">
      <c r="A19" s="73" t="s">
        <v>48</v>
      </c>
    </row>
    <row r="20" spans="1:10">
      <c r="A20" s="125" t="s">
        <v>511</v>
      </c>
    </row>
    <row r="21" spans="1:10">
      <c r="A21" s="266" t="s">
        <v>146</v>
      </c>
      <c r="B21" s="266"/>
      <c r="C21" s="266" t="s">
        <v>49</v>
      </c>
      <c r="D21" s="266"/>
      <c r="E21" s="277" t="s">
        <v>227</v>
      </c>
      <c r="F21" s="279"/>
    </row>
    <row r="22" spans="1:10">
      <c r="A22" s="283" t="s">
        <v>526</v>
      </c>
      <c r="B22" s="283"/>
      <c r="C22" s="267" t="str">
        <f>MID(A22,4,6)</f>
        <v>top re</v>
      </c>
      <c r="D22" s="267"/>
      <c r="E22" s="251" t="s">
        <v>528</v>
      </c>
      <c r="F22" s="253"/>
    </row>
    <row r="23" spans="1:10" ht="15" customHeight="1">
      <c r="A23" s="283" t="s">
        <v>499</v>
      </c>
      <c r="B23" s="283"/>
      <c r="C23" s="267" t="str">
        <f>MID(A23,2,9)</f>
        <v>XCEL IS W</v>
      </c>
      <c r="D23" s="267"/>
      <c r="E23" s="251" t="s">
        <v>529</v>
      </c>
      <c r="F23" s="253"/>
    </row>
    <row r="24" spans="1:10">
      <c r="A24" s="283" t="s">
        <v>486</v>
      </c>
      <c r="B24" s="283"/>
      <c r="C24" s="267" t="str">
        <f>MID(A24,10,9)</f>
        <v>E IS CLOS</v>
      </c>
      <c r="D24" s="267"/>
      <c r="E24" s="251" t="s">
        <v>530</v>
      </c>
      <c r="F24" s="253"/>
    </row>
    <row r="25" spans="1:10">
      <c r="A25" s="283" t="s">
        <v>527</v>
      </c>
      <c r="B25" s="283"/>
      <c r="C25" s="267" t="str">
        <f>MID(A25,2,6)</f>
        <v>0 EMPL</v>
      </c>
      <c r="D25" s="267"/>
      <c r="E25" s="251" t="s">
        <v>531</v>
      </c>
      <c r="F25" s="253"/>
    </row>
    <row r="26" spans="1:10">
      <c r="A26" s="126"/>
      <c r="B26" s="126"/>
      <c r="C26" s="126"/>
      <c r="D26" s="126"/>
    </row>
    <row r="27" spans="1:10" ht="15.75">
      <c r="A27" s="73" t="s">
        <v>245</v>
      </c>
    </row>
    <row r="28" spans="1:10" ht="15" customHeight="1">
      <c r="A28" s="125" t="s">
        <v>532</v>
      </c>
      <c r="B28" s="119"/>
      <c r="C28" s="119"/>
      <c r="D28" s="119"/>
      <c r="E28" s="119"/>
      <c r="F28" s="119"/>
      <c r="G28" s="119"/>
      <c r="H28" s="119"/>
      <c r="I28" s="119"/>
      <c r="J28" s="119"/>
    </row>
    <row r="29" spans="1:10">
      <c r="A29" s="266" t="s">
        <v>146</v>
      </c>
      <c r="B29" s="266"/>
      <c r="C29" s="284" t="s">
        <v>49</v>
      </c>
      <c r="D29" s="284"/>
      <c r="E29" s="277" t="s">
        <v>227</v>
      </c>
      <c r="F29" s="278"/>
      <c r="G29" s="279"/>
    </row>
    <row r="30" spans="1:10">
      <c r="A30" s="283" t="s">
        <v>491</v>
      </c>
      <c r="B30" s="283"/>
      <c r="C30" s="267" t="s">
        <v>535</v>
      </c>
      <c r="D30" s="267"/>
      <c r="E30" s="277"/>
      <c r="F30" s="278"/>
      <c r="G30" s="279"/>
    </row>
    <row r="31" spans="1:10">
      <c r="A31" s="283" t="s">
        <v>492</v>
      </c>
      <c r="B31" s="283"/>
      <c r="C31" s="267" t="s">
        <v>536</v>
      </c>
      <c r="D31" s="267"/>
      <c r="E31" s="277"/>
      <c r="F31" s="278"/>
      <c r="G31" s="279"/>
    </row>
    <row r="32" spans="1:10">
      <c r="A32" s="283" t="s">
        <v>533</v>
      </c>
      <c r="B32" s="283"/>
      <c r="C32" s="267" t="s">
        <v>537</v>
      </c>
      <c r="D32" s="267"/>
      <c r="E32" s="277"/>
      <c r="F32" s="278"/>
      <c r="G32" s="279"/>
    </row>
    <row r="33" spans="1:7">
      <c r="A33" s="283" t="s">
        <v>534</v>
      </c>
      <c r="B33" s="283"/>
      <c r="C33" s="267" t="s">
        <v>538</v>
      </c>
      <c r="D33" s="267"/>
      <c r="E33" s="277"/>
      <c r="F33" s="278"/>
      <c r="G33" s="279"/>
    </row>
  </sheetData>
  <mergeCells count="32">
    <mergeCell ref="A32:B32"/>
    <mergeCell ref="C32:D32"/>
    <mergeCell ref="E32:G32"/>
    <mergeCell ref="A33:B33"/>
    <mergeCell ref="C33:D33"/>
    <mergeCell ref="E33:G33"/>
    <mergeCell ref="A30:B30"/>
    <mergeCell ref="C30:D30"/>
    <mergeCell ref="E30:G30"/>
    <mergeCell ref="A31:B31"/>
    <mergeCell ref="C31:D31"/>
    <mergeCell ref="E31:G31"/>
    <mergeCell ref="A25:B25"/>
    <mergeCell ref="C25:D25"/>
    <mergeCell ref="E25:F25"/>
    <mergeCell ref="A29:B29"/>
    <mergeCell ref="C29:D29"/>
    <mergeCell ref="E29:G29"/>
    <mergeCell ref="A23:B23"/>
    <mergeCell ref="C23:D23"/>
    <mergeCell ref="E23:F23"/>
    <mergeCell ref="A24:B24"/>
    <mergeCell ref="C24:D24"/>
    <mergeCell ref="E24:F24"/>
    <mergeCell ref="A22:B22"/>
    <mergeCell ref="C22:D22"/>
    <mergeCell ref="E22:F22"/>
    <mergeCell ref="A1:B1"/>
    <mergeCell ref="A4:J5"/>
    <mergeCell ref="A21:B21"/>
    <mergeCell ref="C21:D21"/>
    <mergeCell ref="E21:F21"/>
  </mergeCells>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1"/>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5" width="12.28515625" customWidth="1"/>
    <col min="7" max="7" width="13.5703125" customWidth="1"/>
    <col min="8" max="8" width="11.5703125" bestFit="1" customWidth="1"/>
    <col min="9" max="9" width="10.140625" customWidth="1"/>
    <col min="10" max="10" width="12.140625" customWidth="1"/>
    <col min="11" max="11" width="11.28515625" customWidth="1"/>
    <col min="12" max="12" width="10.140625" customWidth="1"/>
  </cols>
  <sheetData>
    <row r="1" spans="1:12" ht="32.25" thickBot="1">
      <c r="A1" s="280" t="s">
        <v>178</v>
      </c>
      <c r="B1" s="280"/>
      <c r="C1" s="112"/>
      <c r="D1" s="76"/>
      <c r="E1" s="76"/>
      <c r="F1" s="76"/>
      <c r="G1" s="76"/>
      <c r="H1" s="76"/>
      <c r="I1" s="76"/>
      <c r="J1" s="76"/>
      <c r="K1" s="76"/>
      <c r="L1" s="76"/>
    </row>
    <row r="2" spans="1:12" ht="15.75" thickTop="1"/>
    <row r="3" spans="1:12" ht="18.75">
      <c r="A3" s="74" t="s">
        <v>213</v>
      </c>
    </row>
    <row r="4" spans="1:12" ht="15" customHeight="1">
      <c r="A4" s="281" t="s">
        <v>539</v>
      </c>
      <c r="B4" s="281"/>
      <c r="C4" s="281"/>
      <c r="D4" s="281"/>
      <c r="E4" s="281"/>
      <c r="F4" s="281"/>
      <c r="G4" s="281"/>
      <c r="H4" s="281"/>
      <c r="I4" s="281"/>
      <c r="J4" s="281"/>
    </row>
    <row r="5" spans="1:12">
      <c r="A5" s="281"/>
      <c r="B5" s="281"/>
      <c r="C5" s="281"/>
      <c r="D5" s="281"/>
      <c r="E5" s="281"/>
      <c r="F5" s="281"/>
      <c r="G5" s="281"/>
      <c r="H5" s="281"/>
      <c r="I5" s="281"/>
      <c r="J5" s="281"/>
    </row>
    <row r="6" spans="1:12">
      <c r="A6" s="138"/>
      <c r="B6" s="122"/>
      <c r="C6" s="122"/>
      <c r="D6" s="122"/>
      <c r="E6" s="122"/>
      <c r="F6" s="122"/>
      <c r="G6" s="122"/>
      <c r="H6" s="139"/>
      <c r="I6" s="139"/>
      <c r="J6" s="122"/>
    </row>
    <row r="7" spans="1:12" ht="18.75">
      <c r="A7" s="74" t="s">
        <v>24</v>
      </c>
    </row>
    <row r="8" spans="1:12" ht="15.75">
      <c r="A8" s="80" t="s">
        <v>540</v>
      </c>
    </row>
    <row r="10" spans="1:12" ht="15.75">
      <c r="A10" s="73" t="s">
        <v>358</v>
      </c>
    </row>
    <row r="11" spans="1:12">
      <c r="A11" t="s">
        <v>544</v>
      </c>
    </row>
    <row r="13" spans="1:12" ht="15.75">
      <c r="A13" s="73" t="s">
        <v>147</v>
      </c>
    </row>
    <row r="14" spans="1:12">
      <c r="A14" t="s">
        <v>542</v>
      </c>
    </row>
    <row r="16" spans="1:12" ht="15.75">
      <c r="A16" s="73" t="s">
        <v>541</v>
      </c>
    </row>
    <row r="17" spans="1:7">
      <c r="A17" t="s">
        <v>543</v>
      </c>
    </row>
    <row r="19" spans="1:7" ht="15.75">
      <c r="A19" s="73" t="s">
        <v>48</v>
      </c>
    </row>
    <row r="20" spans="1:7">
      <c r="A20" s="125" t="s">
        <v>545</v>
      </c>
    </row>
    <row r="21" spans="1:7">
      <c r="A21" s="120" t="s">
        <v>358</v>
      </c>
      <c r="B21" s="120" t="s">
        <v>147</v>
      </c>
      <c r="C21" s="120" t="s">
        <v>541</v>
      </c>
      <c r="D21" s="120" t="s">
        <v>49</v>
      </c>
      <c r="E21" s="277" t="s">
        <v>227</v>
      </c>
      <c r="F21" s="278"/>
      <c r="G21" s="279"/>
    </row>
    <row r="22" spans="1:7">
      <c r="A22" s="124">
        <v>2017</v>
      </c>
      <c r="B22" s="124">
        <v>12</v>
      </c>
      <c r="C22" s="121">
        <v>31</v>
      </c>
      <c r="D22" s="107">
        <f>DATE(A22,B22,C22)</f>
        <v>43100</v>
      </c>
      <c r="E22" s="251" t="s">
        <v>546</v>
      </c>
      <c r="F22" s="252"/>
      <c r="G22" s="253"/>
    </row>
    <row r="23" spans="1:7" ht="15" customHeight="1">
      <c r="A23" s="124">
        <v>2016</v>
      </c>
      <c r="B23" s="124">
        <v>11</v>
      </c>
      <c r="C23" s="121">
        <v>30</v>
      </c>
      <c r="D23" s="107">
        <f t="shared" ref="D23:D25" si="0">DATE(A23,B23,C23)</f>
        <v>42704</v>
      </c>
      <c r="E23" s="251" t="s">
        <v>547</v>
      </c>
      <c r="F23" s="252"/>
      <c r="G23" s="253"/>
    </row>
    <row r="24" spans="1:7">
      <c r="A24" s="124">
        <v>2015</v>
      </c>
      <c r="B24" s="124">
        <v>3</v>
      </c>
      <c r="C24" s="121">
        <v>1</v>
      </c>
      <c r="D24" s="107">
        <f t="shared" si="0"/>
        <v>42064</v>
      </c>
      <c r="E24" s="251" t="s">
        <v>548</v>
      </c>
      <c r="F24" s="252"/>
      <c r="G24" s="253"/>
    </row>
    <row r="25" spans="1:7">
      <c r="A25" s="124">
        <v>2014</v>
      </c>
      <c r="B25" s="124">
        <v>8</v>
      </c>
      <c r="C25" s="121">
        <v>1</v>
      </c>
      <c r="D25" s="107">
        <f t="shared" si="0"/>
        <v>41852</v>
      </c>
      <c r="E25" s="251" t="s">
        <v>549</v>
      </c>
      <c r="F25" s="252"/>
      <c r="G25" s="253"/>
    </row>
    <row r="26" spans="1:7">
      <c r="A26" s="126"/>
      <c r="B26" s="126"/>
      <c r="C26" s="126"/>
      <c r="D26" s="126"/>
    </row>
    <row r="27" spans="1:7" ht="15.75">
      <c r="A27" s="73" t="s">
        <v>464</v>
      </c>
    </row>
    <row r="28" spans="1:7">
      <c r="A28" s="125" t="s">
        <v>550</v>
      </c>
    </row>
    <row r="29" spans="1:7">
      <c r="A29" s="120" t="s">
        <v>358</v>
      </c>
      <c r="B29" s="120" t="s">
        <v>147</v>
      </c>
      <c r="C29" s="120" t="s">
        <v>541</v>
      </c>
      <c r="D29" s="277" t="s">
        <v>227</v>
      </c>
      <c r="E29" s="278"/>
      <c r="F29" s="279"/>
    </row>
    <row r="30" spans="1:7">
      <c r="A30" s="124">
        <v>2012</v>
      </c>
      <c r="B30" s="124">
        <v>7</v>
      </c>
      <c r="C30" s="121">
        <v>31</v>
      </c>
      <c r="D30" s="285"/>
      <c r="E30" s="286"/>
      <c r="F30" s="287"/>
    </row>
    <row r="31" spans="1:7" ht="15" customHeight="1">
      <c r="A31" s="124">
        <v>2011</v>
      </c>
      <c r="B31" s="124">
        <v>1</v>
      </c>
      <c r="C31" s="121">
        <v>30</v>
      </c>
      <c r="D31" s="285"/>
      <c r="E31" s="286"/>
      <c r="F31" s="287"/>
    </row>
    <row r="32" spans="1:7">
      <c r="A32" s="124">
        <v>2010</v>
      </c>
      <c r="B32" s="124">
        <v>2</v>
      </c>
      <c r="C32" s="121">
        <v>1</v>
      </c>
      <c r="D32" s="285"/>
      <c r="E32" s="286"/>
      <c r="F32" s="287"/>
    </row>
    <row r="33" spans="1:6">
      <c r="A33" s="124">
        <v>2000</v>
      </c>
      <c r="B33" s="124">
        <v>5</v>
      </c>
      <c r="C33" s="121">
        <v>25</v>
      </c>
      <c r="D33" s="285"/>
      <c r="E33" s="286"/>
      <c r="F33" s="287"/>
    </row>
    <row r="35" spans="1:6" ht="15.75">
      <c r="A35" s="73" t="s">
        <v>465</v>
      </c>
    </row>
    <row r="36" spans="1:6">
      <c r="A36" s="125" t="s">
        <v>551</v>
      </c>
    </row>
    <row r="37" spans="1:6">
      <c r="A37" s="120" t="s">
        <v>314</v>
      </c>
      <c r="B37" s="120" t="s">
        <v>358</v>
      </c>
      <c r="C37" s="120" t="s">
        <v>147</v>
      </c>
      <c r="D37" s="120" t="s">
        <v>541</v>
      </c>
      <c r="E37" s="120" t="s">
        <v>145</v>
      </c>
    </row>
    <row r="38" spans="1:6">
      <c r="A38" s="124">
        <v>21122016</v>
      </c>
      <c r="B38" s="141"/>
      <c r="C38" s="141"/>
      <c r="D38" s="140"/>
      <c r="E38" s="107"/>
    </row>
    <row r="39" spans="1:6">
      <c r="A39" s="124">
        <v>13122000</v>
      </c>
      <c r="B39" s="141"/>
      <c r="C39" s="141"/>
      <c r="D39" s="140"/>
      <c r="E39" s="107"/>
    </row>
    <row r="40" spans="1:6">
      <c r="A40" s="124">
        <v>15011999</v>
      </c>
      <c r="B40" s="141"/>
      <c r="C40" s="141"/>
      <c r="D40" s="140"/>
      <c r="E40" s="107"/>
    </row>
    <row r="41" spans="1:6">
      <c r="A41" s="124">
        <v>10102010</v>
      </c>
      <c r="B41" s="141"/>
      <c r="C41" s="141"/>
      <c r="D41" s="140"/>
      <c r="E41" s="107"/>
    </row>
  </sheetData>
  <mergeCells count="12">
    <mergeCell ref="A1:B1"/>
    <mergeCell ref="A4:J5"/>
    <mergeCell ref="D32:F32"/>
    <mergeCell ref="D33:F33"/>
    <mergeCell ref="D30:F30"/>
    <mergeCell ref="D31:F31"/>
    <mergeCell ref="D29:F29"/>
    <mergeCell ref="E21:G21"/>
    <mergeCell ref="E22:G22"/>
    <mergeCell ref="E23:G23"/>
    <mergeCell ref="E24:G24"/>
    <mergeCell ref="E25:G25"/>
  </mergeCells>
  <pageMargins left="0.7" right="0.7" top="0.75" bottom="0.75" header="0.3" footer="0.3"/>
  <pageSetup orientation="portrait" horizontalDpi="4294967293" verticalDpi="429496729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26"/>
  <sheetViews>
    <sheetView showGridLines="0" zoomScale="90" zoomScaleNormal="90" workbookViewId="0">
      <selection sqref="A1:B1"/>
    </sheetView>
  </sheetViews>
  <sheetFormatPr defaultRowHeight="15"/>
  <cols>
    <col min="1" max="2" width="12.7109375" customWidth="1"/>
    <col min="3" max="3" width="10.140625" customWidth="1"/>
    <col min="4" max="4" width="12.28515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179</v>
      </c>
      <c r="B1" s="280"/>
      <c r="C1" s="112"/>
      <c r="D1" s="76"/>
      <c r="E1" s="76"/>
      <c r="F1" s="76"/>
      <c r="G1" s="76"/>
      <c r="H1" s="76"/>
      <c r="I1" s="76"/>
      <c r="J1" s="76"/>
      <c r="K1" s="76"/>
    </row>
    <row r="2" spans="1:11" ht="15.75" thickTop="1"/>
    <row r="3" spans="1:11" ht="18.75">
      <c r="A3" s="74" t="s">
        <v>213</v>
      </c>
    </row>
    <row r="4" spans="1:11" ht="15" customHeight="1">
      <c r="A4" s="281" t="s">
        <v>552</v>
      </c>
      <c r="B4" s="281"/>
      <c r="C4" s="281"/>
      <c r="D4" s="281"/>
      <c r="E4" s="281"/>
      <c r="F4" s="281"/>
      <c r="G4" s="281"/>
      <c r="H4" s="281"/>
      <c r="I4" s="281"/>
    </row>
    <row r="5" spans="1:11">
      <c r="A5" s="138"/>
      <c r="B5" s="122"/>
      <c r="C5" s="122"/>
      <c r="D5" s="122"/>
      <c r="E5" s="122"/>
      <c r="F5" s="122"/>
      <c r="G5" s="139"/>
      <c r="H5" s="139"/>
      <c r="I5" s="122"/>
    </row>
    <row r="6" spans="1:11" ht="18.75">
      <c r="A6" s="74" t="s">
        <v>24</v>
      </c>
    </row>
    <row r="7" spans="1:11" ht="15.75">
      <c r="A7" s="80" t="s">
        <v>557</v>
      </c>
    </row>
    <row r="9" spans="1:11" ht="15.75">
      <c r="A9" s="73" t="s">
        <v>558</v>
      </c>
    </row>
    <row r="10" spans="1:11">
      <c r="A10" t="s">
        <v>559</v>
      </c>
    </row>
    <row r="12" spans="1:11" ht="15.75">
      <c r="A12" s="73" t="s">
        <v>48</v>
      </c>
    </row>
    <row r="13" spans="1:11">
      <c r="A13" s="125" t="s">
        <v>545</v>
      </c>
    </row>
    <row r="14" spans="1:11">
      <c r="A14" s="120" t="s">
        <v>561</v>
      </c>
      <c r="B14" s="120" t="s">
        <v>49</v>
      </c>
      <c r="C14" s="277" t="s">
        <v>227</v>
      </c>
      <c r="D14" s="279"/>
    </row>
    <row r="15" spans="1:11">
      <c r="A15" s="142" t="s">
        <v>1212</v>
      </c>
      <c r="B15" s="221">
        <f t="shared" ref="B15:B18" si="0">DATEVALUE(A15)</f>
        <v>42860</v>
      </c>
      <c r="C15" s="251" t="s">
        <v>1214</v>
      </c>
      <c r="D15" s="253"/>
    </row>
    <row r="16" spans="1:11" ht="15" customHeight="1">
      <c r="A16" s="142" t="s">
        <v>1213</v>
      </c>
      <c r="B16" s="221">
        <f t="shared" si="0"/>
        <v>43143</v>
      </c>
      <c r="C16" s="251" t="s">
        <v>562</v>
      </c>
      <c r="D16" s="253"/>
    </row>
    <row r="17" spans="1:4">
      <c r="A17" s="142" t="s">
        <v>560</v>
      </c>
      <c r="B17" s="121">
        <f t="shared" si="0"/>
        <v>42007</v>
      </c>
      <c r="C17" s="251" t="s">
        <v>563</v>
      </c>
      <c r="D17" s="253"/>
    </row>
    <row r="18" spans="1:4">
      <c r="A18" s="142" t="s">
        <v>1211</v>
      </c>
      <c r="B18" s="121">
        <f t="shared" si="0"/>
        <v>41678</v>
      </c>
      <c r="C18" s="251" t="s">
        <v>564</v>
      </c>
      <c r="D18" s="253"/>
    </row>
    <row r="19" spans="1:4">
      <c r="A19" s="126"/>
      <c r="B19" s="126"/>
      <c r="C19" s="126"/>
    </row>
    <row r="20" spans="1:4" ht="15.75">
      <c r="A20" s="73" t="s">
        <v>245</v>
      </c>
    </row>
    <row r="21" spans="1:4">
      <c r="A21" s="125" t="s">
        <v>565</v>
      </c>
    </row>
    <row r="22" spans="1:4">
      <c r="A22" s="120" t="s">
        <v>561</v>
      </c>
      <c r="B22" s="250" t="s">
        <v>49</v>
      </c>
      <c r="C22" s="250"/>
    </row>
    <row r="23" spans="1:4">
      <c r="A23" s="142" t="s">
        <v>566</v>
      </c>
      <c r="B23" s="288"/>
      <c r="C23" s="288"/>
    </row>
    <row r="24" spans="1:4" ht="15" customHeight="1">
      <c r="A24" s="142" t="s">
        <v>567</v>
      </c>
      <c r="B24" s="288"/>
      <c r="C24" s="288"/>
    </row>
    <row r="25" spans="1:4">
      <c r="A25" s="142" t="s">
        <v>568</v>
      </c>
      <c r="B25" s="288"/>
      <c r="C25" s="288"/>
    </row>
    <row r="26" spans="1:4">
      <c r="A26" s="142" t="s">
        <v>569</v>
      </c>
      <c r="B26" s="288"/>
      <c r="C26" s="288"/>
    </row>
  </sheetData>
  <mergeCells count="12">
    <mergeCell ref="B26:C26"/>
    <mergeCell ref="A1:B1"/>
    <mergeCell ref="A4:I4"/>
    <mergeCell ref="C14:D14"/>
    <mergeCell ref="C15:D15"/>
    <mergeCell ref="C16:D16"/>
    <mergeCell ref="C17:D17"/>
    <mergeCell ref="C18:D18"/>
    <mergeCell ref="B22:C22"/>
    <mergeCell ref="B23:C23"/>
    <mergeCell ref="B24:C24"/>
    <mergeCell ref="B25:C25"/>
  </mergeCells>
  <pageMargins left="0.7" right="0.7" top="0.75" bottom="0.75" header="0.3" footer="0.3"/>
  <pageSetup orientation="portrait" horizontalDpi="4294967293" verticalDpi="429496729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4"/>
  <sheetViews>
    <sheetView showGridLines="0" zoomScale="90" zoomScaleNormal="90" workbookViewId="0">
      <selection activeCell="A16" sqref="A16"/>
    </sheetView>
  </sheetViews>
  <sheetFormatPr defaultRowHeight="15"/>
  <cols>
    <col min="1" max="2" width="12.7109375" customWidth="1"/>
    <col min="3" max="3" width="10.140625" customWidth="1"/>
    <col min="4" max="4" width="12.28515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180</v>
      </c>
      <c r="B1" s="280"/>
      <c r="C1" s="112"/>
      <c r="D1" s="76"/>
      <c r="E1" s="76"/>
      <c r="F1" s="76"/>
      <c r="G1" s="76"/>
      <c r="H1" s="76"/>
      <c r="I1" s="76"/>
      <c r="J1" s="76"/>
      <c r="K1" s="76"/>
    </row>
    <row r="2" spans="1:11" ht="15.75" thickTop="1"/>
    <row r="3" spans="1:11" ht="18.75">
      <c r="A3" s="74" t="s">
        <v>213</v>
      </c>
    </row>
    <row r="4" spans="1:11" ht="15" customHeight="1">
      <c r="A4" s="281" t="s">
        <v>570</v>
      </c>
      <c r="B4" s="281"/>
      <c r="C4" s="281"/>
      <c r="D4" s="281"/>
      <c r="E4" s="281"/>
      <c r="F4" s="281"/>
      <c r="G4" s="281"/>
      <c r="H4" s="281"/>
      <c r="I4" s="281"/>
    </row>
    <row r="5" spans="1:11">
      <c r="A5" s="138"/>
      <c r="B5" s="122"/>
      <c r="C5" s="122"/>
      <c r="D5" s="122"/>
      <c r="E5" s="122"/>
      <c r="F5" s="122"/>
      <c r="G5" s="139"/>
      <c r="H5" s="139"/>
      <c r="I5" s="122"/>
    </row>
    <row r="6" spans="1:11" ht="18.75">
      <c r="A6" s="74" t="s">
        <v>24</v>
      </c>
    </row>
    <row r="7" spans="1:11" ht="15.75">
      <c r="A7" s="80" t="s">
        <v>571</v>
      </c>
    </row>
    <row r="9" spans="1:11" ht="15.75">
      <c r="A9" s="73" t="s">
        <v>572</v>
      </c>
    </row>
    <row r="10" spans="1:11">
      <c r="A10" t="s">
        <v>573</v>
      </c>
    </row>
    <row r="12" spans="1:11" ht="15.75">
      <c r="A12" s="73" t="s">
        <v>48</v>
      </c>
    </row>
    <row r="13" spans="1:11">
      <c r="A13" s="125" t="s">
        <v>574</v>
      </c>
    </row>
    <row r="14" spans="1:11">
      <c r="A14" s="120" t="s">
        <v>49</v>
      </c>
      <c r="B14" s="277" t="s">
        <v>227</v>
      </c>
      <c r="C14" s="279"/>
    </row>
    <row r="15" spans="1:11">
      <c r="A15" s="107">
        <f ca="1">TODAY()</f>
        <v>43187</v>
      </c>
      <c r="B15" s="251" t="s">
        <v>571</v>
      </c>
      <c r="C15" s="253"/>
    </row>
    <row r="16" spans="1:11">
      <c r="A16" s="107">
        <f ca="1">TODAY()-5</f>
        <v>43182</v>
      </c>
      <c r="B16" s="251" t="s">
        <v>575</v>
      </c>
      <c r="C16" s="253"/>
    </row>
    <row r="17" spans="1:3">
      <c r="A17" s="126"/>
      <c r="B17" s="126"/>
      <c r="C17" s="126"/>
    </row>
    <row r="18" spans="1:3" ht="15.75">
      <c r="A18" s="73" t="s">
        <v>245</v>
      </c>
    </row>
    <row r="19" spans="1:3">
      <c r="A19" s="125" t="s">
        <v>576</v>
      </c>
    </row>
    <row r="20" spans="1:3">
      <c r="A20" s="120" t="s">
        <v>314</v>
      </c>
      <c r="B20" s="250" t="s">
        <v>49</v>
      </c>
      <c r="C20" s="250"/>
    </row>
    <row r="21" spans="1:3">
      <c r="A21" s="142">
        <v>42369</v>
      </c>
      <c r="B21" s="288"/>
      <c r="C21" s="288"/>
    </row>
    <row r="22" spans="1:3" ht="15" customHeight="1">
      <c r="A22" s="142">
        <v>40181</v>
      </c>
      <c r="B22" s="288"/>
      <c r="C22" s="288"/>
    </row>
    <row r="23" spans="1:3">
      <c r="A23" s="142">
        <v>42349</v>
      </c>
      <c r="B23" s="288"/>
      <c r="C23" s="288"/>
    </row>
    <row r="24" spans="1:3">
      <c r="A24" s="142">
        <v>41640</v>
      </c>
      <c r="B24" s="288"/>
      <c r="C24" s="288"/>
    </row>
  </sheetData>
  <mergeCells count="10">
    <mergeCell ref="B24:C24"/>
    <mergeCell ref="A1:B1"/>
    <mergeCell ref="A4:I4"/>
    <mergeCell ref="B14:C14"/>
    <mergeCell ref="B15:C15"/>
    <mergeCell ref="B16:C16"/>
    <mergeCell ref="B20:C20"/>
    <mergeCell ref="B21:C21"/>
    <mergeCell ref="B22:C22"/>
    <mergeCell ref="B23:C23"/>
  </mergeCells>
  <pageMargins left="0.7" right="0.7" top="0.75" bottom="0.75" header="0.3" footer="0.3"/>
  <pageSetup orientation="portrait" horizontalDpi="4294967293" verticalDpi="429496729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22"/>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181</v>
      </c>
      <c r="B1" s="280"/>
      <c r="C1" s="112"/>
      <c r="D1" s="76"/>
      <c r="E1" s="76"/>
      <c r="F1" s="76"/>
      <c r="G1" s="76"/>
      <c r="H1" s="76"/>
      <c r="I1" s="76"/>
      <c r="J1" s="76"/>
      <c r="K1" s="76"/>
    </row>
    <row r="2" spans="1:11" ht="15.75" thickTop="1"/>
    <row r="3" spans="1:11" ht="18.75">
      <c r="A3" s="74" t="s">
        <v>213</v>
      </c>
    </row>
    <row r="4" spans="1:11" ht="15" customHeight="1">
      <c r="A4" s="281" t="s">
        <v>1215</v>
      </c>
      <c r="B4" s="281"/>
      <c r="C4" s="281"/>
      <c r="D4" s="281"/>
      <c r="E4" s="281"/>
      <c r="F4" s="281"/>
      <c r="G4" s="281"/>
      <c r="H4" s="281"/>
      <c r="I4" s="281"/>
    </row>
    <row r="5" spans="1:11">
      <c r="A5" s="138"/>
      <c r="B5" s="135"/>
      <c r="C5" s="135"/>
      <c r="D5" s="135"/>
      <c r="E5" s="135"/>
      <c r="F5" s="135"/>
      <c r="G5" s="139"/>
      <c r="H5" s="139"/>
      <c r="I5" s="135"/>
    </row>
    <row r="6" spans="1:11" ht="18.75">
      <c r="A6" s="74" t="s">
        <v>24</v>
      </c>
    </row>
    <row r="7" spans="1:11" ht="15.75">
      <c r="A7" s="80" t="s">
        <v>577</v>
      </c>
    </row>
    <row r="9" spans="1:11" ht="15.75">
      <c r="A9" s="73" t="s">
        <v>572</v>
      </c>
    </row>
    <row r="10" spans="1:11">
      <c r="A10" t="s">
        <v>573</v>
      </c>
    </row>
    <row r="12" spans="1:11" ht="15.75">
      <c r="A12" s="73" t="s">
        <v>48</v>
      </c>
    </row>
    <row r="13" spans="1:11">
      <c r="A13" s="125" t="s">
        <v>578</v>
      </c>
    </row>
    <row r="14" spans="1:11">
      <c r="A14" s="266" t="s">
        <v>49</v>
      </c>
      <c r="B14" s="266"/>
      <c r="C14" s="277" t="s">
        <v>227</v>
      </c>
      <c r="D14" s="279"/>
    </row>
    <row r="15" spans="1:11">
      <c r="A15" s="289">
        <f ca="1">NOW()</f>
        <v>43187.85310601852</v>
      </c>
      <c r="B15" s="289"/>
      <c r="C15" s="251" t="s">
        <v>577</v>
      </c>
      <c r="D15" s="253"/>
      <c r="E15" s="148"/>
    </row>
    <row r="16" spans="1:11">
      <c r="A16" s="289">
        <f ca="1">NOW()-5</f>
        <v>43182.853106134258</v>
      </c>
      <c r="B16" s="289"/>
      <c r="C16" s="251" t="s">
        <v>579</v>
      </c>
      <c r="D16" s="253"/>
      <c r="E16" s="148"/>
    </row>
    <row r="17" spans="1:5">
      <c r="A17" s="126"/>
      <c r="B17" s="126"/>
      <c r="C17" s="126"/>
    </row>
    <row r="18" spans="1:5" ht="15.75">
      <c r="A18" s="73" t="s">
        <v>245</v>
      </c>
    </row>
    <row r="19" spans="1:5">
      <c r="A19" s="125" t="s">
        <v>580</v>
      </c>
    </row>
    <row r="20" spans="1:5">
      <c r="A20" s="273" t="s">
        <v>314</v>
      </c>
      <c r="B20" s="274"/>
      <c r="C20" s="275"/>
      <c r="D20" s="277" t="s">
        <v>227</v>
      </c>
      <c r="E20" s="279"/>
    </row>
    <row r="21" spans="1:5">
      <c r="A21" s="290" t="s">
        <v>581</v>
      </c>
      <c r="B21" s="291"/>
      <c r="C21" s="292"/>
      <c r="D21" s="289"/>
      <c r="E21" s="289"/>
    </row>
    <row r="22" spans="1:5" ht="15" customHeight="1">
      <c r="A22" s="290" t="s">
        <v>582</v>
      </c>
      <c r="B22" s="291"/>
      <c r="C22" s="292"/>
      <c r="D22" s="289"/>
      <c r="E22" s="289"/>
    </row>
  </sheetData>
  <mergeCells count="14">
    <mergeCell ref="A1:B1"/>
    <mergeCell ref="A4:I4"/>
    <mergeCell ref="C14:D14"/>
    <mergeCell ref="C15:D15"/>
    <mergeCell ref="C16:D16"/>
    <mergeCell ref="A14:B14"/>
    <mergeCell ref="D21:E21"/>
    <mergeCell ref="D22:E22"/>
    <mergeCell ref="A15:B15"/>
    <mergeCell ref="A16:B16"/>
    <mergeCell ref="A21:C21"/>
    <mergeCell ref="A22:C22"/>
    <mergeCell ref="A20:C20"/>
    <mergeCell ref="D20:E20"/>
  </mergeCells>
  <pageMargins left="0.7" right="0.7" top="0.75" bottom="0.75" header="0.3" footer="0.3"/>
  <pageSetup orientation="portrait" horizontalDpi="4294967293" verticalDpi="429496729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3"/>
  <sheetViews>
    <sheetView showGridLines="0" zoomScale="90" zoomScaleNormal="90" workbookViewId="0">
      <selection activeCell="C17" sqref="C17"/>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182</v>
      </c>
      <c r="B1" s="280"/>
      <c r="C1" s="112"/>
      <c r="D1" s="76"/>
      <c r="E1" s="76"/>
      <c r="F1" s="76"/>
      <c r="G1" s="76"/>
      <c r="H1" s="76"/>
      <c r="I1" s="76"/>
      <c r="J1" s="76"/>
      <c r="K1" s="76"/>
    </row>
    <row r="2" spans="1:11" ht="15.75" thickTop="1"/>
    <row r="3" spans="1:11" ht="18.75">
      <c r="A3" s="74" t="s">
        <v>213</v>
      </c>
    </row>
    <row r="4" spans="1:11" ht="15" customHeight="1">
      <c r="A4" s="281" t="s">
        <v>583</v>
      </c>
      <c r="B4" s="281"/>
      <c r="C4" s="281"/>
      <c r="D4" s="281"/>
      <c r="E4" s="281"/>
      <c r="F4" s="281"/>
      <c r="G4" s="281"/>
      <c r="H4" s="281"/>
      <c r="I4" s="281"/>
    </row>
    <row r="5" spans="1:11">
      <c r="A5" s="281"/>
      <c r="B5" s="281"/>
      <c r="C5" s="281"/>
      <c r="D5" s="281"/>
      <c r="E5" s="281"/>
      <c r="F5" s="281"/>
      <c r="G5" s="281"/>
      <c r="H5" s="281"/>
      <c r="I5" s="281"/>
    </row>
    <row r="6" spans="1:11">
      <c r="A6" s="135"/>
      <c r="B6" s="135"/>
      <c r="C6" s="135"/>
      <c r="D6" s="135"/>
      <c r="E6" s="135"/>
      <c r="F6" s="135"/>
      <c r="G6" s="135"/>
      <c r="H6" s="135"/>
      <c r="I6" s="135"/>
    </row>
    <row r="7" spans="1:11" ht="18.75">
      <c r="A7" s="74" t="s">
        <v>24</v>
      </c>
    </row>
    <row r="8" spans="1:11" ht="15.75">
      <c r="A8" s="80" t="s">
        <v>584</v>
      </c>
    </row>
    <row r="10" spans="1:11" ht="15.75">
      <c r="A10" s="73" t="s">
        <v>585</v>
      </c>
    </row>
    <row r="11" spans="1:11">
      <c r="A11" t="s">
        <v>586</v>
      </c>
    </row>
    <row r="13" spans="1:11" ht="15.75">
      <c r="A13" s="73" t="s">
        <v>48</v>
      </c>
    </row>
    <row r="14" spans="1:11">
      <c r="A14" s="125" t="s">
        <v>578</v>
      </c>
    </row>
    <row r="15" spans="1:11">
      <c r="A15" s="266" t="s">
        <v>314</v>
      </c>
      <c r="B15" s="266"/>
      <c r="C15" s="128" t="s">
        <v>49</v>
      </c>
      <c r="D15" s="128" t="s">
        <v>227</v>
      </c>
    </row>
    <row r="16" spans="1:11">
      <c r="A16" s="289">
        <f ca="1">NOW()</f>
        <v>43187.853106134258</v>
      </c>
      <c r="B16" s="289"/>
      <c r="C16" s="143">
        <f ca="1">DAY(A16)</f>
        <v>28</v>
      </c>
      <c r="D16" s="143" t="s">
        <v>587</v>
      </c>
    </row>
    <row r="17" spans="1:7">
      <c r="A17" s="289">
        <f ca="1">NOW()-5</f>
        <v>43182.853106134258</v>
      </c>
      <c r="B17" s="289"/>
      <c r="C17" s="143">
        <f ca="1">DAY(A17)</f>
        <v>23</v>
      </c>
      <c r="D17" s="143" t="s">
        <v>588</v>
      </c>
    </row>
    <row r="18" spans="1:7">
      <c r="A18" s="126"/>
      <c r="B18" s="126"/>
      <c r="C18" s="126"/>
    </row>
    <row r="19" spans="1:7" ht="15.75">
      <c r="A19" s="73" t="s">
        <v>245</v>
      </c>
    </row>
    <row r="20" spans="1:7">
      <c r="A20" s="125" t="s">
        <v>589</v>
      </c>
    </row>
    <row r="21" spans="1:7">
      <c r="A21" s="273" t="s">
        <v>314</v>
      </c>
      <c r="B21" s="274"/>
      <c r="C21" s="275"/>
      <c r="D21" s="277" t="s">
        <v>590</v>
      </c>
      <c r="E21" s="279"/>
      <c r="F21" s="277" t="s">
        <v>591</v>
      </c>
      <c r="G21" s="279"/>
    </row>
    <row r="22" spans="1:7">
      <c r="A22" s="290" t="s">
        <v>581</v>
      </c>
      <c r="B22" s="291"/>
      <c r="C22" s="292"/>
      <c r="D22" s="289"/>
      <c r="E22" s="289"/>
      <c r="F22" s="293"/>
      <c r="G22" s="293"/>
    </row>
    <row r="23" spans="1:7" ht="15" customHeight="1">
      <c r="A23" s="290" t="s">
        <v>582</v>
      </c>
      <c r="B23" s="291"/>
      <c r="C23" s="292"/>
      <c r="D23" s="289"/>
      <c r="E23" s="289"/>
      <c r="F23" s="293"/>
      <c r="G23" s="293"/>
    </row>
  </sheetData>
  <mergeCells count="14">
    <mergeCell ref="A1:B1"/>
    <mergeCell ref="A15:B15"/>
    <mergeCell ref="A16:B16"/>
    <mergeCell ref="A23:C23"/>
    <mergeCell ref="D23:E23"/>
    <mergeCell ref="A4:I5"/>
    <mergeCell ref="F21:G21"/>
    <mergeCell ref="F22:G22"/>
    <mergeCell ref="F23:G23"/>
    <mergeCell ref="A17:B17"/>
    <mergeCell ref="A21:C21"/>
    <mergeCell ref="D21:E21"/>
    <mergeCell ref="A22:C22"/>
    <mergeCell ref="D22:E22"/>
  </mergeCells>
  <pageMargins left="0.7" right="0.7" top="0.75" bottom="0.75" header="0.3" footer="0.3"/>
  <pageSetup orientation="portrait" horizontalDpi="4294967293" verticalDpi="429496729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3"/>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183</v>
      </c>
      <c r="B1" s="280"/>
      <c r="C1" s="112"/>
      <c r="D1" s="76"/>
      <c r="E1" s="76"/>
      <c r="F1" s="76"/>
      <c r="G1" s="76"/>
      <c r="H1" s="76"/>
      <c r="I1" s="76"/>
      <c r="J1" s="76"/>
      <c r="K1" s="76"/>
    </row>
    <row r="2" spans="1:11" ht="15.75" thickTop="1"/>
    <row r="3" spans="1:11" ht="18.75">
      <c r="A3" s="74" t="s">
        <v>213</v>
      </c>
    </row>
    <row r="4" spans="1:11" ht="15" customHeight="1">
      <c r="A4" s="281" t="s">
        <v>592</v>
      </c>
      <c r="B4" s="281"/>
      <c r="C4" s="281"/>
      <c r="D4" s="281"/>
      <c r="E4" s="281"/>
      <c r="F4" s="281"/>
      <c r="G4" s="281"/>
      <c r="H4" s="281"/>
      <c r="I4" s="281"/>
    </row>
    <row r="5" spans="1:11">
      <c r="A5" s="281"/>
      <c r="B5" s="281"/>
      <c r="C5" s="281"/>
      <c r="D5" s="281"/>
      <c r="E5" s="281"/>
      <c r="F5" s="281"/>
      <c r="G5" s="281"/>
      <c r="H5" s="281"/>
      <c r="I5" s="281"/>
    </row>
    <row r="6" spans="1:11">
      <c r="A6" s="135"/>
      <c r="B6" s="135"/>
      <c r="C6" s="135"/>
      <c r="D6" s="135"/>
      <c r="E6" s="135"/>
      <c r="F6" s="135"/>
      <c r="G6" s="135"/>
      <c r="H6" s="135"/>
      <c r="I6" s="135"/>
    </row>
    <row r="7" spans="1:11" ht="18.75">
      <c r="A7" s="74" t="s">
        <v>24</v>
      </c>
    </row>
    <row r="8" spans="1:11" ht="15.75">
      <c r="A8" s="80" t="s">
        <v>593</v>
      </c>
    </row>
    <row r="10" spans="1:11" ht="15.75">
      <c r="A10" s="73" t="s">
        <v>585</v>
      </c>
    </row>
    <row r="11" spans="1:11">
      <c r="A11" t="s">
        <v>594</v>
      </c>
    </row>
    <row r="12" spans="1:11">
      <c r="A12" s="149"/>
    </row>
    <row r="13" spans="1:11" ht="15.75">
      <c r="A13" s="73" t="s">
        <v>48</v>
      </c>
    </row>
    <row r="14" spans="1:11">
      <c r="A14" s="125" t="s">
        <v>578</v>
      </c>
    </row>
    <row r="15" spans="1:11">
      <c r="A15" s="266" t="s">
        <v>314</v>
      </c>
      <c r="B15" s="266"/>
      <c r="C15" s="128" t="s">
        <v>49</v>
      </c>
      <c r="D15" s="128" t="s">
        <v>227</v>
      </c>
    </row>
    <row r="16" spans="1:11">
      <c r="A16" s="289">
        <v>42823.507711458333</v>
      </c>
      <c r="B16" s="289"/>
      <c r="C16" s="143">
        <f>MONTH(A16)</f>
        <v>3</v>
      </c>
      <c r="D16" s="143" t="s">
        <v>595</v>
      </c>
    </row>
    <row r="17" spans="1:7">
      <c r="A17" s="289">
        <v>42788.507711458333</v>
      </c>
      <c r="B17" s="289"/>
      <c r="C17" s="143">
        <f>MONTH(A17)</f>
        <v>2</v>
      </c>
      <c r="D17" s="143" t="s">
        <v>596</v>
      </c>
    </row>
    <row r="18" spans="1:7">
      <c r="A18" s="126"/>
      <c r="B18" s="126"/>
      <c r="C18" s="126"/>
    </row>
    <row r="19" spans="1:7" ht="15.75">
      <c r="A19" s="73" t="s">
        <v>245</v>
      </c>
    </row>
    <row r="20" spans="1:7">
      <c r="A20" s="125" t="s">
        <v>598</v>
      </c>
    </row>
    <row r="21" spans="1:7">
      <c r="A21" s="273" t="s">
        <v>314</v>
      </c>
      <c r="B21" s="274"/>
      <c r="C21" s="275"/>
      <c r="D21" s="277" t="s">
        <v>590</v>
      </c>
      <c r="E21" s="279"/>
      <c r="F21" s="277" t="s">
        <v>607</v>
      </c>
      <c r="G21" s="279"/>
    </row>
    <row r="22" spans="1:7">
      <c r="A22" s="290" t="s">
        <v>581</v>
      </c>
      <c r="B22" s="291"/>
      <c r="C22" s="292"/>
      <c r="D22" s="289"/>
      <c r="E22" s="289"/>
      <c r="F22" s="293"/>
      <c r="G22" s="293"/>
    </row>
    <row r="23" spans="1:7" ht="15" customHeight="1">
      <c r="A23" s="290" t="s">
        <v>597</v>
      </c>
      <c r="B23" s="291"/>
      <c r="C23" s="292"/>
      <c r="D23" s="289"/>
      <c r="E23" s="289"/>
      <c r="F23" s="293"/>
      <c r="G23" s="293"/>
    </row>
  </sheetData>
  <mergeCells count="14">
    <mergeCell ref="A21:C21"/>
    <mergeCell ref="D21:E21"/>
    <mergeCell ref="F21:G21"/>
    <mergeCell ref="A1:B1"/>
    <mergeCell ref="A4:I5"/>
    <mergeCell ref="A15:B15"/>
    <mergeCell ref="A16:B16"/>
    <mergeCell ref="A17:B17"/>
    <mergeCell ref="A22:C22"/>
    <mergeCell ref="D22:E22"/>
    <mergeCell ref="F22:G22"/>
    <mergeCell ref="A23:C23"/>
    <mergeCell ref="D23:E23"/>
    <mergeCell ref="F23:G23"/>
  </mergeCells>
  <pageMargins left="0.7" right="0.7" top="0.75" bottom="0.75" header="0.3" footer="0.3"/>
  <pageSetup orientation="portrait" horizontalDpi="4294967293" verticalDpi="429496729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5"/>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184</v>
      </c>
      <c r="B1" s="280"/>
      <c r="C1" s="112"/>
      <c r="D1" s="76"/>
      <c r="E1" s="76"/>
      <c r="F1" s="76"/>
      <c r="G1" s="76"/>
      <c r="H1" s="76"/>
      <c r="I1" s="76"/>
      <c r="J1" s="76"/>
      <c r="K1" s="76"/>
    </row>
    <row r="2" spans="1:11" ht="15.75" thickTop="1"/>
    <row r="3" spans="1:11" ht="18.75">
      <c r="A3" s="74" t="s">
        <v>213</v>
      </c>
    </row>
    <row r="4" spans="1:11" ht="15" customHeight="1">
      <c r="A4" s="281" t="s">
        <v>600</v>
      </c>
      <c r="B4" s="281"/>
      <c r="C4" s="281"/>
      <c r="D4" s="281"/>
      <c r="E4" s="281"/>
      <c r="F4" s="281"/>
      <c r="G4" s="281"/>
      <c r="H4" s="281"/>
      <c r="I4" s="281"/>
    </row>
    <row r="5" spans="1:11">
      <c r="A5" s="281"/>
      <c r="B5" s="281"/>
      <c r="C5" s="281"/>
      <c r="D5" s="281"/>
      <c r="E5" s="281"/>
      <c r="F5" s="281"/>
      <c r="G5" s="281"/>
      <c r="H5" s="281"/>
      <c r="I5" s="281"/>
    </row>
    <row r="6" spans="1:11">
      <c r="A6" s="135"/>
      <c r="B6" s="135"/>
      <c r="C6" s="135"/>
      <c r="D6" s="135"/>
      <c r="E6" s="135"/>
      <c r="F6" s="135"/>
      <c r="G6" s="135"/>
      <c r="H6" s="135"/>
      <c r="I6" s="135"/>
    </row>
    <row r="7" spans="1:11" ht="18.75">
      <c r="A7" s="74" t="s">
        <v>24</v>
      </c>
    </row>
    <row r="8" spans="1:11" ht="15.75">
      <c r="A8" s="80" t="s">
        <v>599</v>
      </c>
    </row>
    <row r="10" spans="1:11" ht="15.75">
      <c r="A10" s="73" t="s">
        <v>585</v>
      </c>
    </row>
    <row r="11" spans="1:11">
      <c r="A11" t="s">
        <v>601</v>
      </c>
    </row>
    <row r="12" spans="1:11">
      <c r="A12" s="149"/>
    </row>
    <row r="13" spans="1:11" ht="15.75">
      <c r="A13" s="73" t="s">
        <v>48</v>
      </c>
    </row>
    <row r="14" spans="1:11">
      <c r="A14" s="125" t="s">
        <v>578</v>
      </c>
    </row>
    <row r="15" spans="1:11">
      <c r="A15" s="266" t="s">
        <v>314</v>
      </c>
      <c r="B15" s="266"/>
      <c r="C15" s="128" t="s">
        <v>49</v>
      </c>
      <c r="D15" s="128" t="s">
        <v>227</v>
      </c>
    </row>
    <row r="16" spans="1:11">
      <c r="A16" s="289">
        <v>42823.507711458333</v>
      </c>
      <c r="B16" s="289"/>
      <c r="C16" s="143">
        <f>YEAR(A16)</f>
        <v>2017</v>
      </c>
      <c r="D16" s="143" t="s">
        <v>602</v>
      </c>
    </row>
    <row r="17" spans="1:7">
      <c r="A17" s="294">
        <v>18681</v>
      </c>
      <c r="B17" s="294"/>
      <c r="C17" s="143">
        <f>YEAR(A17)</f>
        <v>1951</v>
      </c>
      <c r="D17" s="143" t="s">
        <v>603</v>
      </c>
    </row>
    <row r="18" spans="1:7">
      <c r="A18" s="126"/>
      <c r="B18" s="126"/>
      <c r="C18" s="126"/>
    </row>
    <row r="19" spans="1:7" ht="15.75">
      <c r="A19" s="73" t="s">
        <v>464</v>
      </c>
    </row>
    <row r="20" spans="1:7">
      <c r="A20" s="125" t="s">
        <v>604</v>
      </c>
    </row>
    <row r="21" spans="1:7">
      <c r="A21" s="273" t="s">
        <v>314</v>
      </c>
      <c r="B21" s="274"/>
      <c r="C21" s="275"/>
      <c r="D21" s="277" t="s">
        <v>590</v>
      </c>
      <c r="E21" s="279"/>
      <c r="F21" s="277" t="s">
        <v>606</v>
      </c>
      <c r="G21" s="279"/>
    </row>
    <row r="22" spans="1:7">
      <c r="A22" s="290" t="s">
        <v>581</v>
      </c>
      <c r="B22" s="291"/>
      <c r="C22" s="292"/>
      <c r="D22" s="289"/>
      <c r="E22" s="289"/>
      <c r="F22" s="293"/>
      <c r="G22" s="293"/>
    </row>
    <row r="23" spans="1:7" ht="15" customHeight="1">
      <c r="A23" s="290" t="s">
        <v>605</v>
      </c>
      <c r="B23" s="291"/>
      <c r="C23" s="292"/>
      <c r="D23" s="289"/>
      <c r="E23" s="289"/>
      <c r="F23" s="293"/>
      <c r="G23" s="293"/>
    </row>
    <row r="25" spans="1:7" ht="15.75">
      <c r="A25" s="73" t="s">
        <v>465</v>
      </c>
    </row>
    <row r="26" spans="1:7">
      <c r="A26" s="125" t="s">
        <v>610</v>
      </c>
    </row>
    <row r="27" spans="1:7">
      <c r="A27" s="131" t="s">
        <v>145</v>
      </c>
      <c r="B27" s="266" t="s">
        <v>348</v>
      </c>
      <c r="C27" s="266"/>
      <c r="D27" s="266"/>
      <c r="E27" s="266"/>
    </row>
    <row r="28" spans="1:7">
      <c r="A28" s="107">
        <v>42384</v>
      </c>
      <c r="B28" s="267" t="s">
        <v>608</v>
      </c>
      <c r="C28" s="267"/>
      <c r="D28" s="267"/>
      <c r="E28" s="267"/>
    </row>
    <row r="29" spans="1:7">
      <c r="A29" s="107">
        <v>42415</v>
      </c>
      <c r="B29" s="294">
        <f>DATE(YEAR(A28),MONTH(A28)+1,DAY(A28))</f>
        <v>42415</v>
      </c>
      <c r="C29" s="294"/>
      <c r="D29" s="294"/>
      <c r="E29" s="294"/>
      <c r="F29" t="s">
        <v>609</v>
      </c>
    </row>
    <row r="30" spans="1:7">
      <c r="A30" s="107">
        <v>42444</v>
      </c>
      <c r="B30" s="294"/>
      <c r="C30" s="294"/>
      <c r="D30" s="294"/>
      <c r="E30" s="294"/>
    </row>
    <row r="31" spans="1:7">
      <c r="A31" s="107">
        <v>42475</v>
      </c>
      <c r="B31" s="294"/>
      <c r="C31" s="294"/>
      <c r="D31" s="294"/>
      <c r="E31" s="294"/>
    </row>
    <row r="32" spans="1:7">
      <c r="A32" s="107">
        <v>42505</v>
      </c>
      <c r="B32" s="294"/>
      <c r="C32" s="294"/>
      <c r="D32" s="294"/>
      <c r="E32" s="294"/>
    </row>
    <row r="33" spans="1:5">
      <c r="A33" s="107">
        <v>42536</v>
      </c>
      <c r="B33" s="294"/>
      <c r="C33" s="294"/>
      <c r="D33" s="294"/>
      <c r="E33" s="294"/>
    </row>
    <row r="34" spans="1:5">
      <c r="A34" s="107">
        <v>42566</v>
      </c>
      <c r="B34" s="294"/>
      <c r="C34" s="294"/>
      <c r="D34" s="294"/>
      <c r="E34" s="294"/>
    </row>
    <row r="35" spans="1:5">
      <c r="A35" s="107">
        <v>42967</v>
      </c>
      <c r="B35" s="294"/>
      <c r="C35" s="294"/>
      <c r="D35" s="294"/>
      <c r="E35" s="294"/>
    </row>
  </sheetData>
  <mergeCells count="23">
    <mergeCell ref="A21:C21"/>
    <mergeCell ref="D21:E21"/>
    <mergeCell ref="F21:G21"/>
    <mergeCell ref="A1:B1"/>
    <mergeCell ref="A4:I5"/>
    <mergeCell ref="A15:B15"/>
    <mergeCell ref="A16:B16"/>
    <mergeCell ref="A17:B17"/>
    <mergeCell ref="A22:C22"/>
    <mergeCell ref="D22:E22"/>
    <mergeCell ref="F22:G22"/>
    <mergeCell ref="A23:C23"/>
    <mergeCell ref="D23:E23"/>
    <mergeCell ref="F23:G23"/>
    <mergeCell ref="B33:E33"/>
    <mergeCell ref="B34:E34"/>
    <mergeCell ref="B35:E35"/>
    <mergeCell ref="B28:E28"/>
    <mergeCell ref="B27:E27"/>
    <mergeCell ref="B29:E29"/>
    <mergeCell ref="B30:E30"/>
    <mergeCell ref="B31:E31"/>
    <mergeCell ref="B32:E32"/>
  </mergeCells>
  <pageMargins left="0.7" right="0.7" top="0.75" bottom="0.75" header="0.3" footer="0.3"/>
  <pageSetup orientation="portrait" horizontalDpi="4294967293" verticalDpi="429496729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43"/>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185</v>
      </c>
      <c r="B1" s="280"/>
      <c r="C1" s="112"/>
      <c r="D1" s="76"/>
      <c r="E1" s="76"/>
      <c r="F1" s="76"/>
      <c r="G1" s="76"/>
      <c r="H1" s="76"/>
      <c r="I1" s="76"/>
      <c r="J1" s="76"/>
      <c r="K1" s="76"/>
    </row>
    <row r="2" spans="1:11" ht="15.75" thickTop="1"/>
    <row r="3" spans="1:11" ht="18.75">
      <c r="A3" s="74" t="s">
        <v>213</v>
      </c>
    </row>
    <row r="4" spans="1:11" ht="15" customHeight="1">
      <c r="A4" s="281" t="s">
        <v>612</v>
      </c>
      <c r="B4" s="281"/>
      <c r="C4" s="281"/>
      <c r="D4" s="281"/>
      <c r="E4" s="281"/>
      <c r="F4" s="281"/>
      <c r="G4" s="281"/>
      <c r="H4" s="281"/>
      <c r="I4" s="281"/>
    </row>
    <row r="5" spans="1:11">
      <c r="A5" s="281"/>
      <c r="B5" s="281"/>
      <c r="C5" s="281"/>
      <c r="D5" s="281"/>
      <c r="E5" s="281"/>
      <c r="F5" s="281"/>
      <c r="G5" s="281"/>
      <c r="H5" s="281"/>
      <c r="I5" s="281"/>
    </row>
    <row r="6" spans="1:11">
      <c r="A6" s="135"/>
      <c r="B6" s="135"/>
      <c r="C6" s="135"/>
      <c r="D6" s="135"/>
      <c r="E6" s="135"/>
      <c r="F6" s="135"/>
      <c r="G6" s="135"/>
      <c r="H6" s="135"/>
      <c r="I6" s="135"/>
    </row>
    <row r="7" spans="1:11" ht="18.75">
      <c r="A7" s="74" t="s">
        <v>24</v>
      </c>
    </row>
    <row r="8" spans="1:11" ht="15.75">
      <c r="A8" s="80" t="s">
        <v>611</v>
      </c>
    </row>
    <row r="10" spans="1:11" ht="15.75">
      <c r="A10" s="73" t="s">
        <v>585</v>
      </c>
    </row>
    <row r="11" spans="1:11">
      <c r="A11" t="s">
        <v>601</v>
      </c>
    </row>
    <row r="12" spans="1:11">
      <c r="A12" s="149"/>
    </row>
    <row r="13" spans="1:11" ht="15.75">
      <c r="A13" s="73" t="s">
        <v>613</v>
      </c>
    </row>
    <row r="14" spans="1:11">
      <c r="A14" s="248" t="s">
        <v>614</v>
      </c>
      <c r="B14" s="248"/>
      <c r="C14" s="248"/>
      <c r="D14" s="248"/>
      <c r="E14" s="248"/>
      <c r="F14" s="248"/>
      <c r="G14" s="248"/>
      <c r="H14" s="248"/>
      <c r="I14" s="248"/>
      <c r="J14" s="248"/>
    </row>
    <row r="15" spans="1:11">
      <c r="A15" s="248"/>
      <c r="B15" s="248"/>
      <c r="C15" s="248"/>
      <c r="D15" s="248"/>
      <c r="E15" s="248"/>
      <c r="F15" s="248"/>
      <c r="G15" s="248"/>
      <c r="H15" s="248"/>
      <c r="I15" s="248"/>
      <c r="J15" s="248"/>
    </row>
    <row r="16" spans="1:11">
      <c r="A16" s="127"/>
      <c r="B16" s="127"/>
      <c r="C16" s="127"/>
      <c r="D16" s="127"/>
      <c r="E16" s="127"/>
      <c r="F16" s="127"/>
      <c r="G16" s="127"/>
      <c r="H16" s="127"/>
      <c r="I16" s="127"/>
      <c r="J16" s="127"/>
    </row>
    <row r="17" spans="1:4" ht="15.75">
      <c r="A17" s="73" t="s">
        <v>48</v>
      </c>
    </row>
    <row r="18" spans="1:4">
      <c r="A18" s="125" t="s">
        <v>615</v>
      </c>
    </row>
    <row r="19" spans="1:4">
      <c r="A19" s="266" t="s">
        <v>314</v>
      </c>
      <c r="B19" s="266"/>
      <c r="C19" s="128" t="s">
        <v>49</v>
      </c>
      <c r="D19" s="128" t="s">
        <v>227</v>
      </c>
    </row>
    <row r="20" spans="1:4">
      <c r="A20" s="294">
        <f ca="1">TODAY()</f>
        <v>43187</v>
      </c>
      <c r="B20" s="294"/>
      <c r="C20" s="143">
        <f ca="1">WEEKDAY(A20)</f>
        <v>4</v>
      </c>
      <c r="D20" s="143" t="s">
        <v>616</v>
      </c>
    </row>
    <row r="21" spans="1:4">
      <c r="A21" s="294">
        <f t="shared" ref="A21:A23" ca="1" si="0">TODAY()</f>
        <v>43187</v>
      </c>
      <c r="B21" s="294"/>
      <c r="C21" s="143">
        <f ca="1">WEEKDAY(A21,2)</f>
        <v>3</v>
      </c>
      <c r="D21" s="143" t="s">
        <v>617</v>
      </c>
    </row>
    <row r="22" spans="1:4">
      <c r="A22" s="294">
        <f t="shared" ca="1" si="0"/>
        <v>43187</v>
      </c>
      <c r="B22" s="294"/>
      <c r="C22" s="143">
        <f ca="1">WEEKDAY(A22,3)</f>
        <v>2</v>
      </c>
      <c r="D22" s="143" t="s">
        <v>618</v>
      </c>
    </row>
    <row r="23" spans="1:4">
      <c r="A23" s="294">
        <f t="shared" ca="1" si="0"/>
        <v>43187</v>
      </c>
      <c r="B23" s="294"/>
      <c r="C23" s="143">
        <f ca="1">WEEKDAY(A23,14)</f>
        <v>7</v>
      </c>
      <c r="D23" s="143" t="s">
        <v>619</v>
      </c>
    </row>
    <row r="24" spans="1:4">
      <c r="A24" s="126"/>
      <c r="B24" s="126"/>
      <c r="C24" s="126"/>
    </row>
    <row r="25" spans="1:4" ht="15.75">
      <c r="A25" s="73" t="s">
        <v>464</v>
      </c>
    </row>
    <row r="26" spans="1:4">
      <c r="A26" s="125" t="s">
        <v>622</v>
      </c>
    </row>
    <row r="27" spans="1:4">
      <c r="A27" s="131" t="s">
        <v>620</v>
      </c>
      <c r="B27" s="131" t="s">
        <v>621</v>
      </c>
      <c r="C27" s="277" t="s">
        <v>348</v>
      </c>
      <c r="D27" s="279"/>
    </row>
    <row r="28" spans="1:4">
      <c r="A28" s="107">
        <v>42736</v>
      </c>
      <c r="B28" s="151">
        <v>1</v>
      </c>
      <c r="C28" s="296"/>
      <c r="D28" s="297"/>
    </row>
    <row r="29" spans="1:4">
      <c r="A29" s="107">
        <v>42736</v>
      </c>
      <c r="B29" s="151">
        <v>2</v>
      </c>
      <c r="C29" s="296"/>
      <c r="D29" s="297"/>
    </row>
    <row r="30" spans="1:4">
      <c r="A30" s="107">
        <v>42736</v>
      </c>
      <c r="B30" s="151">
        <v>3</v>
      </c>
      <c r="C30" s="296"/>
      <c r="D30" s="297"/>
    </row>
    <row r="32" spans="1:4" ht="15.75">
      <c r="A32" s="73" t="s">
        <v>465</v>
      </c>
    </row>
    <row r="33" spans="1:10">
      <c r="A33" s="248" t="s">
        <v>623</v>
      </c>
      <c r="B33" s="248"/>
      <c r="C33" s="248"/>
      <c r="D33" s="248"/>
      <c r="E33" s="248"/>
      <c r="F33" s="248"/>
      <c r="G33" s="248"/>
      <c r="H33" s="248"/>
      <c r="I33" s="248"/>
      <c r="J33" s="248"/>
    </row>
    <row r="34" spans="1:10">
      <c r="A34" s="248"/>
      <c r="B34" s="248"/>
      <c r="C34" s="248"/>
      <c r="D34" s="248"/>
      <c r="E34" s="248"/>
      <c r="F34" s="248"/>
      <c r="G34" s="248"/>
      <c r="H34" s="248"/>
      <c r="I34" s="248"/>
      <c r="J34" s="248"/>
    </row>
    <row r="35" spans="1:10">
      <c r="A35" s="131" t="s">
        <v>620</v>
      </c>
      <c r="B35" s="131" t="s">
        <v>624</v>
      </c>
      <c r="C35" s="266" t="s">
        <v>625</v>
      </c>
      <c r="D35" s="266"/>
    </row>
    <row r="36" spans="1:10">
      <c r="A36" s="152">
        <v>42822</v>
      </c>
      <c r="B36" s="153">
        <f>WEEKDAY(A36)</f>
        <v>3</v>
      </c>
      <c r="C36" s="295">
        <f>IF(B36=3,A36-4,A36)</f>
        <v>42818</v>
      </c>
      <c r="D36" s="295"/>
    </row>
    <row r="37" spans="1:10">
      <c r="A37" s="107">
        <v>42823</v>
      </c>
      <c r="B37" s="132"/>
      <c r="C37" s="294"/>
      <c r="D37" s="294"/>
    </row>
    <row r="38" spans="1:10">
      <c r="A38" s="107">
        <v>42815</v>
      </c>
      <c r="B38" s="132"/>
      <c r="C38" s="294"/>
      <c r="D38" s="294"/>
    </row>
    <row r="39" spans="1:10">
      <c r="A39" s="107">
        <v>42370</v>
      </c>
      <c r="B39" s="132"/>
      <c r="C39" s="294"/>
      <c r="D39" s="294"/>
    </row>
    <row r="40" spans="1:10">
      <c r="A40" s="107">
        <v>42736</v>
      </c>
      <c r="B40" s="132"/>
      <c r="C40" s="294"/>
      <c r="D40" s="294"/>
    </row>
    <row r="41" spans="1:10">
      <c r="A41" s="107">
        <v>42005</v>
      </c>
      <c r="B41" s="132"/>
      <c r="C41" s="294"/>
      <c r="D41" s="294"/>
    </row>
    <row r="42" spans="1:10">
      <c r="A42" s="107">
        <v>41640</v>
      </c>
      <c r="B42" s="132"/>
      <c r="C42" s="294"/>
      <c r="D42" s="294"/>
    </row>
    <row r="43" spans="1:10">
      <c r="A43" s="107">
        <v>41275</v>
      </c>
      <c r="B43" s="132"/>
      <c r="C43" s="294"/>
      <c r="D43" s="294"/>
    </row>
  </sheetData>
  <mergeCells count="22">
    <mergeCell ref="C30:D30"/>
    <mergeCell ref="A1:B1"/>
    <mergeCell ref="A4:I5"/>
    <mergeCell ref="A19:B19"/>
    <mergeCell ref="A20:B20"/>
    <mergeCell ref="A21:B21"/>
    <mergeCell ref="A14:J15"/>
    <mergeCell ref="A23:B23"/>
    <mergeCell ref="A22:B22"/>
    <mergeCell ref="C27:D27"/>
    <mergeCell ref="C28:D28"/>
    <mergeCell ref="C29:D29"/>
    <mergeCell ref="C40:D40"/>
    <mergeCell ref="C41:D41"/>
    <mergeCell ref="C42:D42"/>
    <mergeCell ref="C43:D43"/>
    <mergeCell ref="A33:J34"/>
    <mergeCell ref="C36:D36"/>
    <mergeCell ref="C35:D35"/>
    <mergeCell ref="C37:D37"/>
    <mergeCell ref="C38:D38"/>
    <mergeCell ref="C39:D39"/>
  </mergeCells>
  <pageMargins left="0.7" right="0.7" top="0.75" bottom="0.75" header="0.3" footer="0.3"/>
  <pageSetup orientation="portrait" horizontalDpi="4294967293" verticalDpi="429496729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4"/>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186</v>
      </c>
      <c r="B1" s="280"/>
      <c r="C1" s="112"/>
      <c r="D1" s="76"/>
      <c r="E1" s="76"/>
      <c r="F1" s="76"/>
      <c r="G1" s="76"/>
      <c r="H1" s="76"/>
      <c r="I1" s="76"/>
      <c r="J1" s="76"/>
      <c r="K1" s="76"/>
    </row>
    <row r="2" spans="1:11" ht="15.75" thickTop="1"/>
    <row r="3" spans="1:11" ht="18.75">
      <c r="A3" s="74" t="s">
        <v>213</v>
      </c>
    </row>
    <row r="4" spans="1:11" ht="15" customHeight="1">
      <c r="A4" s="281" t="s">
        <v>626</v>
      </c>
      <c r="B4" s="281"/>
      <c r="C4" s="281"/>
      <c r="D4" s="281"/>
      <c r="E4" s="281"/>
      <c r="F4" s="281"/>
      <c r="G4" s="281"/>
      <c r="H4" s="281"/>
      <c r="I4" s="281"/>
    </row>
    <row r="5" spans="1:11">
      <c r="A5" s="135"/>
      <c r="B5" s="135"/>
      <c r="C5" s="135"/>
      <c r="D5" s="135"/>
      <c r="E5" s="135"/>
      <c r="F5" s="135"/>
      <c r="G5" s="135"/>
      <c r="H5" s="135"/>
      <c r="I5" s="135"/>
    </row>
    <row r="6" spans="1:11" ht="18.75">
      <c r="A6" s="74" t="s">
        <v>24</v>
      </c>
    </row>
    <row r="7" spans="1:11" ht="15.75">
      <c r="A7" s="80" t="s">
        <v>627</v>
      </c>
    </row>
    <row r="9" spans="1:11" ht="15.75">
      <c r="A9" s="73" t="s">
        <v>585</v>
      </c>
    </row>
    <row r="10" spans="1:11">
      <c r="A10" t="s">
        <v>628</v>
      </c>
    </row>
    <row r="11" spans="1:11">
      <c r="A11" s="149"/>
    </row>
    <row r="12" spans="1:11" ht="15.75">
      <c r="A12" s="73" t="s">
        <v>48</v>
      </c>
    </row>
    <row r="13" spans="1:11">
      <c r="A13" s="125" t="s">
        <v>615</v>
      </c>
    </row>
    <row r="14" spans="1:11">
      <c r="A14" s="266" t="s">
        <v>314</v>
      </c>
      <c r="B14" s="266"/>
      <c r="C14" s="128" t="s">
        <v>49</v>
      </c>
      <c r="D14" s="128" t="s">
        <v>227</v>
      </c>
    </row>
    <row r="15" spans="1:11">
      <c r="A15" s="289">
        <f ca="1">NOW()</f>
        <v>43187.853106134258</v>
      </c>
      <c r="B15" s="289"/>
      <c r="C15" s="143">
        <f ca="1">MINUTE(A15)</f>
        <v>28</v>
      </c>
      <c r="D15" s="143" t="s">
        <v>629</v>
      </c>
    </row>
    <row r="16" spans="1:11">
      <c r="A16" s="298">
        <v>0.42708333333333331</v>
      </c>
      <c r="B16" s="294"/>
      <c r="C16" s="143">
        <f>MINUTE(A16)</f>
        <v>15</v>
      </c>
      <c r="D16" s="143" t="s">
        <v>630</v>
      </c>
    </row>
    <row r="17" spans="1:4">
      <c r="A17" s="298">
        <v>0.93055555555555547</v>
      </c>
      <c r="B17" s="294"/>
      <c r="C17" s="143">
        <f>MINUTE(A17)</f>
        <v>20</v>
      </c>
      <c r="D17" s="143" t="s">
        <v>631</v>
      </c>
    </row>
    <row r="18" spans="1:4">
      <c r="A18" s="126"/>
      <c r="B18" s="126"/>
      <c r="C18" s="126"/>
    </row>
    <row r="19" spans="1:4" ht="15.75">
      <c r="A19" s="73" t="s">
        <v>245</v>
      </c>
    </row>
    <row r="20" spans="1:4">
      <c r="A20" s="125" t="s">
        <v>632</v>
      </c>
    </row>
    <row r="21" spans="1:4">
      <c r="A21" s="273" t="s">
        <v>314</v>
      </c>
      <c r="B21" s="275"/>
      <c r="C21" s="128" t="s">
        <v>348</v>
      </c>
    </row>
    <row r="22" spans="1:4">
      <c r="A22" s="289">
        <v>42766.034722222219</v>
      </c>
      <c r="B22" s="289">
        <v>1</v>
      </c>
      <c r="C22" s="143"/>
    </row>
    <row r="23" spans="1:4">
      <c r="A23" s="289">
        <v>42736.000694444447</v>
      </c>
      <c r="B23" s="294">
        <v>2</v>
      </c>
      <c r="C23" s="143"/>
    </row>
    <row r="24" spans="1:4">
      <c r="A24" s="298">
        <v>3.125E-2</v>
      </c>
      <c r="B24" s="294">
        <v>3</v>
      </c>
      <c r="C24" s="143"/>
    </row>
  </sheetData>
  <mergeCells count="10">
    <mergeCell ref="A1:B1"/>
    <mergeCell ref="A4:I4"/>
    <mergeCell ref="A14:B14"/>
    <mergeCell ref="A15:B15"/>
    <mergeCell ref="A16:B16"/>
    <mergeCell ref="A22:B22"/>
    <mergeCell ref="A23:B23"/>
    <mergeCell ref="A24:B24"/>
    <mergeCell ref="A17:B17"/>
    <mergeCell ref="A21:B21"/>
  </mergeCells>
  <pageMargins left="0.7" right="0.7" top="0.75" bottom="0.75" header="0.3" footer="0.3"/>
  <pageSetup orientation="portrait" horizontalDpi="4294967293" verticalDpi="429496729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24"/>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187</v>
      </c>
      <c r="B1" s="280"/>
      <c r="C1" s="112"/>
      <c r="D1" s="76"/>
      <c r="E1" s="76"/>
      <c r="F1" s="76"/>
      <c r="G1" s="76"/>
      <c r="H1" s="76"/>
      <c r="I1" s="76"/>
      <c r="J1" s="76"/>
      <c r="K1" s="76"/>
    </row>
    <row r="2" spans="1:11" ht="15.75" thickTop="1"/>
    <row r="3" spans="1:11" ht="18.75">
      <c r="A3" s="74" t="s">
        <v>213</v>
      </c>
    </row>
    <row r="4" spans="1:11" ht="15" customHeight="1">
      <c r="A4" s="281" t="s">
        <v>633</v>
      </c>
      <c r="B4" s="281"/>
      <c r="C4" s="281"/>
      <c r="D4" s="281"/>
      <c r="E4" s="281"/>
      <c r="F4" s="281"/>
      <c r="G4" s="281"/>
      <c r="H4" s="281"/>
      <c r="I4" s="281"/>
    </row>
    <row r="5" spans="1:11">
      <c r="A5" s="135"/>
      <c r="B5" s="135"/>
      <c r="C5" s="135"/>
      <c r="D5" s="135"/>
      <c r="E5" s="135"/>
      <c r="F5" s="135"/>
      <c r="G5" s="135"/>
      <c r="H5" s="135"/>
      <c r="I5" s="135"/>
    </row>
    <row r="6" spans="1:11" ht="18.75">
      <c r="A6" s="74" t="s">
        <v>24</v>
      </c>
    </row>
    <row r="7" spans="1:11" ht="15.75">
      <c r="A7" s="80" t="s">
        <v>634</v>
      </c>
    </row>
    <row r="9" spans="1:11" ht="15.75">
      <c r="A9" s="73" t="s">
        <v>585</v>
      </c>
    </row>
    <row r="10" spans="1:11">
      <c r="A10" t="s">
        <v>635</v>
      </c>
    </row>
    <row r="11" spans="1:11">
      <c r="A11" s="149"/>
    </row>
    <row r="12" spans="1:11" ht="15.75">
      <c r="A12" s="73" t="s">
        <v>48</v>
      </c>
    </row>
    <row r="13" spans="1:11">
      <c r="A13" s="125" t="s">
        <v>615</v>
      </c>
    </row>
    <row r="14" spans="1:11">
      <c r="A14" s="266" t="s">
        <v>314</v>
      </c>
      <c r="B14" s="266"/>
      <c r="C14" s="128" t="s">
        <v>49</v>
      </c>
      <c r="D14" s="128" t="s">
        <v>227</v>
      </c>
    </row>
    <row r="15" spans="1:11">
      <c r="A15" s="289">
        <f ca="1">NOW()</f>
        <v>43187.853106134258</v>
      </c>
      <c r="B15" s="289"/>
      <c r="C15" s="143">
        <f ca="1">HOUR(A15)</f>
        <v>20</v>
      </c>
      <c r="D15" s="143" t="s">
        <v>636</v>
      </c>
    </row>
    <row r="16" spans="1:11">
      <c r="A16" s="298">
        <v>0.42708333333333331</v>
      </c>
      <c r="B16" s="294"/>
      <c r="C16" s="143">
        <f t="shared" ref="C16:C17" si="0">HOUR(A16)</f>
        <v>10</v>
      </c>
      <c r="D16" s="143" t="s">
        <v>637</v>
      </c>
    </row>
    <row r="17" spans="1:4">
      <c r="A17" s="298">
        <v>0.99998842592592585</v>
      </c>
      <c r="B17" s="294"/>
      <c r="C17" s="143">
        <f t="shared" si="0"/>
        <v>23</v>
      </c>
      <c r="D17" s="143" t="s">
        <v>638</v>
      </c>
    </row>
    <row r="18" spans="1:4">
      <c r="A18" s="126"/>
      <c r="B18" s="126"/>
      <c r="C18" s="126"/>
    </row>
    <row r="19" spans="1:4" ht="15.75">
      <c r="A19" s="73" t="s">
        <v>245</v>
      </c>
    </row>
    <row r="20" spans="1:4">
      <c r="A20" s="125" t="s">
        <v>639</v>
      </c>
    </row>
    <row r="21" spans="1:4">
      <c r="A21" s="273" t="s">
        <v>314</v>
      </c>
      <c r="B21" s="275"/>
      <c r="C21" s="128" t="s">
        <v>348</v>
      </c>
    </row>
    <row r="22" spans="1:4">
      <c r="A22" s="289">
        <v>42766.034722222219</v>
      </c>
      <c r="B22" s="289">
        <v>1</v>
      </c>
      <c r="C22" s="143"/>
    </row>
    <row r="23" spans="1:4">
      <c r="A23" s="289">
        <v>42736.959027777775</v>
      </c>
      <c r="B23" s="294">
        <v>2</v>
      </c>
      <c r="C23" s="143"/>
    </row>
    <row r="24" spans="1:4">
      <c r="A24" s="298">
        <v>0.23958333333333334</v>
      </c>
      <c r="B24" s="294">
        <v>3</v>
      </c>
      <c r="C24" s="143"/>
    </row>
  </sheetData>
  <mergeCells count="10">
    <mergeCell ref="A21:B21"/>
    <mergeCell ref="A22:B22"/>
    <mergeCell ref="A23:B23"/>
    <mergeCell ref="A24:B24"/>
    <mergeCell ref="A1:B1"/>
    <mergeCell ref="A4:I4"/>
    <mergeCell ref="A14:B14"/>
    <mergeCell ref="A15:B15"/>
    <mergeCell ref="A16:B16"/>
    <mergeCell ref="A17:B17"/>
  </mergeCells>
  <pageMargins left="0.7" right="0.7" top="0.75" bottom="0.75" header="0.3" footer="0.3"/>
  <pageSetup orientation="portrait" horizontalDpi="4294967293" verticalDpi="429496729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00"/>
  <sheetViews>
    <sheetView showGridLines="0" zoomScale="90" zoomScaleNormal="90" workbookViewId="0">
      <selection sqref="A1:C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280" t="s">
        <v>188</v>
      </c>
      <c r="B1" s="280"/>
      <c r="C1" s="280"/>
      <c r="D1" s="76"/>
      <c r="E1" s="76"/>
      <c r="F1" s="76"/>
      <c r="G1" s="76"/>
      <c r="H1" s="76"/>
      <c r="I1" s="76"/>
      <c r="J1" s="76"/>
      <c r="K1" s="76"/>
    </row>
    <row r="2" spans="1:11" ht="15.75" thickTop="1"/>
    <row r="3" spans="1:11" ht="18.75">
      <c r="A3" s="74" t="s">
        <v>213</v>
      </c>
    </row>
    <row r="4" spans="1:11" ht="15" customHeight="1">
      <c r="A4" s="281" t="s">
        <v>771</v>
      </c>
      <c r="B4" s="281"/>
      <c r="C4" s="281"/>
      <c r="D4" s="281"/>
      <c r="E4" s="281"/>
      <c r="F4" s="281"/>
      <c r="G4" s="281"/>
      <c r="H4" s="281"/>
      <c r="I4" s="281"/>
    </row>
    <row r="5" spans="1:11">
      <c r="A5" s="169"/>
      <c r="B5" s="169"/>
      <c r="C5" s="169"/>
      <c r="D5" s="169"/>
      <c r="E5" s="169"/>
      <c r="F5" s="169"/>
      <c r="G5" s="169"/>
      <c r="H5" s="169"/>
      <c r="I5" s="169"/>
    </row>
    <row r="6" spans="1:11" ht="18.75">
      <c r="A6" s="74" t="s">
        <v>24</v>
      </c>
    </row>
    <row r="7" spans="1:11" ht="15.75">
      <c r="A7" s="80" t="s">
        <v>767</v>
      </c>
    </row>
    <row r="9" spans="1:11" ht="15.75">
      <c r="A9" s="73" t="s">
        <v>766</v>
      </c>
    </row>
    <row r="10" spans="1:11">
      <c r="A10" t="s">
        <v>772</v>
      </c>
    </row>
    <row r="11" spans="1:11">
      <c r="A11" s="149"/>
    </row>
    <row r="12" spans="1:11" ht="15.75">
      <c r="A12" s="73" t="s">
        <v>768</v>
      </c>
    </row>
    <row r="13" spans="1:11">
      <c r="A13" s="248" t="s">
        <v>812</v>
      </c>
      <c r="B13" s="248"/>
      <c r="C13" s="248"/>
      <c r="D13" s="248"/>
      <c r="E13" s="248"/>
      <c r="F13" s="248"/>
      <c r="G13" s="248"/>
      <c r="H13" s="248"/>
      <c r="I13" s="248"/>
      <c r="J13" s="248"/>
    </row>
    <row r="14" spans="1:11">
      <c r="A14" s="248"/>
      <c r="B14" s="248"/>
      <c r="C14" s="248"/>
      <c r="D14" s="248"/>
      <c r="E14" s="248"/>
      <c r="F14" s="248"/>
      <c r="G14" s="248"/>
      <c r="H14" s="248"/>
      <c r="I14" s="248"/>
      <c r="J14" s="248"/>
    </row>
    <row r="15" spans="1:11">
      <c r="A15" s="165"/>
      <c r="B15" s="165"/>
      <c r="C15" s="165"/>
      <c r="D15" s="165"/>
      <c r="E15" s="165"/>
      <c r="F15" s="165"/>
      <c r="G15" s="165"/>
      <c r="H15" s="165"/>
      <c r="I15" s="165"/>
      <c r="J15" s="165"/>
    </row>
    <row r="16" spans="1:11" ht="15.75">
      <c r="A16" s="73" t="s">
        <v>769</v>
      </c>
    </row>
    <row r="17" spans="1:16">
      <c r="A17" t="s">
        <v>773</v>
      </c>
    </row>
    <row r="18" spans="1:16">
      <c r="A18" s="149"/>
    </row>
    <row r="19" spans="1:16" ht="15.75">
      <c r="A19" s="73" t="s">
        <v>770</v>
      </c>
    </row>
    <row r="20" spans="1:16">
      <c r="A20" t="s">
        <v>806</v>
      </c>
    </row>
    <row r="21" spans="1:16">
      <c r="A21" s="149"/>
    </row>
    <row r="22" spans="1:16" ht="15.75">
      <c r="A22" s="73" t="s">
        <v>44</v>
      </c>
    </row>
    <row r="23" spans="1:16">
      <c r="A23" s="125" t="s">
        <v>777</v>
      </c>
    </row>
    <row r="24" spans="1:16">
      <c r="A24" s="167" t="s">
        <v>90</v>
      </c>
      <c r="B24" s="167" t="s">
        <v>774</v>
      </c>
      <c r="C24" s="167" t="s">
        <v>775</v>
      </c>
      <c r="D24" s="167" t="s">
        <v>776</v>
      </c>
    </row>
    <row r="25" spans="1:16">
      <c r="A25" s="168" t="s">
        <v>95</v>
      </c>
      <c r="B25" s="185">
        <v>2500</v>
      </c>
      <c r="C25" s="185">
        <v>2000</v>
      </c>
      <c r="D25" s="185">
        <v>3000</v>
      </c>
    </row>
    <row r="26" spans="1:16">
      <c r="A26" s="168" t="s">
        <v>96</v>
      </c>
      <c r="B26" s="185">
        <v>5000</v>
      </c>
      <c r="C26" s="185">
        <v>4999</v>
      </c>
      <c r="D26" s="185">
        <v>5200</v>
      </c>
    </row>
    <row r="27" spans="1:16">
      <c r="A27" s="168" t="s">
        <v>97</v>
      </c>
      <c r="B27" s="185">
        <v>1250</v>
      </c>
      <c r="C27" s="185">
        <v>1302</v>
      </c>
      <c r="D27" s="185">
        <v>1100</v>
      </c>
    </row>
    <row r="28" spans="1:16">
      <c r="A28" s="168" t="s">
        <v>92</v>
      </c>
      <c r="B28" s="185">
        <v>250</v>
      </c>
      <c r="C28" s="185">
        <v>300</v>
      </c>
      <c r="D28" s="185">
        <v>200</v>
      </c>
    </row>
    <row r="29" spans="1:16">
      <c r="A29" s="168" t="s">
        <v>98</v>
      </c>
      <c r="B29" s="185">
        <v>300</v>
      </c>
      <c r="C29" s="185">
        <v>290</v>
      </c>
      <c r="D29" s="185">
        <v>310</v>
      </c>
    </row>
    <row r="30" spans="1:16">
      <c r="A30" s="1"/>
      <c r="B30" s="1"/>
      <c r="C30" s="1"/>
      <c r="D30" s="1"/>
    </row>
    <row r="31" spans="1:16" ht="15" customHeight="1">
      <c r="A31" s="167" t="s">
        <v>87</v>
      </c>
      <c r="B31" s="167" t="s">
        <v>88</v>
      </c>
      <c r="C31" s="167" t="s">
        <v>89</v>
      </c>
      <c r="D31" s="266" t="s">
        <v>227</v>
      </c>
      <c r="E31" s="266"/>
      <c r="F31" s="266"/>
      <c r="H31" s="302" t="s">
        <v>786</v>
      </c>
      <c r="I31" s="302"/>
      <c r="J31" s="302"/>
      <c r="K31" s="302"/>
      <c r="L31" s="302"/>
      <c r="M31" s="302"/>
      <c r="N31" s="302"/>
      <c r="O31" s="302"/>
      <c r="P31" s="302"/>
    </row>
    <row r="32" spans="1:16">
      <c r="A32" s="168" t="s">
        <v>774</v>
      </c>
      <c r="B32" s="168" t="s">
        <v>92</v>
      </c>
      <c r="C32" s="69">
        <f>VLOOKUP(B32,$A$25:$B$29,2,FALSE)</f>
        <v>250</v>
      </c>
      <c r="D32" s="300" t="s">
        <v>778</v>
      </c>
      <c r="E32" s="300"/>
      <c r="F32" s="300"/>
      <c r="H32" s="302"/>
      <c r="I32" s="302"/>
      <c r="J32" s="302"/>
      <c r="K32" s="302"/>
      <c r="L32" s="302"/>
      <c r="M32" s="302"/>
      <c r="N32" s="302"/>
      <c r="O32" s="302"/>
      <c r="P32" s="302"/>
    </row>
    <row r="33" spans="1:16">
      <c r="A33" s="168" t="s">
        <v>775</v>
      </c>
      <c r="B33" s="168" t="s">
        <v>95</v>
      </c>
      <c r="C33" s="69">
        <f>VLOOKUP(B33,$A$25:$C$29,3,FALSE)</f>
        <v>2000</v>
      </c>
      <c r="D33" s="300" t="s">
        <v>779</v>
      </c>
      <c r="E33" s="300"/>
      <c r="F33" s="300"/>
      <c r="H33" s="302"/>
      <c r="I33" s="302"/>
      <c r="J33" s="302"/>
      <c r="K33" s="302"/>
      <c r="L33" s="302"/>
      <c r="M33" s="302"/>
      <c r="N33" s="302"/>
      <c r="O33" s="302"/>
      <c r="P33" s="302"/>
    </row>
    <row r="34" spans="1:16">
      <c r="A34" s="168" t="s">
        <v>776</v>
      </c>
      <c r="B34" s="168" t="s">
        <v>96</v>
      </c>
      <c r="C34" s="69">
        <f>VLOOKUP(B34,$A$25:$D$29,4,FALSE)</f>
        <v>5200</v>
      </c>
      <c r="D34" s="300" t="s">
        <v>780</v>
      </c>
      <c r="E34" s="300"/>
      <c r="F34" s="300"/>
      <c r="H34" s="302"/>
      <c r="I34" s="302"/>
      <c r="J34" s="302"/>
      <c r="K34" s="302"/>
      <c r="L34" s="302"/>
      <c r="M34" s="302"/>
      <c r="N34" s="302"/>
      <c r="O34" s="302"/>
      <c r="P34" s="302"/>
    </row>
    <row r="35" spans="1:16">
      <c r="A35" s="168" t="s">
        <v>776</v>
      </c>
      <c r="B35" s="168" t="s">
        <v>97</v>
      </c>
      <c r="C35" s="69">
        <f>VLOOKUP(B35,$A$25:$D$29,4,FALSE)</f>
        <v>1100</v>
      </c>
      <c r="D35" s="300" t="s">
        <v>781</v>
      </c>
      <c r="E35" s="300"/>
      <c r="F35" s="300"/>
      <c r="H35" s="302"/>
      <c r="I35" s="302"/>
      <c r="J35" s="302"/>
      <c r="K35" s="302"/>
      <c r="L35" s="302"/>
      <c r="M35" s="302"/>
      <c r="N35" s="302"/>
      <c r="O35" s="302"/>
      <c r="P35" s="302"/>
    </row>
    <row r="36" spans="1:16">
      <c r="A36" s="168" t="s">
        <v>774</v>
      </c>
      <c r="B36" s="168" t="s">
        <v>92</v>
      </c>
      <c r="C36" s="69">
        <f>VLOOKUP(B36,$A$25:$B$29,2,FALSE)</f>
        <v>250</v>
      </c>
      <c r="D36" s="300" t="s">
        <v>782</v>
      </c>
      <c r="E36" s="300"/>
      <c r="F36" s="300"/>
      <c r="H36" s="302"/>
      <c r="I36" s="302"/>
      <c r="J36" s="302"/>
      <c r="K36" s="302"/>
      <c r="L36" s="302"/>
      <c r="M36" s="302"/>
      <c r="N36" s="302"/>
      <c r="O36" s="302"/>
      <c r="P36" s="302"/>
    </row>
    <row r="37" spans="1:16">
      <c r="A37" s="168" t="s">
        <v>774</v>
      </c>
      <c r="B37" s="168" t="s">
        <v>98</v>
      </c>
      <c r="C37" s="69">
        <f>VLOOKUP(B37,$A$25:$B$29,2,FALSE)</f>
        <v>300</v>
      </c>
      <c r="D37" s="300" t="s">
        <v>783</v>
      </c>
      <c r="E37" s="300"/>
      <c r="F37" s="300"/>
      <c r="H37" s="302"/>
      <c r="I37" s="302"/>
      <c r="J37" s="302"/>
      <c r="K37" s="302"/>
      <c r="L37" s="302"/>
      <c r="M37" s="302"/>
      <c r="N37" s="302"/>
      <c r="O37" s="302"/>
      <c r="P37" s="302"/>
    </row>
    <row r="38" spans="1:16">
      <c r="A38" s="168" t="s">
        <v>775</v>
      </c>
      <c r="B38" s="168" t="s">
        <v>95</v>
      </c>
      <c r="C38" s="69">
        <f>VLOOKUP(B38,$A$25:$C$29,3,FALSE)</f>
        <v>2000</v>
      </c>
      <c r="D38" s="300" t="s">
        <v>784</v>
      </c>
      <c r="E38" s="300"/>
      <c r="F38" s="300"/>
      <c r="H38" s="302"/>
      <c r="I38" s="302"/>
      <c r="J38" s="302"/>
      <c r="K38" s="302"/>
      <c r="L38" s="302"/>
      <c r="M38" s="302"/>
      <c r="N38" s="302"/>
      <c r="O38" s="302"/>
      <c r="P38" s="302"/>
    </row>
    <row r="39" spans="1:16">
      <c r="A39" s="168" t="s">
        <v>775</v>
      </c>
      <c r="B39" s="168" t="s">
        <v>96</v>
      </c>
      <c r="C39" s="69">
        <f>VLOOKUP(B39,$A$25:$C$29,3,FALSE)</f>
        <v>4999</v>
      </c>
      <c r="D39" s="300" t="s">
        <v>785</v>
      </c>
      <c r="E39" s="300"/>
      <c r="F39" s="300"/>
      <c r="H39" s="302"/>
      <c r="I39" s="302"/>
      <c r="J39" s="302"/>
      <c r="K39" s="302"/>
      <c r="L39" s="302"/>
      <c r="M39" s="302"/>
      <c r="N39" s="302"/>
      <c r="O39" s="302"/>
      <c r="P39" s="302"/>
    </row>
    <row r="42" spans="1:16" ht="15.75">
      <c r="A42" s="73" t="s">
        <v>78</v>
      </c>
    </row>
    <row r="43" spans="1:16">
      <c r="A43" s="248" t="s">
        <v>787</v>
      </c>
      <c r="B43" s="248"/>
      <c r="C43" s="248"/>
      <c r="D43" s="248"/>
      <c r="E43" s="248"/>
      <c r="F43" s="248"/>
      <c r="G43" s="248"/>
      <c r="H43" s="248"/>
      <c r="I43" s="248"/>
      <c r="J43" s="248"/>
    </row>
    <row r="44" spans="1:16">
      <c r="A44" s="248"/>
      <c r="B44" s="248"/>
      <c r="C44" s="248"/>
      <c r="D44" s="248"/>
      <c r="E44" s="248"/>
      <c r="F44" s="248"/>
      <c r="G44" s="248"/>
      <c r="H44" s="248"/>
      <c r="I44" s="248"/>
      <c r="J44" s="248"/>
    </row>
    <row r="45" spans="1:16">
      <c r="A45" s="301" t="s">
        <v>138</v>
      </c>
      <c r="B45" s="301"/>
      <c r="C45" s="165"/>
      <c r="D45" s="301" t="s">
        <v>139</v>
      </c>
      <c r="E45" s="301"/>
      <c r="F45" s="165"/>
      <c r="G45" s="165"/>
      <c r="H45" s="165"/>
      <c r="I45" s="165"/>
      <c r="J45" s="165"/>
    </row>
    <row r="46" spans="1:16">
      <c r="A46" s="167" t="s">
        <v>788</v>
      </c>
      <c r="B46" s="167" t="s">
        <v>89</v>
      </c>
      <c r="D46" s="167" t="s">
        <v>788</v>
      </c>
      <c r="E46" s="167" t="s">
        <v>793</v>
      </c>
    </row>
    <row r="47" spans="1:16">
      <c r="A47" s="168" t="s">
        <v>789</v>
      </c>
      <c r="B47" s="186">
        <v>5.0999999999999996</v>
      </c>
      <c r="D47" s="168" t="s">
        <v>789</v>
      </c>
      <c r="E47" s="186">
        <v>7.5</v>
      </c>
    </row>
    <row r="48" spans="1:16">
      <c r="A48" s="168" t="s">
        <v>790</v>
      </c>
      <c r="B48" s="186">
        <v>1.1000000000000001</v>
      </c>
      <c r="D48" s="168" t="s">
        <v>790</v>
      </c>
      <c r="E48" s="186">
        <v>1.1499999999999999</v>
      </c>
    </row>
    <row r="49" spans="1:11">
      <c r="A49" s="168" t="s">
        <v>791</v>
      </c>
      <c r="B49" s="186">
        <v>1.5</v>
      </c>
      <c r="D49" s="168" t="s">
        <v>791</v>
      </c>
      <c r="E49" s="186">
        <v>2.5</v>
      </c>
    </row>
    <row r="50" spans="1:11">
      <c r="A50" s="168" t="s">
        <v>792</v>
      </c>
      <c r="B50" s="186">
        <v>2.5</v>
      </c>
      <c r="D50" s="168" t="s">
        <v>792</v>
      </c>
      <c r="E50" s="186">
        <v>3.75</v>
      </c>
    </row>
    <row r="52" spans="1:11">
      <c r="A52" s="250" t="s">
        <v>794</v>
      </c>
      <c r="B52" s="250"/>
      <c r="C52" s="250"/>
      <c r="D52" s="250"/>
      <c r="E52" s="250"/>
      <c r="F52" s="250"/>
      <c r="G52" s="250"/>
      <c r="H52" s="250"/>
      <c r="I52" s="250"/>
      <c r="J52" s="250"/>
      <c r="K52" s="250"/>
    </row>
    <row r="53" spans="1:11">
      <c r="A53" s="167" t="s">
        <v>788</v>
      </c>
      <c r="B53" s="167" t="s">
        <v>130</v>
      </c>
      <c r="C53" s="167" t="s">
        <v>89</v>
      </c>
      <c r="D53" s="167" t="s">
        <v>793</v>
      </c>
      <c r="E53" s="167" t="s">
        <v>795</v>
      </c>
      <c r="F53" s="266" t="s">
        <v>800</v>
      </c>
      <c r="G53" s="266"/>
      <c r="H53" s="266"/>
      <c r="I53" s="266" t="s">
        <v>805</v>
      </c>
      <c r="J53" s="266"/>
      <c r="K53" s="266"/>
    </row>
    <row r="54" spans="1:11">
      <c r="A54" s="168" t="s">
        <v>789</v>
      </c>
      <c r="B54" s="171">
        <v>500</v>
      </c>
      <c r="C54" s="188">
        <f>VLOOKUP(A54,$A$47:$B$50,2,FALSE)</f>
        <v>5.0999999999999996</v>
      </c>
      <c r="D54" s="187">
        <f>VLOOKUP(A54,$D$47:$E$50,2,FALSE)</f>
        <v>7.5</v>
      </c>
      <c r="E54" s="186">
        <f>(D54-C54)*B54</f>
        <v>1200.0000000000002</v>
      </c>
      <c r="F54" s="299" t="s">
        <v>796</v>
      </c>
      <c r="G54" s="299"/>
      <c r="H54" s="299"/>
      <c r="I54" s="300" t="s">
        <v>801</v>
      </c>
      <c r="J54" s="300"/>
      <c r="K54" s="300"/>
    </row>
    <row r="55" spans="1:11">
      <c r="A55" s="168" t="s">
        <v>790</v>
      </c>
      <c r="B55" s="171">
        <v>100</v>
      </c>
      <c r="C55" s="188">
        <f t="shared" ref="C55:C58" si="0">VLOOKUP(A55,$A$47:$B$50,2,FALSE)</f>
        <v>1.1000000000000001</v>
      </c>
      <c r="D55" s="187">
        <f t="shared" ref="D55:D58" si="1">VLOOKUP(A55,$D$47:$E$50,2,FALSE)</f>
        <v>1.1499999999999999</v>
      </c>
      <c r="E55" s="186">
        <f t="shared" ref="E55:E57" si="2">(D55-C55)*B55</f>
        <v>4.9999999999999822</v>
      </c>
      <c r="F55" s="299" t="s">
        <v>797</v>
      </c>
      <c r="G55" s="299"/>
      <c r="H55" s="299"/>
      <c r="I55" s="300" t="s">
        <v>802</v>
      </c>
      <c r="J55" s="300"/>
      <c r="K55" s="300"/>
    </row>
    <row r="56" spans="1:11">
      <c r="A56" s="168" t="s">
        <v>791</v>
      </c>
      <c r="B56" s="171">
        <v>250</v>
      </c>
      <c r="C56" s="188">
        <f t="shared" si="0"/>
        <v>1.5</v>
      </c>
      <c r="D56" s="187">
        <f t="shared" si="1"/>
        <v>2.5</v>
      </c>
      <c r="E56" s="186">
        <f t="shared" si="2"/>
        <v>250</v>
      </c>
      <c r="F56" s="299" t="s">
        <v>798</v>
      </c>
      <c r="G56" s="299"/>
      <c r="H56" s="299"/>
      <c r="I56" s="300" t="s">
        <v>803</v>
      </c>
      <c r="J56" s="300"/>
      <c r="K56" s="300"/>
    </row>
    <row r="57" spans="1:11">
      <c r="A57" s="168" t="s">
        <v>792</v>
      </c>
      <c r="B57" s="171">
        <v>100</v>
      </c>
      <c r="C57" s="188">
        <f t="shared" si="0"/>
        <v>2.5</v>
      </c>
      <c r="D57" s="187">
        <f t="shared" si="1"/>
        <v>3.75</v>
      </c>
      <c r="E57" s="186">
        <f t="shared" si="2"/>
        <v>125</v>
      </c>
      <c r="F57" s="299" t="s">
        <v>799</v>
      </c>
      <c r="G57" s="299"/>
      <c r="H57" s="299"/>
      <c r="I57" s="300" t="s">
        <v>804</v>
      </c>
      <c r="J57" s="300"/>
      <c r="K57" s="300"/>
    </row>
    <row r="58" spans="1:11">
      <c r="A58" s="168" t="s">
        <v>807</v>
      </c>
      <c r="B58" s="171">
        <v>990</v>
      </c>
      <c r="C58" s="188" t="e">
        <f t="shared" si="0"/>
        <v>#N/A</v>
      </c>
      <c r="D58" s="187" t="e">
        <f t="shared" si="1"/>
        <v>#N/A</v>
      </c>
      <c r="E58" s="186"/>
      <c r="F58" s="299" t="s">
        <v>808</v>
      </c>
      <c r="G58" s="299"/>
      <c r="H58" s="299"/>
      <c r="I58" s="300" t="s">
        <v>809</v>
      </c>
      <c r="J58" s="300"/>
      <c r="K58" s="300"/>
    </row>
    <row r="59" spans="1:11">
      <c r="A59" s="190" t="s">
        <v>823</v>
      </c>
    </row>
    <row r="63" spans="1:11" ht="15" customHeight="1">
      <c r="B63" s="262" t="s">
        <v>810</v>
      </c>
      <c r="C63" s="262"/>
      <c r="D63" s="262"/>
    </row>
    <row r="64" spans="1:11">
      <c r="B64" s="262"/>
      <c r="C64" s="262"/>
      <c r="D64" s="262"/>
    </row>
    <row r="65" spans="1:10">
      <c r="B65" s="262"/>
      <c r="C65" s="262"/>
      <c r="D65" s="262"/>
    </row>
    <row r="66" spans="1:10">
      <c r="B66" s="262"/>
      <c r="C66" s="262"/>
      <c r="D66" s="262"/>
    </row>
    <row r="69" spans="1:10" ht="15.75">
      <c r="A69" s="73" t="s">
        <v>464</v>
      </c>
    </row>
    <row r="70" spans="1:10">
      <c r="A70" s="248" t="s">
        <v>811</v>
      </c>
      <c r="B70" s="248"/>
      <c r="C70" s="248"/>
      <c r="D70" s="248"/>
      <c r="E70" s="248"/>
      <c r="F70" s="248"/>
      <c r="G70" s="248"/>
      <c r="H70" s="248"/>
      <c r="I70" s="248"/>
      <c r="J70" s="248"/>
    </row>
    <row r="71" spans="1:10">
      <c r="A71" s="248"/>
      <c r="B71" s="248"/>
      <c r="C71" s="248"/>
      <c r="D71" s="248"/>
      <c r="E71" s="248"/>
      <c r="F71" s="248"/>
      <c r="G71" s="248"/>
      <c r="H71" s="248"/>
      <c r="I71" s="248"/>
      <c r="J71" s="248"/>
    </row>
    <row r="72" spans="1:10">
      <c r="A72" s="301" t="s">
        <v>138</v>
      </c>
      <c r="B72" s="301"/>
      <c r="C72" s="165"/>
      <c r="D72" s="301" t="s">
        <v>139</v>
      </c>
      <c r="E72" s="301"/>
      <c r="F72" s="165"/>
      <c r="G72" s="301" t="s">
        <v>794</v>
      </c>
      <c r="H72" s="301"/>
      <c r="I72" s="165"/>
      <c r="J72" s="165"/>
    </row>
    <row r="73" spans="1:10">
      <c r="A73" s="167" t="s">
        <v>813</v>
      </c>
      <c r="B73" s="167" t="s">
        <v>234</v>
      </c>
      <c r="D73" s="167" t="s">
        <v>813</v>
      </c>
      <c r="E73" s="167" t="s">
        <v>237</v>
      </c>
      <c r="G73" s="167" t="s">
        <v>813</v>
      </c>
      <c r="H73" s="167" t="s">
        <v>820</v>
      </c>
    </row>
    <row r="74" spans="1:10">
      <c r="A74" s="168" t="s">
        <v>814</v>
      </c>
      <c r="B74" s="189" t="s">
        <v>235</v>
      </c>
      <c r="D74" s="168" t="s">
        <v>814</v>
      </c>
      <c r="E74" s="189">
        <v>85000</v>
      </c>
      <c r="G74" s="168" t="s">
        <v>814</v>
      </c>
      <c r="H74" s="189" t="s">
        <v>701</v>
      </c>
    </row>
    <row r="75" spans="1:10">
      <c r="A75" s="168" t="s">
        <v>815</v>
      </c>
      <c r="B75" s="189" t="s">
        <v>819</v>
      </c>
      <c r="D75" s="168" t="s">
        <v>815</v>
      </c>
      <c r="E75" s="189">
        <v>60000</v>
      </c>
      <c r="G75" s="168" t="s">
        <v>815</v>
      </c>
      <c r="H75" s="189" t="s">
        <v>701</v>
      </c>
    </row>
    <row r="76" spans="1:10">
      <c r="A76" s="168" t="s">
        <v>816</v>
      </c>
      <c r="B76" s="189" t="s">
        <v>235</v>
      </c>
      <c r="D76" s="168" t="s">
        <v>816</v>
      </c>
      <c r="E76" s="189">
        <v>65000</v>
      </c>
      <c r="G76" s="168" t="s">
        <v>816</v>
      </c>
      <c r="H76" s="189" t="s">
        <v>702</v>
      </c>
    </row>
    <row r="77" spans="1:10">
      <c r="A77" s="168" t="s">
        <v>817</v>
      </c>
      <c r="B77" s="189" t="s">
        <v>236</v>
      </c>
      <c r="D77" s="168" t="s">
        <v>817</v>
      </c>
      <c r="E77" s="189">
        <v>50000</v>
      </c>
      <c r="G77" s="168" t="s">
        <v>817</v>
      </c>
      <c r="H77" s="189" t="s">
        <v>700</v>
      </c>
    </row>
    <row r="78" spans="1:10">
      <c r="A78" s="168" t="s">
        <v>818</v>
      </c>
      <c r="B78" s="189" t="s">
        <v>236</v>
      </c>
      <c r="D78" s="168" t="s">
        <v>818</v>
      </c>
      <c r="E78" s="189">
        <v>45000</v>
      </c>
      <c r="G78" s="168" t="s">
        <v>818</v>
      </c>
      <c r="H78" s="189" t="s">
        <v>702</v>
      </c>
    </row>
    <row r="81" spans="1:6">
      <c r="A81" s="250" t="s">
        <v>821</v>
      </c>
      <c r="B81" s="250"/>
      <c r="C81" s="250"/>
      <c r="D81" s="250"/>
    </row>
    <row r="82" spans="1:6">
      <c r="A82" s="167" t="s">
        <v>813</v>
      </c>
      <c r="B82" s="167" t="s">
        <v>234</v>
      </c>
      <c r="C82" s="167" t="s">
        <v>237</v>
      </c>
      <c r="D82" s="167" t="s">
        <v>820</v>
      </c>
    </row>
    <row r="83" spans="1:6">
      <c r="A83" s="168" t="s">
        <v>817</v>
      </c>
      <c r="B83" s="86"/>
      <c r="C83" s="189"/>
      <c r="D83" s="86"/>
    </row>
    <row r="84" spans="1:6">
      <c r="A84" s="168" t="s">
        <v>818</v>
      </c>
      <c r="B84" s="86"/>
      <c r="C84" s="189"/>
      <c r="D84" s="86"/>
    </row>
    <row r="85" spans="1:6">
      <c r="A85" s="168" t="s">
        <v>816</v>
      </c>
      <c r="B85" s="86"/>
      <c r="C85" s="189"/>
      <c r="D85" s="86"/>
    </row>
    <row r="86" spans="1:6">
      <c r="A86" s="168" t="s">
        <v>814</v>
      </c>
      <c r="B86" s="86"/>
      <c r="C86" s="189"/>
      <c r="D86" s="86"/>
    </row>
    <row r="87" spans="1:6">
      <c r="A87" s="168" t="s">
        <v>822</v>
      </c>
      <c r="B87" s="86"/>
      <c r="C87" s="189"/>
      <c r="D87" s="86"/>
    </row>
    <row r="88" spans="1:6">
      <c r="A88" s="168" t="s">
        <v>815</v>
      </c>
      <c r="B88" s="86"/>
      <c r="C88" s="189"/>
      <c r="D88" s="86"/>
    </row>
    <row r="91" spans="1:6" ht="15.75">
      <c r="A91" s="73" t="s">
        <v>465</v>
      </c>
    </row>
    <row r="92" spans="1:6">
      <c r="A92" s="125" t="s">
        <v>824</v>
      </c>
    </row>
    <row r="93" spans="1:6" ht="15" customHeight="1">
      <c r="A93" s="167" t="s">
        <v>90</v>
      </c>
      <c r="B93" s="167" t="s">
        <v>95</v>
      </c>
      <c r="C93" s="167" t="s">
        <v>96</v>
      </c>
      <c r="D93" s="167" t="s">
        <v>97</v>
      </c>
      <c r="E93" s="167" t="s">
        <v>92</v>
      </c>
      <c r="F93" s="167" t="s">
        <v>98</v>
      </c>
    </row>
    <row r="94" spans="1:6">
      <c r="A94" s="170" t="s">
        <v>774</v>
      </c>
      <c r="B94" s="185">
        <v>2500</v>
      </c>
      <c r="C94" s="185">
        <v>5000</v>
      </c>
      <c r="D94" s="185">
        <v>1250</v>
      </c>
      <c r="E94" s="185">
        <v>250</v>
      </c>
      <c r="F94" s="185">
        <v>300</v>
      </c>
    </row>
    <row r="95" spans="1:6">
      <c r="A95" s="170" t="s">
        <v>775</v>
      </c>
      <c r="B95" s="185">
        <v>2000</v>
      </c>
      <c r="C95" s="185">
        <v>4999</v>
      </c>
      <c r="D95" s="185">
        <v>1302</v>
      </c>
      <c r="E95" s="185">
        <v>300</v>
      </c>
      <c r="F95" s="185">
        <v>290</v>
      </c>
    </row>
    <row r="96" spans="1:6">
      <c r="A96" s="170" t="s">
        <v>776</v>
      </c>
      <c r="B96" s="185">
        <v>3000</v>
      </c>
      <c r="C96" s="185">
        <v>5200</v>
      </c>
      <c r="D96" s="185">
        <v>1100</v>
      </c>
      <c r="E96" s="185">
        <v>200</v>
      </c>
      <c r="F96" s="185">
        <v>310</v>
      </c>
    </row>
    <row r="98" spans="1:9">
      <c r="A98" s="167" t="s">
        <v>87</v>
      </c>
      <c r="B98" s="168" t="s">
        <v>774</v>
      </c>
      <c r="C98" s="168" t="s">
        <v>775</v>
      </c>
      <c r="D98" s="168" t="s">
        <v>776</v>
      </c>
      <c r="E98" s="168" t="s">
        <v>776</v>
      </c>
      <c r="F98" s="168" t="s">
        <v>774</v>
      </c>
      <c r="G98" s="168" t="s">
        <v>774</v>
      </c>
      <c r="H98" s="168" t="s">
        <v>775</v>
      </c>
      <c r="I98" s="168" t="s">
        <v>775</v>
      </c>
    </row>
    <row r="99" spans="1:9">
      <c r="A99" s="167" t="s">
        <v>88</v>
      </c>
      <c r="B99" s="168" t="s">
        <v>98</v>
      </c>
      <c r="C99" s="168" t="s">
        <v>95</v>
      </c>
      <c r="D99" s="168" t="s">
        <v>826</v>
      </c>
      <c r="E99" s="168" t="s">
        <v>97</v>
      </c>
      <c r="F99" s="168" t="s">
        <v>92</v>
      </c>
      <c r="G99" s="168" t="s">
        <v>96</v>
      </c>
      <c r="H99" s="168" t="s">
        <v>95</v>
      </c>
      <c r="I99" s="168" t="s">
        <v>96</v>
      </c>
    </row>
    <row r="100" spans="1:9">
      <c r="A100" s="167" t="s">
        <v>825</v>
      </c>
      <c r="B100" s="185"/>
      <c r="C100" s="185"/>
      <c r="D100" s="185"/>
      <c r="E100" s="185"/>
      <c r="F100" s="185"/>
      <c r="G100" s="185"/>
      <c r="H100" s="185"/>
      <c r="I100" s="185"/>
    </row>
  </sheetData>
  <mergeCells count="35">
    <mergeCell ref="A1:C1"/>
    <mergeCell ref="A4:I4"/>
    <mergeCell ref="I53:K53"/>
    <mergeCell ref="D31:F31"/>
    <mergeCell ref="H31:P39"/>
    <mergeCell ref="A43:J44"/>
    <mergeCell ref="A45:B45"/>
    <mergeCell ref="D45:E45"/>
    <mergeCell ref="D32:F32"/>
    <mergeCell ref="D33:F33"/>
    <mergeCell ref="D34:F34"/>
    <mergeCell ref="D35:F35"/>
    <mergeCell ref="D36:F36"/>
    <mergeCell ref="D37:F37"/>
    <mergeCell ref="D38:F38"/>
    <mergeCell ref="D39:F39"/>
    <mergeCell ref="A13:J14"/>
    <mergeCell ref="A72:B72"/>
    <mergeCell ref="D72:E72"/>
    <mergeCell ref="G72:H72"/>
    <mergeCell ref="F54:H54"/>
    <mergeCell ref="F55:H55"/>
    <mergeCell ref="F56:H56"/>
    <mergeCell ref="A81:D81"/>
    <mergeCell ref="A52:K52"/>
    <mergeCell ref="F58:H58"/>
    <mergeCell ref="I58:K58"/>
    <mergeCell ref="B63:D66"/>
    <mergeCell ref="A70:J71"/>
    <mergeCell ref="F57:H57"/>
    <mergeCell ref="F53:H53"/>
    <mergeCell ref="I54:K54"/>
    <mergeCell ref="I55:K55"/>
    <mergeCell ref="I56:K56"/>
    <mergeCell ref="I57:K57"/>
  </mergeCells>
  <pageMargins left="0.7" right="0.7" top="0.75" bottom="0.75" header="0.3" footer="0.3"/>
  <pageSetup orientation="portrait" horizontalDpi="4294967293" verticalDpi="4294967293" r:id="rId1"/>
  <ignoredErrors>
    <ignoredError sqref="C58:D58" evalError="1"/>
  </ignoredError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53"/>
  <sheetViews>
    <sheetView showGridLines="0" zoomScale="90" zoomScaleNormal="90" workbookViewId="0">
      <selection sqref="A1:C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280" t="s">
        <v>190</v>
      </c>
      <c r="B1" s="280"/>
      <c r="C1" s="280"/>
      <c r="D1" s="76"/>
      <c r="E1" s="76"/>
      <c r="F1" s="76"/>
      <c r="G1" s="76"/>
      <c r="H1" s="76"/>
      <c r="I1" s="76"/>
      <c r="J1" s="76"/>
      <c r="K1" s="76"/>
    </row>
    <row r="2" spans="1:11" ht="15.75" thickTop="1"/>
    <row r="3" spans="1:11" ht="18.75">
      <c r="A3" s="74" t="s">
        <v>213</v>
      </c>
    </row>
    <row r="4" spans="1:11" ht="15" customHeight="1">
      <c r="A4" s="281" t="s">
        <v>827</v>
      </c>
      <c r="B4" s="281"/>
      <c r="C4" s="281"/>
      <c r="D4" s="281"/>
      <c r="E4" s="281"/>
      <c r="F4" s="281"/>
      <c r="G4" s="281"/>
      <c r="H4" s="281"/>
      <c r="I4" s="281"/>
    </row>
    <row r="5" spans="1:11">
      <c r="A5" s="281"/>
      <c r="B5" s="281"/>
      <c r="C5" s="281"/>
      <c r="D5" s="281"/>
      <c r="E5" s="281"/>
      <c r="F5" s="281"/>
      <c r="G5" s="281"/>
      <c r="H5" s="281"/>
      <c r="I5" s="281"/>
    </row>
    <row r="6" spans="1:11">
      <c r="A6" s="169"/>
      <c r="B6" s="169"/>
      <c r="C6" s="169"/>
      <c r="D6" s="169"/>
      <c r="E6" s="169"/>
      <c r="F6" s="169"/>
      <c r="G6" s="169"/>
      <c r="H6" s="169"/>
      <c r="I6" s="169"/>
    </row>
    <row r="7" spans="1:11" ht="18.75">
      <c r="A7" s="74" t="s">
        <v>24</v>
      </c>
    </row>
    <row r="8" spans="1:11" ht="15.75">
      <c r="A8" s="80" t="s">
        <v>829</v>
      </c>
    </row>
    <row r="10" spans="1:11" ht="15.75">
      <c r="A10" s="73" t="s">
        <v>766</v>
      </c>
    </row>
    <row r="11" spans="1:11">
      <c r="A11" t="s">
        <v>772</v>
      </c>
    </row>
    <row r="12" spans="1:11">
      <c r="A12" s="149"/>
    </row>
    <row r="13" spans="1:11" ht="15.75">
      <c r="A13" s="73" t="s">
        <v>768</v>
      </c>
    </row>
    <row r="14" spans="1:11">
      <c r="A14" s="248" t="s">
        <v>812</v>
      </c>
      <c r="B14" s="248"/>
      <c r="C14" s="248"/>
      <c r="D14" s="248"/>
      <c r="E14" s="248"/>
      <c r="F14" s="248"/>
      <c r="G14" s="248"/>
      <c r="H14" s="248"/>
      <c r="I14" s="248"/>
      <c r="J14" s="248"/>
    </row>
    <row r="15" spans="1:11">
      <c r="A15" s="248"/>
      <c r="B15" s="248"/>
      <c r="C15" s="248"/>
      <c r="D15" s="248"/>
      <c r="E15" s="248"/>
      <c r="F15" s="248"/>
      <c r="G15" s="248"/>
      <c r="H15" s="248"/>
      <c r="I15" s="248"/>
      <c r="J15" s="248"/>
    </row>
    <row r="16" spans="1:11">
      <c r="A16" s="165"/>
      <c r="B16" s="165"/>
      <c r="C16" s="165"/>
      <c r="D16" s="165"/>
      <c r="E16" s="165"/>
      <c r="F16" s="165"/>
      <c r="G16" s="165"/>
      <c r="H16" s="165"/>
      <c r="I16" s="165"/>
      <c r="J16" s="165"/>
    </row>
    <row r="17" spans="1:16" ht="15.75">
      <c r="A17" s="73" t="s">
        <v>828</v>
      </c>
    </row>
    <row r="18" spans="1:16">
      <c r="A18" t="s">
        <v>830</v>
      </c>
    </row>
    <row r="19" spans="1:16">
      <c r="A19" s="149"/>
    </row>
    <row r="20" spans="1:16" ht="15.75">
      <c r="A20" s="73" t="s">
        <v>770</v>
      </c>
    </row>
    <row r="21" spans="1:16">
      <c r="A21" t="s">
        <v>831</v>
      </c>
    </row>
    <row r="22" spans="1:16">
      <c r="A22" s="149"/>
    </row>
    <row r="23" spans="1:16" ht="15.75">
      <c r="A23" s="73" t="s">
        <v>48</v>
      </c>
    </row>
    <row r="24" spans="1:16">
      <c r="A24" s="191" t="s">
        <v>846</v>
      </c>
    </row>
    <row r="25" spans="1:16">
      <c r="A25" s="167" t="s">
        <v>832</v>
      </c>
      <c r="B25" s="167" t="s">
        <v>774</v>
      </c>
      <c r="C25" s="167" t="s">
        <v>775</v>
      </c>
      <c r="D25" s="167" t="s">
        <v>776</v>
      </c>
      <c r="E25" s="166" t="s">
        <v>94</v>
      </c>
      <c r="F25" s="166" t="s">
        <v>833</v>
      </c>
    </row>
    <row r="26" spans="1:16">
      <c r="A26" s="168" t="s">
        <v>161</v>
      </c>
      <c r="B26" s="185">
        <v>500</v>
      </c>
      <c r="C26" s="185">
        <v>450</v>
      </c>
      <c r="D26" s="185">
        <v>550</v>
      </c>
      <c r="E26" s="185">
        <v>200</v>
      </c>
      <c r="F26" s="185">
        <v>1000</v>
      </c>
    </row>
    <row r="27" spans="1:16">
      <c r="A27" s="1"/>
      <c r="B27" s="1"/>
      <c r="C27" s="1"/>
      <c r="D27" s="1"/>
    </row>
    <row r="28" spans="1:16" ht="15" customHeight="1">
      <c r="A28" s="167" t="s">
        <v>834</v>
      </c>
      <c r="B28" s="167" t="s">
        <v>87</v>
      </c>
      <c r="C28" s="167" t="s">
        <v>161</v>
      </c>
      <c r="D28" s="266" t="s">
        <v>227</v>
      </c>
      <c r="E28" s="266"/>
      <c r="F28" s="266"/>
      <c r="H28" s="302" t="s">
        <v>847</v>
      </c>
      <c r="I28" s="302"/>
      <c r="J28" s="302"/>
      <c r="K28" s="302"/>
      <c r="L28" s="302"/>
      <c r="M28" s="302"/>
      <c r="N28" s="302"/>
      <c r="O28" s="302"/>
      <c r="P28" s="302"/>
    </row>
    <row r="29" spans="1:16">
      <c r="A29" s="168" t="s">
        <v>814</v>
      </c>
      <c r="B29" s="168" t="s">
        <v>774</v>
      </c>
      <c r="C29" s="69">
        <f>HLOOKUP(B29,$B$25:$F$26,2,FALSE)</f>
        <v>500</v>
      </c>
      <c r="D29" s="300" t="s">
        <v>838</v>
      </c>
      <c r="E29" s="300"/>
      <c r="F29" s="300"/>
      <c r="H29" s="302"/>
      <c r="I29" s="302"/>
      <c r="J29" s="302"/>
      <c r="K29" s="302"/>
      <c r="L29" s="302"/>
      <c r="M29" s="302"/>
      <c r="N29" s="302"/>
      <c r="O29" s="302"/>
      <c r="P29" s="302"/>
    </row>
    <row r="30" spans="1:16">
      <c r="A30" s="168" t="s">
        <v>814</v>
      </c>
      <c r="B30" s="168" t="s">
        <v>775</v>
      </c>
      <c r="C30" s="69">
        <f t="shared" ref="C30:C36" si="0">HLOOKUP(B30,$B$25:$F$26,2,FALSE)</f>
        <v>450</v>
      </c>
      <c r="D30" s="300" t="s">
        <v>839</v>
      </c>
      <c r="E30" s="300"/>
      <c r="F30" s="300"/>
      <c r="H30" s="302"/>
      <c r="I30" s="302"/>
      <c r="J30" s="302"/>
      <c r="K30" s="302"/>
      <c r="L30" s="302"/>
      <c r="M30" s="302"/>
      <c r="N30" s="302"/>
      <c r="O30" s="302"/>
      <c r="P30" s="302"/>
    </row>
    <row r="31" spans="1:16">
      <c r="A31" s="168" t="s">
        <v>835</v>
      </c>
      <c r="B31" s="168" t="s">
        <v>776</v>
      </c>
      <c r="C31" s="69">
        <f t="shared" si="0"/>
        <v>550</v>
      </c>
      <c r="D31" s="300" t="s">
        <v>840</v>
      </c>
      <c r="E31" s="300"/>
      <c r="F31" s="300"/>
      <c r="H31" s="302"/>
      <c r="I31" s="302"/>
      <c r="J31" s="302"/>
      <c r="K31" s="302"/>
      <c r="L31" s="302"/>
      <c r="M31" s="302"/>
      <c r="N31" s="302"/>
      <c r="O31" s="302"/>
      <c r="P31" s="302"/>
    </row>
    <row r="32" spans="1:16">
      <c r="A32" s="168" t="s">
        <v>836</v>
      </c>
      <c r="B32" s="168" t="s">
        <v>776</v>
      </c>
      <c r="C32" s="69">
        <f t="shared" si="0"/>
        <v>550</v>
      </c>
      <c r="D32" s="300" t="s">
        <v>841</v>
      </c>
      <c r="E32" s="300"/>
      <c r="F32" s="300"/>
      <c r="H32" s="302"/>
      <c r="I32" s="302"/>
      <c r="J32" s="302"/>
      <c r="K32" s="302"/>
      <c r="L32" s="302"/>
      <c r="M32" s="302"/>
      <c r="N32" s="302"/>
      <c r="O32" s="302"/>
      <c r="P32" s="302"/>
    </row>
    <row r="33" spans="1:16">
      <c r="A33" s="168" t="s">
        <v>818</v>
      </c>
      <c r="B33" s="168" t="s">
        <v>833</v>
      </c>
      <c r="C33" s="69">
        <f t="shared" si="0"/>
        <v>1000</v>
      </c>
      <c r="D33" s="300" t="s">
        <v>842</v>
      </c>
      <c r="E33" s="300"/>
      <c r="F33" s="300"/>
      <c r="H33" s="302"/>
      <c r="I33" s="302"/>
      <c r="J33" s="302"/>
      <c r="K33" s="302"/>
      <c r="L33" s="302"/>
      <c r="M33" s="302"/>
      <c r="N33" s="302"/>
      <c r="O33" s="302"/>
      <c r="P33" s="302"/>
    </row>
    <row r="34" spans="1:16">
      <c r="A34" s="168" t="s">
        <v>818</v>
      </c>
      <c r="B34" s="168" t="s">
        <v>833</v>
      </c>
      <c r="C34" s="69">
        <f t="shared" si="0"/>
        <v>1000</v>
      </c>
      <c r="D34" s="300" t="s">
        <v>843</v>
      </c>
      <c r="E34" s="300"/>
      <c r="F34" s="300"/>
      <c r="H34" s="302"/>
      <c r="I34" s="302"/>
      <c r="J34" s="302"/>
      <c r="K34" s="302"/>
      <c r="L34" s="302"/>
      <c r="M34" s="302"/>
      <c r="N34" s="302"/>
      <c r="O34" s="302"/>
      <c r="P34" s="302"/>
    </row>
    <row r="35" spans="1:16">
      <c r="A35" s="168" t="s">
        <v>815</v>
      </c>
      <c r="B35" s="168" t="s">
        <v>775</v>
      </c>
      <c r="C35" s="69">
        <f t="shared" si="0"/>
        <v>450</v>
      </c>
      <c r="D35" s="300" t="s">
        <v>844</v>
      </c>
      <c r="E35" s="300"/>
      <c r="F35" s="300"/>
      <c r="H35" s="302"/>
      <c r="I35" s="302"/>
      <c r="J35" s="302"/>
      <c r="K35" s="302"/>
      <c r="L35" s="302"/>
      <c r="M35" s="302"/>
      <c r="N35" s="302"/>
      <c r="O35" s="302"/>
      <c r="P35" s="302"/>
    </row>
    <row r="36" spans="1:16">
      <c r="A36" s="168" t="s">
        <v>837</v>
      </c>
      <c r="B36" s="168" t="s">
        <v>774</v>
      </c>
      <c r="C36" s="69">
        <f t="shared" si="0"/>
        <v>500</v>
      </c>
      <c r="D36" s="300" t="s">
        <v>845</v>
      </c>
      <c r="E36" s="300"/>
      <c r="F36" s="300"/>
      <c r="H36" s="302"/>
      <c r="I36" s="302"/>
      <c r="J36" s="302"/>
      <c r="K36" s="302"/>
      <c r="L36" s="302"/>
      <c r="M36" s="302"/>
      <c r="N36" s="302"/>
      <c r="O36" s="302"/>
      <c r="P36" s="302"/>
    </row>
    <row r="39" spans="1:16" ht="15.75">
      <c r="A39" s="73" t="s">
        <v>245</v>
      </c>
    </row>
    <row r="40" spans="1:16">
      <c r="A40" s="248" t="s">
        <v>848</v>
      </c>
      <c r="B40" s="248"/>
      <c r="C40" s="248"/>
      <c r="D40" s="248"/>
      <c r="E40" s="248"/>
      <c r="F40" s="248"/>
      <c r="G40" s="248"/>
      <c r="H40" s="248"/>
      <c r="I40" s="248"/>
      <c r="J40" s="248"/>
    </row>
    <row r="41" spans="1:16">
      <c r="A41" s="248"/>
      <c r="B41" s="248"/>
      <c r="C41" s="248"/>
      <c r="D41" s="248"/>
      <c r="E41" s="248"/>
      <c r="F41" s="248"/>
      <c r="G41" s="248"/>
      <c r="H41" s="248"/>
      <c r="I41" s="248"/>
      <c r="J41" s="248"/>
    </row>
    <row r="42" spans="1:16" ht="15" customHeight="1">
      <c r="A42" s="167" t="s">
        <v>90</v>
      </c>
      <c r="B42" s="170" t="s">
        <v>774</v>
      </c>
      <c r="C42" s="170" t="s">
        <v>775</v>
      </c>
      <c r="D42" s="170" t="s">
        <v>776</v>
      </c>
    </row>
    <row r="43" spans="1:16">
      <c r="A43" s="167" t="s">
        <v>95</v>
      </c>
      <c r="B43" s="185">
        <v>2500</v>
      </c>
      <c r="C43" s="185">
        <v>2000</v>
      </c>
      <c r="D43" s="185">
        <v>3000</v>
      </c>
    </row>
    <row r="44" spans="1:16">
      <c r="A44" s="167" t="s">
        <v>96</v>
      </c>
      <c r="B44" s="185">
        <v>5000</v>
      </c>
      <c r="C44" s="185">
        <v>4999</v>
      </c>
      <c r="D44" s="185">
        <v>5200</v>
      </c>
    </row>
    <row r="45" spans="1:16">
      <c r="A45" s="167" t="s">
        <v>97</v>
      </c>
      <c r="B45" s="185">
        <v>1250</v>
      </c>
      <c r="C45" s="185">
        <v>1302</v>
      </c>
      <c r="D45" s="185">
        <v>1100</v>
      </c>
    </row>
    <row r="46" spans="1:16">
      <c r="A46" s="167" t="s">
        <v>92</v>
      </c>
      <c r="B46" s="185">
        <v>250</v>
      </c>
      <c r="C46" s="185">
        <v>300</v>
      </c>
      <c r="D46" s="185">
        <v>200</v>
      </c>
    </row>
    <row r="47" spans="1:16">
      <c r="A47" s="167" t="s">
        <v>98</v>
      </c>
      <c r="B47" s="185">
        <v>300</v>
      </c>
      <c r="C47" s="185">
        <v>290</v>
      </c>
      <c r="D47" s="185">
        <v>310</v>
      </c>
    </row>
    <row r="50" spans="1:9">
      <c r="A50" s="167" t="s">
        <v>87</v>
      </c>
      <c r="B50" s="168" t="s">
        <v>774</v>
      </c>
      <c r="C50" s="168" t="s">
        <v>775</v>
      </c>
      <c r="D50" s="168" t="s">
        <v>776</v>
      </c>
      <c r="E50" s="168" t="s">
        <v>776</v>
      </c>
      <c r="F50" s="168" t="s">
        <v>774</v>
      </c>
      <c r="G50" s="168" t="s">
        <v>774</v>
      </c>
      <c r="H50" s="168" t="s">
        <v>775</v>
      </c>
      <c r="I50" s="168" t="s">
        <v>775</v>
      </c>
    </row>
    <row r="51" spans="1:9">
      <c r="A51" s="167" t="s">
        <v>88</v>
      </c>
      <c r="B51" s="168" t="s">
        <v>98</v>
      </c>
      <c r="C51" s="168" t="s">
        <v>95</v>
      </c>
      <c r="D51" s="168" t="s">
        <v>826</v>
      </c>
      <c r="E51" s="168" t="s">
        <v>97</v>
      </c>
      <c r="F51" s="168" t="s">
        <v>92</v>
      </c>
      <c r="G51" s="168" t="s">
        <v>96</v>
      </c>
      <c r="H51" s="168" t="s">
        <v>95</v>
      </c>
      <c r="I51" s="168" t="s">
        <v>96</v>
      </c>
    </row>
    <row r="52" spans="1:9">
      <c r="A52" s="167" t="s">
        <v>825</v>
      </c>
      <c r="B52" s="69">
        <f>HLOOKUP(B50,$B$42:$B$47,6,FALSE)</f>
        <v>300</v>
      </c>
      <c r="C52" s="185"/>
      <c r="D52" s="185"/>
      <c r="E52" s="185"/>
      <c r="F52" s="185"/>
      <c r="G52" s="185"/>
      <c r="H52" s="185"/>
      <c r="I52" s="185"/>
    </row>
    <row r="53" spans="1:9">
      <c r="B53" s="192" t="s">
        <v>849</v>
      </c>
    </row>
  </sheetData>
  <mergeCells count="14">
    <mergeCell ref="A40:J41"/>
    <mergeCell ref="D34:F34"/>
    <mergeCell ref="D35:F35"/>
    <mergeCell ref="D36:F36"/>
    <mergeCell ref="A1:C1"/>
    <mergeCell ref="A14:J15"/>
    <mergeCell ref="D28:F28"/>
    <mergeCell ref="H28:P36"/>
    <mergeCell ref="D29:F29"/>
    <mergeCell ref="D30:F30"/>
    <mergeCell ref="D31:F31"/>
    <mergeCell ref="D32:F32"/>
    <mergeCell ref="D33:F33"/>
    <mergeCell ref="A4:I5"/>
  </mergeCells>
  <pageMargins left="0.7" right="0.7" top="0.75" bottom="0.75" header="0.3" footer="0.3"/>
  <pageSetup orientation="portrait" horizontalDpi="4294967293" verticalDpi="4294967293"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2"/>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189</v>
      </c>
      <c r="B1" s="280"/>
      <c r="C1" s="112"/>
      <c r="D1" s="76"/>
      <c r="E1" s="76"/>
      <c r="F1" s="76"/>
      <c r="G1" s="76"/>
      <c r="H1" s="76"/>
      <c r="I1" s="76"/>
      <c r="J1" s="76"/>
      <c r="K1" s="76"/>
    </row>
    <row r="2" spans="1:11" ht="15.75" thickTop="1"/>
    <row r="3" spans="1:11" ht="18.75">
      <c r="A3" s="74" t="s">
        <v>213</v>
      </c>
    </row>
    <row r="4" spans="1:11" ht="15" customHeight="1">
      <c r="A4" s="281" t="s">
        <v>7</v>
      </c>
      <c r="B4" s="281"/>
      <c r="C4" s="281"/>
      <c r="D4" s="281"/>
      <c r="E4" s="281"/>
      <c r="F4" s="281"/>
      <c r="G4" s="281"/>
      <c r="H4" s="281"/>
      <c r="I4" s="281"/>
    </row>
    <row r="5" spans="1:11">
      <c r="A5" s="169"/>
      <c r="B5" s="169"/>
      <c r="C5" s="169"/>
      <c r="D5" s="169"/>
      <c r="E5" s="169"/>
      <c r="F5" s="169"/>
      <c r="G5" s="169"/>
      <c r="H5" s="169"/>
      <c r="I5" s="169"/>
    </row>
    <row r="6" spans="1:11" ht="18.75">
      <c r="A6" s="74" t="s">
        <v>24</v>
      </c>
    </row>
    <row r="7" spans="1:11" ht="15.75">
      <c r="A7" s="80" t="s">
        <v>850</v>
      </c>
    </row>
    <row r="9" spans="1:11" ht="15.75">
      <c r="A9" s="73" t="s">
        <v>689</v>
      </c>
    </row>
    <row r="10" spans="1:11">
      <c r="A10" t="s">
        <v>851</v>
      </c>
    </row>
    <row r="11" spans="1:11">
      <c r="A11" s="149"/>
    </row>
    <row r="12" spans="1:11" ht="15.75">
      <c r="A12" s="73" t="s">
        <v>852</v>
      </c>
    </row>
    <row r="13" spans="1:11">
      <c r="A13" t="s">
        <v>17</v>
      </c>
    </row>
    <row r="14" spans="1:11">
      <c r="A14" t="s">
        <v>18</v>
      </c>
    </row>
    <row r="15" spans="1:11">
      <c r="A15" t="s">
        <v>19</v>
      </c>
    </row>
    <row r="16" spans="1:11">
      <c r="A16" t="s">
        <v>20</v>
      </c>
    </row>
    <row r="17" spans="1:4">
      <c r="A17" t="s">
        <v>21</v>
      </c>
    </row>
    <row r="18" spans="1:4">
      <c r="A18" t="s">
        <v>22</v>
      </c>
    </row>
    <row r="19" spans="1:4">
      <c r="A19" t="s">
        <v>23</v>
      </c>
    </row>
    <row r="21" spans="1:4" ht="15.75">
      <c r="A21" s="73" t="s">
        <v>48</v>
      </c>
    </row>
    <row r="22" spans="1:4">
      <c r="A22" s="125" t="s">
        <v>853</v>
      </c>
    </row>
    <row r="23" spans="1:4">
      <c r="A23" s="167" t="s">
        <v>695</v>
      </c>
      <c r="B23" s="167" t="s">
        <v>9</v>
      </c>
      <c r="C23" s="167" t="s">
        <v>10</v>
      </c>
    </row>
    <row r="24" spans="1:4">
      <c r="A24" s="168" t="s">
        <v>230</v>
      </c>
      <c r="B24" s="168">
        <v>10</v>
      </c>
      <c r="C24" s="168">
        <v>30</v>
      </c>
    </row>
    <row r="25" spans="1:4">
      <c r="A25" s="168" t="s">
        <v>231</v>
      </c>
      <c r="B25" s="168">
        <v>40</v>
      </c>
      <c r="C25" s="168">
        <v>50</v>
      </c>
    </row>
    <row r="26" spans="1:4">
      <c r="A26" s="168" t="s">
        <v>232</v>
      </c>
      <c r="B26" s="168">
        <v>70</v>
      </c>
      <c r="C26" s="168">
        <v>80</v>
      </c>
    </row>
    <row r="28" spans="1:4">
      <c r="A28" s="167" t="s">
        <v>854</v>
      </c>
      <c r="B28" s="168" t="str">
        <f t="array" ref="B28:D28">TRANSPOSE(A24:A26)</f>
        <v>E001</v>
      </c>
      <c r="C28" s="168" t="str">
        <v>E002</v>
      </c>
      <c r="D28" s="168" t="str">
        <v>E003</v>
      </c>
    </row>
    <row r="29" spans="1:4">
      <c r="A29" s="167" t="s">
        <v>9</v>
      </c>
      <c r="B29" s="168">
        <f t="array" ref="B29:D29">TRANSPOSE(B24:B26)</f>
        <v>10</v>
      </c>
      <c r="C29" s="168">
        <v>40</v>
      </c>
      <c r="D29" s="168">
        <v>70</v>
      </c>
    </row>
    <row r="30" spans="1:4">
      <c r="A30" s="86" t="s">
        <v>855</v>
      </c>
      <c r="B30" s="267" t="s">
        <v>857</v>
      </c>
      <c r="C30" s="267"/>
      <c r="D30" s="267"/>
    </row>
    <row r="31" spans="1:4">
      <c r="A31" s="86" t="s">
        <v>856</v>
      </c>
      <c r="B31" s="267" t="s">
        <v>858</v>
      </c>
      <c r="C31" s="267"/>
      <c r="D31" s="267"/>
    </row>
    <row r="34" spans="1:4" ht="15.75">
      <c r="A34" s="73" t="s">
        <v>245</v>
      </c>
    </row>
    <row r="35" spans="1:4">
      <c r="A35" s="125" t="s">
        <v>859</v>
      </c>
    </row>
    <row r="36" spans="1:4">
      <c r="A36" s="167" t="s">
        <v>695</v>
      </c>
      <c r="B36" s="167" t="s">
        <v>9</v>
      </c>
      <c r="C36" s="167" t="s">
        <v>10</v>
      </c>
    </row>
    <row r="37" spans="1:4">
      <c r="A37" s="168" t="s">
        <v>230</v>
      </c>
      <c r="B37" s="168">
        <v>10</v>
      </c>
      <c r="C37" s="168">
        <v>30</v>
      </c>
    </row>
    <row r="38" spans="1:4">
      <c r="A38" s="168" t="s">
        <v>231</v>
      </c>
      <c r="B38" s="168">
        <v>40</v>
      </c>
      <c r="C38" s="168">
        <v>50</v>
      </c>
    </row>
    <row r="39" spans="1:4">
      <c r="A39" s="168" t="s">
        <v>232</v>
      </c>
      <c r="B39" s="168">
        <v>70</v>
      </c>
      <c r="C39" s="168">
        <v>80</v>
      </c>
    </row>
    <row r="41" spans="1:4">
      <c r="A41" s="167" t="s">
        <v>854</v>
      </c>
      <c r="B41" s="168"/>
      <c r="C41" s="168"/>
      <c r="D41" s="168"/>
    </row>
    <row r="42" spans="1:4">
      <c r="A42" s="167" t="s">
        <v>9</v>
      </c>
      <c r="B42" s="168"/>
      <c r="C42" s="168"/>
      <c r="D42" s="168"/>
    </row>
  </sheetData>
  <mergeCells count="4">
    <mergeCell ref="B30:D30"/>
    <mergeCell ref="B31:D31"/>
    <mergeCell ref="A1:B1"/>
    <mergeCell ref="A4:I4"/>
  </mergeCells>
  <pageMargins left="0.7" right="0.7" top="0.75" bottom="0.75" header="0.3" footer="0.3"/>
  <pageSetup orientation="portrait" horizontalDpi="4294967293" verticalDpi="4294967293"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97"/>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280" t="s">
        <v>191</v>
      </c>
      <c r="B1" s="280"/>
      <c r="C1" s="112"/>
      <c r="D1" s="76"/>
      <c r="E1" s="76"/>
      <c r="F1" s="76"/>
      <c r="G1" s="76"/>
      <c r="H1" s="76"/>
      <c r="I1" s="76"/>
      <c r="J1" s="76"/>
      <c r="K1" s="76"/>
    </row>
    <row r="2" spans="1:11" ht="15.75" thickTop="1"/>
    <row r="3" spans="1:11" ht="18.75">
      <c r="A3" s="74" t="s">
        <v>213</v>
      </c>
    </row>
    <row r="4" spans="1:11" ht="15" customHeight="1">
      <c r="A4" s="281" t="s">
        <v>860</v>
      </c>
      <c r="B4" s="281"/>
      <c r="C4" s="281"/>
      <c r="D4" s="281"/>
      <c r="E4" s="281"/>
      <c r="F4" s="281"/>
      <c r="G4" s="281"/>
      <c r="H4" s="281"/>
      <c r="I4" s="281"/>
    </row>
    <row r="5" spans="1:11">
      <c r="A5" s="169"/>
      <c r="B5" s="169"/>
      <c r="C5" s="169"/>
      <c r="D5" s="169"/>
      <c r="E5" s="169"/>
      <c r="F5" s="169"/>
      <c r="G5" s="169"/>
      <c r="H5" s="169"/>
      <c r="I5" s="169"/>
    </row>
    <row r="6" spans="1:11" ht="18.75">
      <c r="A6" s="74" t="s">
        <v>24</v>
      </c>
    </row>
    <row r="7" spans="1:11" ht="15.75">
      <c r="A7" s="80" t="s">
        <v>861</v>
      </c>
    </row>
    <row r="9" spans="1:11" ht="15.75">
      <c r="A9" s="73" t="s">
        <v>766</v>
      </c>
    </row>
    <row r="10" spans="1:11">
      <c r="A10" t="s">
        <v>862</v>
      </c>
    </row>
    <row r="11" spans="1:11">
      <c r="A11" s="149"/>
    </row>
    <row r="12" spans="1:11" ht="15.75">
      <c r="A12" s="73" t="s">
        <v>863</v>
      </c>
    </row>
    <row r="13" spans="1:11">
      <c r="A13" s="248" t="s">
        <v>864</v>
      </c>
      <c r="B13" s="248"/>
      <c r="C13" s="248"/>
      <c r="D13" s="248"/>
      <c r="E13" s="248"/>
      <c r="F13" s="248"/>
      <c r="G13" s="248"/>
      <c r="H13" s="248"/>
      <c r="I13" s="248"/>
      <c r="J13" s="248"/>
    </row>
    <row r="14" spans="1:11">
      <c r="A14" s="248"/>
      <c r="B14" s="248"/>
      <c r="C14" s="248"/>
      <c r="D14" s="248"/>
      <c r="E14" s="248"/>
      <c r="F14" s="248"/>
      <c r="G14" s="248"/>
      <c r="H14" s="248"/>
      <c r="I14" s="248"/>
      <c r="J14" s="248"/>
    </row>
    <row r="15" spans="1:11" ht="15.75">
      <c r="A15" s="73" t="s">
        <v>865</v>
      </c>
    </row>
    <row r="16" spans="1:11">
      <c r="A16" s="248" t="s">
        <v>866</v>
      </c>
      <c r="B16" s="248"/>
      <c r="C16" s="248"/>
      <c r="D16" s="248"/>
      <c r="E16" s="248"/>
      <c r="F16" s="248"/>
      <c r="G16" s="248"/>
      <c r="H16" s="248"/>
      <c r="I16" s="248"/>
      <c r="J16" s="248"/>
    </row>
    <row r="17" spans="1:16">
      <c r="A17" s="248"/>
      <c r="B17" s="248"/>
      <c r="C17" s="248"/>
      <c r="D17" s="248"/>
      <c r="E17" s="248"/>
      <c r="F17" s="248"/>
      <c r="G17" s="248"/>
      <c r="H17" s="248"/>
      <c r="I17" s="248"/>
      <c r="J17" s="248"/>
    </row>
    <row r="18" spans="1:16">
      <c r="A18" s="149"/>
    </row>
    <row r="19" spans="1:16" ht="15.75">
      <c r="A19" s="73" t="s">
        <v>44</v>
      </c>
    </row>
    <row r="20" spans="1:16">
      <c r="A20" s="125" t="s">
        <v>777</v>
      </c>
    </row>
    <row r="21" spans="1:16">
      <c r="A21" s="167" t="s">
        <v>90</v>
      </c>
      <c r="B21" s="167" t="s">
        <v>774</v>
      </c>
      <c r="C21" s="167" t="s">
        <v>775</v>
      </c>
      <c r="D21" s="167" t="s">
        <v>776</v>
      </c>
    </row>
    <row r="22" spans="1:16">
      <c r="A22" s="168" t="s">
        <v>95</v>
      </c>
      <c r="B22" s="185">
        <v>2500</v>
      </c>
      <c r="C22" s="185">
        <v>2000</v>
      </c>
      <c r="D22" s="185">
        <v>3000</v>
      </c>
    </row>
    <row r="23" spans="1:16">
      <c r="A23" s="168" t="s">
        <v>96</v>
      </c>
      <c r="B23" s="185">
        <v>5000</v>
      </c>
      <c r="C23" s="185">
        <v>4999</v>
      </c>
      <c r="D23" s="185">
        <v>5200</v>
      </c>
    </row>
    <row r="24" spans="1:16">
      <c r="A24" s="168" t="s">
        <v>97</v>
      </c>
      <c r="B24" s="185">
        <v>1250</v>
      </c>
      <c r="C24" s="185">
        <v>1302</v>
      </c>
      <c r="D24" s="185">
        <v>1100</v>
      </c>
    </row>
    <row r="25" spans="1:16">
      <c r="A25" s="168" t="s">
        <v>92</v>
      </c>
      <c r="B25" s="185">
        <v>250</v>
      </c>
      <c r="C25" s="185">
        <v>300</v>
      </c>
      <c r="D25" s="185">
        <v>200</v>
      </c>
    </row>
    <row r="26" spans="1:16">
      <c r="A26" s="168" t="s">
        <v>98</v>
      </c>
      <c r="B26" s="185">
        <v>300</v>
      </c>
      <c r="C26" s="185">
        <v>290</v>
      </c>
      <c r="D26" s="185">
        <v>310</v>
      </c>
    </row>
    <row r="27" spans="1:16">
      <c r="A27" s="1"/>
      <c r="B27" s="1"/>
      <c r="C27" s="1"/>
      <c r="D27" s="1"/>
    </row>
    <row r="28" spans="1:16" ht="15" customHeight="1">
      <c r="A28" s="167" t="s">
        <v>87</v>
      </c>
      <c r="B28" s="167" t="s">
        <v>88</v>
      </c>
      <c r="C28" s="167" t="s">
        <v>89</v>
      </c>
      <c r="D28" s="266" t="s">
        <v>227</v>
      </c>
      <c r="E28" s="266"/>
      <c r="F28" s="266"/>
      <c r="H28" s="302" t="s">
        <v>786</v>
      </c>
      <c r="I28" s="302"/>
      <c r="J28" s="302"/>
      <c r="K28" s="302"/>
      <c r="L28" s="302"/>
      <c r="M28" s="302"/>
      <c r="N28" s="302"/>
      <c r="O28" s="302"/>
      <c r="P28" s="302"/>
    </row>
    <row r="29" spans="1:16">
      <c r="A29" s="168" t="s">
        <v>774</v>
      </c>
      <c r="B29" s="168" t="s">
        <v>92</v>
      </c>
      <c r="C29" s="69">
        <f>VLOOKUP(B29,$A$22:$B$26,2,FALSE)</f>
        <v>250</v>
      </c>
      <c r="D29" s="300" t="s">
        <v>778</v>
      </c>
      <c r="E29" s="300"/>
      <c r="F29" s="300"/>
      <c r="H29" s="302"/>
      <c r="I29" s="302"/>
      <c r="J29" s="302"/>
      <c r="K29" s="302"/>
      <c r="L29" s="302"/>
      <c r="M29" s="302"/>
      <c r="N29" s="302"/>
      <c r="O29" s="302"/>
      <c r="P29" s="302"/>
    </row>
    <row r="30" spans="1:16">
      <c r="A30" s="168" t="s">
        <v>775</v>
      </c>
      <c r="B30" s="168" t="s">
        <v>95</v>
      </c>
      <c r="C30" s="69">
        <f>VLOOKUP(B30,$A$22:$C$26,3,FALSE)</f>
        <v>2000</v>
      </c>
      <c r="D30" s="300" t="s">
        <v>779</v>
      </c>
      <c r="E30" s="300"/>
      <c r="F30" s="300"/>
      <c r="H30" s="302"/>
      <c r="I30" s="302"/>
      <c r="J30" s="302"/>
      <c r="K30" s="302"/>
      <c r="L30" s="302"/>
      <c r="M30" s="302"/>
      <c r="N30" s="302"/>
      <c r="O30" s="302"/>
      <c r="P30" s="302"/>
    </row>
    <row r="31" spans="1:16">
      <c r="A31" s="168" t="s">
        <v>776</v>
      </c>
      <c r="B31" s="168" t="s">
        <v>96</v>
      </c>
      <c r="C31" s="69">
        <f>VLOOKUP(B31,$A$22:$D$26,4,FALSE)</f>
        <v>5200</v>
      </c>
      <c r="D31" s="300" t="s">
        <v>780</v>
      </c>
      <c r="E31" s="300"/>
      <c r="F31" s="300"/>
      <c r="H31" s="302"/>
      <c r="I31" s="302"/>
      <c r="J31" s="302"/>
      <c r="K31" s="302"/>
      <c r="L31" s="302"/>
      <c r="M31" s="302"/>
      <c r="N31" s="302"/>
      <c r="O31" s="302"/>
      <c r="P31" s="302"/>
    </row>
    <row r="32" spans="1:16">
      <c r="A32" s="168" t="s">
        <v>776</v>
      </c>
      <c r="B32" s="168" t="s">
        <v>97</v>
      </c>
      <c r="C32" s="69">
        <f>VLOOKUP(B32,$A$22:$D$26,4,FALSE)</f>
        <v>1100</v>
      </c>
      <c r="D32" s="300" t="s">
        <v>781</v>
      </c>
      <c r="E32" s="300"/>
      <c r="F32" s="300"/>
      <c r="H32" s="302"/>
      <c r="I32" s="302"/>
      <c r="J32" s="302"/>
      <c r="K32" s="302"/>
      <c r="L32" s="302"/>
      <c r="M32" s="302"/>
      <c r="N32" s="302"/>
      <c r="O32" s="302"/>
      <c r="P32" s="302"/>
    </row>
    <row r="33" spans="1:16">
      <c r="A33" s="168" t="s">
        <v>774</v>
      </c>
      <c r="B33" s="168" t="s">
        <v>92</v>
      </c>
      <c r="C33" s="69">
        <f>VLOOKUP(B33,$A$22:$B$26,2,FALSE)</f>
        <v>250</v>
      </c>
      <c r="D33" s="300" t="s">
        <v>782</v>
      </c>
      <c r="E33" s="300"/>
      <c r="F33" s="300"/>
      <c r="H33" s="302"/>
      <c r="I33" s="302"/>
      <c r="J33" s="302"/>
      <c r="K33" s="302"/>
      <c r="L33" s="302"/>
      <c r="M33" s="302"/>
      <c r="N33" s="302"/>
      <c r="O33" s="302"/>
      <c r="P33" s="302"/>
    </row>
    <row r="34" spans="1:16">
      <c r="A34" s="168" t="s">
        <v>774</v>
      </c>
      <c r="B34" s="168" t="s">
        <v>98</v>
      </c>
      <c r="C34" s="69">
        <f>VLOOKUP(B34,$A$22:$B$26,2,FALSE)</f>
        <v>300</v>
      </c>
      <c r="D34" s="300" t="s">
        <v>783</v>
      </c>
      <c r="E34" s="300"/>
      <c r="F34" s="300"/>
      <c r="H34" s="302"/>
      <c r="I34" s="302"/>
      <c r="J34" s="302"/>
      <c r="K34" s="302"/>
      <c r="L34" s="302"/>
      <c r="M34" s="302"/>
      <c r="N34" s="302"/>
      <c r="O34" s="302"/>
      <c r="P34" s="302"/>
    </row>
    <row r="35" spans="1:16">
      <c r="A35" s="168" t="s">
        <v>775</v>
      </c>
      <c r="B35" s="168" t="s">
        <v>95</v>
      </c>
      <c r="C35" s="69">
        <f>VLOOKUP(B35,$A$22:$C$26,3,FALSE)</f>
        <v>2000</v>
      </c>
      <c r="D35" s="300" t="s">
        <v>784</v>
      </c>
      <c r="E35" s="300"/>
      <c r="F35" s="300"/>
      <c r="H35" s="302"/>
      <c r="I35" s="302"/>
      <c r="J35" s="302"/>
      <c r="K35" s="302"/>
      <c r="L35" s="302"/>
      <c r="M35" s="302"/>
      <c r="N35" s="302"/>
      <c r="O35" s="302"/>
      <c r="P35" s="302"/>
    </row>
    <row r="36" spans="1:16">
      <c r="A36" s="168" t="s">
        <v>775</v>
      </c>
      <c r="B36" s="168" t="s">
        <v>96</v>
      </c>
      <c r="C36" s="69">
        <f>VLOOKUP(B36,$A$22:$C$26,3,FALSE)</f>
        <v>4999</v>
      </c>
      <c r="D36" s="300" t="s">
        <v>785</v>
      </c>
      <c r="E36" s="300"/>
      <c r="F36" s="300"/>
      <c r="H36" s="302"/>
      <c r="I36" s="302"/>
      <c r="J36" s="302"/>
      <c r="K36" s="302"/>
      <c r="L36" s="302"/>
      <c r="M36" s="302"/>
      <c r="N36" s="302"/>
      <c r="O36" s="302"/>
      <c r="P36" s="302"/>
    </row>
    <row r="39" spans="1:16" ht="15.75">
      <c r="A39" s="73" t="s">
        <v>78</v>
      </c>
    </row>
    <row r="40" spans="1:16">
      <c r="A40" s="248" t="s">
        <v>787</v>
      </c>
      <c r="B40" s="248"/>
      <c r="C40" s="248"/>
      <c r="D40" s="248"/>
      <c r="E40" s="248"/>
      <c r="F40" s="248"/>
      <c r="G40" s="248"/>
      <c r="H40" s="248"/>
      <c r="I40" s="248"/>
      <c r="J40" s="248"/>
    </row>
    <row r="41" spans="1:16">
      <c r="A41" s="248"/>
      <c r="B41" s="248"/>
      <c r="C41" s="248"/>
      <c r="D41" s="248"/>
      <c r="E41" s="248"/>
      <c r="F41" s="248"/>
      <c r="G41" s="248"/>
      <c r="H41" s="248"/>
      <c r="I41" s="248"/>
      <c r="J41" s="248"/>
    </row>
    <row r="42" spans="1:16">
      <c r="A42" s="301" t="s">
        <v>138</v>
      </c>
      <c r="B42" s="301"/>
      <c r="C42" s="165"/>
      <c r="D42" s="301" t="s">
        <v>139</v>
      </c>
      <c r="E42" s="301"/>
      <c r="F42" s="165"/>
      <c r="G42" s="165"/>
      <c r="H42" s="165"/>
      <c r="I42" s="165"/>
      <c r="J42" s="165"/>
    </row>
    <row r="43" spans="1:16">
      <c r="A43" s="167" t="s">
        <v>788</v>
      </c>
      <c r="B43" s="167" t="s">
        <v>89</v>
      </c>
      <c r="D43" s="167" t="s">
        <v>788</v>
      </c>
      <c r="E43" s="167" t="s">
        <v>793</v>
      </c>
    </row>
    <row r="44" spans="1:16">
      <c r="A44" s="168" t="s">
        <v>789</v>
      </c>
      <c r="B44" s="186">
        <v>5.0999999999999996</v>
      </c>
      <c r="D44" s="168" t="s">
        <v>789</v>
      </c>
      <c r="E44" s="186">
        <v>7.5</v>
      </c>
    </row>
    <row r="45" spans="1:16">
      <c r="A45" s="168" t="s">
        <v>790</v>
      </c>
      <c r="B45" s="186">
        <v>1.1000000000000001</v>
      </c>
      <c r="D45" s="168" t="s">
        <v>790</v>
      </c>
      <c r="E45" s="186">
        <v>1.1499999999999999</v>
      </c>
    </row>
    <row r="46" spans="1:16">
      <c r="A46" s="168" t="s">
        <v>791</v>
      </c>
      <c r="B46" s="186">
        <v>1.5</v>
      </c>
      <c r="D46" s="168" t="s">
        <v>791</v>
      </c>
      <c r="E46" s="186">
        <v>2.5</v>
      </c>
    </row>
    <row r="47" spans="1:16">
      <c r="A47" s="168" t="s">
        <v>792</v>
      </c>
      <c r="B47" s="186">
        <v>2.5</v>
      </c>
      <c r="D47" s="168" t="s">
        <v>792</v>
      </c>
      <c r="E47" s="186">
        <v>3.75</v>
      </c>
    </row>
    <row r="49" spans="1:11">
      <c r="A49" s="250" t="s">
        <v>794</v>
      </c>
      <c r="B49" s="250"/>
      <c r="C49" s="250"/>
      <c r="D49" s="250"/>
      <c r="E49" s="250"/>
      <c r="F49" s="250"/>
      <c r="G49" s="250"/>
      <c r="H49" s="250"/>
      <c r="I49" s="250"/>
      <c r="J49" s="250"/>
      <c r="K49" s="250"/>
    </row>
    <row r="50" spans="1:11">
      <c r="A50" s="167" t="s">
        <v>788</v>
      </c>
      <c r="B50" s="167" t="s">
        <v>130</v>
      </c>
      <c r="C50" s="167" t="s">
        <v>89</v>
      </c>
      <c r="D50" s="167" t="s">
        <v>793</v>
      </c>
      <c r="E50" s="167" t="s">
        <v>795</v>
      </c>
      <c r="F50" s="266" t="s">
        <v>800</v>
      </c>
      <c r="G50" s="266"/>
      <c r="H50" s="266"/>
      <c r="I50" s="266" t="s">
        <v>805</v>
      </c>
      <c r="J50" s="266"/>
      <c r="K50" s="266"/>
    </row>
    <row r="51" spans="1:11">
      <c r="A51" s="168" t="s">
        <v>789</v>
      </c>
      <c r="B51" s="171">
        <v>500</v>
      </c>
      <c r="C51" s="188">
        <f>VLOOKUP(A51,$A$44:$B$47,2,FALSE)</f>
        <v>5.0999999999999996</v>
      </c>
      <c r="D51" s="187">
        <f>VLOOKUP(A51,$D$44:$E$47,2,FALSE)</f>
        <v>7.5</v>
      </c>
      <c r="E51" s="186">
        <f>(D51-C51)*B51</f>
        <v>1200.0000000000002</v>
      </c>
      <c r="F51" s="299" t="s">
        <v>796</v>
      </c>
      <c r="G51" s="299"/>
      <c r="H51" s="299"/>
      <c r="I51" s="300" t="s">
        <v>801</v>
      </c>
      <c r="J51" s="300"/>
      <c r="K51" s="300"/>
    </row>
    <row r="52" spans="1:11">
      <c r="A52" s="168" t="s">
        <v>790</v>
      </c>
      <c r="B52" s="171">
        <v>100</v>
      </c>
      <c r="C52" s="188">
        <f t="shared" ref="C52:C55" si="0">VLOOKUP(A52,$A$44:$B$47,2,FALSE)</f>
        <v>1.1000000000000001</v>
      </c>
      <c r="D52" s="187">
        <f t="shared" ref="D52:D55" si="1">VLOOKUP(A52,$D$44:$E$47,2,FALSE)</f>
        <v>1.1499999999999999</v>
      </c>
      <c r="E52" s="186">
        <f t="shared" ref="E52:E54" si="2">(D52-C52)*B52</f>
        <v>4.9999999999999822</v>
      </c>
      <c r="F52" s="299" t="s">
        <v>797</v>
      </c>
      <c r="G52" s="299"/>
      <c r="H52" s="299"/>
      <c r="I52" s="300" t="s">
        <v>802</v>
      </c>
      <c r="J52" s="300"/>
      <c r="K52" s="300"/>
    </row>
    <row r="53" spans="1:11">
      <c r="A53" s="168" t="s">
        <v>791</v>
      </c>
      <c r="B53" s="171">
        <v>250</v>
      </c>
      <c r="C53" s="188">
        <f t="shared" si="0"/>
        <v>1.5</v>
      </c>
      <c r="D53" s="187">
        <f t="shared" si="1"/>
        <v>2.5</v>
      </c>
      <c r="E53" s="186">
        <f t="shared" si="2"/>
        <v>250</v>
      </c>
      <c r="F53" s="299" t="s">
        <v>798</v>
      </c>
      <c r="G53" s="299"/>
      <c r="H53" s="299"/>
      <c r="I53" s="300" t="s">
        <v>803</v>
      </c>
      <c r="J53" s="300"/>
      <c r="K53" s="300"/>
    </row>
    <row r="54" spans="1:11">
      <c r="A54" s="168" t="s">
        <v>792</v>
      </c>
      <c r="B54" s="171">
        <v>100</v>
      </c>
      <c r="C54" s="188">
        <f t="shared" si="0"/>
        <v>2.5</v>
      </c>
      <c r="D54" s="187">
        <f t="shared" si="1"/>
        <v>3.75</v>
      </c>
      <c r="E54" s="186">
        <f t="shared" si="2"/>
        <v>125</v>
      </c>
      <c r="F54" s="299" t="s">
        <v>799</v>
      </c>
      <c r="G54" s="299"/>
      <c r="H54" s="299"/>
      <c r="I54" s="300" t="s">
        <v>804</v>
      </c>
      <c r="J54" s="300"/>
      <c r="K54" s="300"/>
    </row>
    <row r="55" spans="1:11">
      <c r="A55" s="168" t="s">
        <v>807</v>
      </c>
      <c r="B55" s="171">
        <v>990</v>
      </c>
      <c r="C55" s="188" t="e">
        <f t="shared" si="0"/>
        <v>#N/A</v>
      </c>
      <c r="D55" s="187" t="e">
        <f t="shared" si="1"/>
        <v>#N/A</v>
      </c>
      <c r="E55" s="186"/>
      <c r="F55" s="299" t="s">
        <v>808</v>
      </c>
      <c r="G55" s="299"/>
      <c r="H55" s="299"/>
      <c r="I55" s="300" t="s">
        <v>809</v>
      </c>
      <c r="J55" s="300"/>
      <c r="K55" s="300"/>
    </row>
    <row r="56" spans="1:11">
      <c r="A56" s="190" t="s">
        <v>823</v>
      </c>
    </row>
    <row r="60" spans="1:11" ht="15" customHeight="1">
      <c r="B60" s="262" t="s">
        <v>810</v>
      </c>
      <c r="C60" s="262"/>
      <c r="D60" s="262"/>
    </row>
    <row r="61" spans="1:11">
      <c r="B61" s="262"/>
      <c r="C61" s="262"/>
      <c r="D61" s="262"/>
    </row>
    <row r="62" spans="1:11">
      <c r="B62" s="262"/>
      <c r="C62" s="262"/>
      <c r="D62" s="262"/>
    </row>
    <row r="63" spans="1:11">
      <c r="B63" s="262"/>
      <c r="C63" s="262"/>
      <c r="D63" s="262"/>
    </row>
    <row r="66" spans="1:10" ht="15.75">
      <c r="A66" s="73" t="s">
        <v>464</v>
      </c>
    </row>
    <row r="67" spans="1:10">
      <c r="A67" s="248" t="s">
        <v>811</v>
      </c>
      <c r="B67" s="248"/>
      <c r="C67" s="248"/>
      <c r="D67" s="248"/>
      <c r="E67" s="248"/>
      <c r="F67" s="248"/>
      <c r="G67" s="248"/>
      <c r="H67" s="248"/>
      <c r="I67" s="248"/>
      <c r="J67" s="248"/>
    </row>
    <row r="68" spans="1:10">
      <c r="A68" s="248"/>
      <c r="B68" s="248"/>
      <c r="C68" s="248"/>
      <c r="D68" s="248"/>
      <c r="E68" s="248"/>
      <c r="F68" s="248"/>
      <c r="G68" s="248"/>
      <c r="H68" s="248"/>
      <c r="I68" s="248"/>
      <c r="J68" s="248"/>
    </row>
    <row r="69" spans="1:10">
      <c r="A69" s="301" t="s">
        <v>138</v>
      </c>
      <c r="B69" s="301"/>
      <c r="C69" s="165"/>
      <c r="D69" s="301" t="s">
        <v>139</v>
      </c>
      <c r="E69" s="301"/>
      <c r="F69" s="165"/>
      <c r="G69" s="301" t="s">
        <v>794</v>
      </c>
      <c r="H69" s="301"/>
      <c r="I69" s="165"/>
      <c r="J69" s="165"/>
    </row>
    <row r="70" spans="1:10">
      <c r="A70" s="167" t="s">
        <v>813</v>
      </c>
      <c r="B70" s="167" t="s">
        <v>234</v>
      </c>
      <c r="D70" s="167" t="s">
        <v>813</v>
      </c>
      <c r="E70" s="167" t="s">
        <v>237</v>
      </c>
      <c r="G70" s="167" t="s">
        <v>813</v>
      </c>
      <c r="H70" s="167" t="s">
        <v>820</v>
      </c>
    </row>
    <row r="71" spans="1:10">
      <c r="A71" s="168" t="s">
        <v>814</v>
      </c>
      <c r="B71" s="189" t="s">
        <v>235</v>
      </c>
      <c r="D71" s="168" t="s">
        <v>814</v>
      </c>
      <c r="E71" s="189">
        <v>85000</v>
      </c>
      <c r="G71" s="168" t="s">
        <v>814</v>
      </c>
      <c r="H71" s="189" t="s">
        <v>701</v>
      </c>
    </row>
    <row r="72" spans="1:10">
      <c r="A72" s="168" t="s">
        <v>815</v>
      </c>
      <c r="B72" s="189" t="s">
        <v>819</v>
      </c>
      <c r="D72" s="168" t="s">
        <v>815</v>
      </c>
      <c r="E72" s="189">
        <v>60000</v>
      </c>
      <c r="G72" s="168" t="s">
        <v>815</v>
      </c>
      <c r="H72" s="189" t="s">
        <v>701</v>
      </c>
    </row>
    <row r="73" spans="1:10">
      <c r="A73" s="168" t="s">
        <v>816</v>
      </c>
      <c r="B73" s="189" t="s">
        <v>235</v>
      </c>
      <c r="D73" s="168" t="s">
        <v>816</v>
      </c>
      <c r="E73" s="189">
        <v>65000</v>
      </c>
      <c r="G73" s="168" t="s">
        <v>816</v>
      </c>
      <c r="H73" s="189" t="s">
        <v>702</v>
      </c>
    </row>
    <row r="74" spans="1:10">
      <c r="A74" s="168" t="s">
        <v>817</v>
      </c>
      <c r="B74" s="189" t="s">
        <v>236</v>
      </c>
      <c r="D74" s="168" t="s">
        <v>817</v>
      </c>
      <c r="E74" s="189">
        <v>50000</v>
      </c>
      <c r="G74" s="168" t="s">
        <v>817</v>
      </c>
      <c r="H74" s="189" t="s">
        <v>700</v>
      </c>
    </row>
    <row r="75" spans="1:10">
      <c r="A75" s="168" t="s">
        <v>818</v>
      </c>
      <c r="B75" s="189" t="s">
        <v>236</v>
      </c>
      <c r="D75" s="168" t="s">
        <v>818</v>
      </c>
      <c r="E75" s="189">
        <v>45000</v>
      </c>
      <c r="G75" s="168" t="s">
        <v>818</v>
      </c>
      <c r="H75" s="189" t="s">
        <v>702</v>
      </c>
    </row>
    <row r="78" spans="1:10">
      <c r="A78" s="250" t="s">
        <v>821</v>
      </c>
      <c r="B78" s="250"/>
      <c r="C78" s="250"/>
      <c r="D78" s="250"/>
    </row>
    <row r="79" spans="1:10">
      <c r="A79" s="167" t="s">
        <v>813</v>
      </c>
      <c r="B79" s="167" t="s">
        <v>234</v>
      </c>
      <c r="C79" s="167" t="s">
        <v>237</v>
      </c>
      <c r="D79" s="167" t="s">
        <v>820</v>
      </c>
    </row>
    <row r="80" spans="1:10">
      <c r="A80" s="168" t="s">
        <v>817</v>
      </c>
      <c r="B80" s="86"/>
      <c r="C80" s="189"/>
      <c r="D80" s="86"/>
    </row>
    <row r="81" spans="1:9">
      <c r="A81" s="168" t="s">
        <v>818</v>
      </c>
      <c r="B81" s="86"/>
      <c r="C81" s="189"/>
      <c r="D81" s="86"/>
    </row>
    <row r="82" spans="1:9">
      <c r="A82" s="168" t="s">
        <v>816</v>
      </c>
      <c r="B82" s="86"/>
      <c r="C82" s="189"/>
      <c r="D82" s="86"/>
    </row>
    <row r="83" spans="1:9">
      <c r="A83" s="168" t="s">
        <v>814</v>
      </c>
      <c r="B83" s="86"/>
      <c r="C83" s="189"/>
      <c r="D83" s="86"/>
    </row>
    <row r="84" spans="1:9">
      <c r="A84" s="168" t="s">
        <v>822</v>
      </c>
      <c r="B84" s="86"/>
      <c r="C84" s="189"/>
      <c r="D84" s="86"/>
    </row>
    <row r="85" spans="1:9">
      <c r="A85" s="168" t="s">
        <v>815</v>
      </c>
      <c r="B85" s="86"/>
      <c r="C85" s="189"/>
      <c r="D85" s="86"/>
    </row>
    <row r="88" spans="1:9" ht="15.75">
      <c r="A88" s="73" t="s">
        <v>465</v>
      </c>
    </row>
    <row r="89" spans="1:9">
      <c r="A89" s="125" t="s">
        <v>824</v>
      </c>
    </row>
    <row r="90" spans="1:9" ht="15" customHeight="1">
      <c r="A90" s="167" t="s">
        <v>90</v>
      </c>
      <c r="B90" s="167" t="s">
        <v>95</v>
      </c>
      <c r="C90" s="167" t="s">
        <v>96</v>
      </c>
      <c r="D90" s="167" t="s">
        <v>97</v>
      </c>
      <c r="E90" s="167" t="s">
        <v>92</v>
      </c>
      <c r="F90" s="167" t="s">
        <v>98</v>
      </c>
    </row>
    <row r="91" spans="1:9">
      <c r="A91" s="170" t="s">
        <v>774</v>
      </c>
      <c r="B91" s="185">
        <v>2500</v>
      </c>
      <c r="C91" s="185">
        <v>5000</v>
      </c>
      <c r="D91" s="185">
        <v>1250</v>
      </c>
      <c r="E91" s="185">
        <v>250</v>
      </c>
      <c r="F91" s="185">
        <v>300</v>
      </c>
    </row>
    <row r="92" spans="1:9">
      <c r="A92" s="170" t="s">
        <v>775</v>
      </c>
      <c r="B92" s="185">
        <v>2000</v>
      </c>
      <c r="C92" s="185">
        <v>4999</v>
      </c>
      <c r="D92" s="185">
        <v>1302</v>
      </c>
      <c r="E92" s="185">
        <v>300</v>
      </c>
      <c r="F92" s="185">
        <v>290</v>
      </c>
    </row>
    <row r="93" spans="1:9">
      <c r="A93" s="170" t="s">
        <v>776</v>
      </c>
      <c r="B93" s="185">
        <v>3000</v>
      </c>
      <c r="C93" s="185">
        <v>5200</v>
      </c>
      <c r="D93" s="185">
        <v>1100</v>
      </c>
      <c r="E93" s="185">
        <v>200</v>
      </c>
      <c r="F93" s="185">
        <v>310</v>
      </c>
    </row>
    <row r="95" spans="1:9">
      <c r="A95" s="167" t="s">
        <v>87</v>
      </c>
      <c r="B95" s="168" t="s">
        <v>774</v>
      </c>
      <c r="C95" s="168" t="s">
        <v>775</v>
      </c>
      <c r="D95" s="168" t="s">
        <v>776</v>
      </c>
      <c r="E95" s="168" t="s">
        <v>776</v>
      </c>
      <c r="F95" s="168" t="s">
        <v>774</v>
      </c>
      <c r="G95" s="168" t="s">
        <v>774</v>
      </c>
      <c r="H95" s="168" t="s">
        <v>775</v>
      </c>
      <c r="I95" s="168" t="s">
        <v>775</v>
      </c>
    </row>
    <row r="96" spans="1:9">
      <c r="A96" s="167" t="s">
        <v>88</v>
      </c>
      <c r="B96" s="168" t="s">
        <v>98</v>
      </c>
      <c r="C96" s="168" t="s">
        <v>95</v>
      </c>
      <c r="D96" s="168" t="s">
        <v>826</v>
      </c>
      <c r="E96" s="168" t="s">
        <v>97</v>
      </c>
      <c r="F96" s="168" t="s">
        <v>92</v>
      </c>
      <c r="G96" s="168" t="s">
        <v>96</v>
      </c>
      <c r="H96" s="168" t="s">
        <v>95</v>
      </c>
      <c r="I96" s="168" t="s">
        <v>96</v>
      </c>
    </row>
    <row r="97" spans="1:9">
      <c r="A97" s="167" t="s">
        <v>825</v>
      </c>
      <c r="B97" s="185"/>
      <c r="C97" s="185"/>
      <c r="D97" s="185"/>
      <c r="E97" s="185"/>
      <c r="F97" s="185"/>
      <c r="G97" s="185"/>
      <c r="H97" s="185"/>
      <c r="I97" s="185"/>
    </row>
  </sheetData>
  <mergeCells count="36">
    <mergeCell ref="D36:F36"/>
    <mergeCell ref="A40:J41"/>
    <mergeCell ref="A42:B42"/>
    <mergeCell ref="D42:E42"/>
    <mergeCell ref="A4:I4"/>
    <mergeCell ref="A13:J14"/>
    <mergeCell ref="D28:F28"/>
    <mergeCell ref="H28:P36"/>
    <mergeCell ref="D29:F29"/>
    <mergeCell ref="D30:F30"/>
    <mergeCell ref="D31:F31"/>
    <mergeCell ref="D32:F32"/>
    <mergeCell ref="D33:F33"/>
    <mergeCell ref="A78:D78"/>
    <mergeCell ref="F53:H53"/>
    <mergeCell ref="I53:K53"/>
    <mergeCell ref="F54:H54"/>
    <mergeCell ref="I54:K54"/>
    <mergeCell ref="F55:H55"/>
    <mergeCell ref="I55:K55"/>
    <mergeCell ref="A1:B1"/>
    <mergeCell ref="A16:J17"/>
    <mergeCell ref="B60:D63"/>
    <mergeCell ref="A67:J68"/>
    <mergeCell ref="A69:B69"/>
    <mergeCell ref="D69:E69"/>
    <mergeCell ref="G69:H69"/>
    <mergeCell ref="A49:K49"/>
    <mergeCell ref="F50:H50"/>
    <mergeCell ref="I50:K50"/>
    <mergeCell ref="F51:H51"/>
    <mergeCell ref="I51:K51"/>
    <mergeCell ref="F52:H52"/>
    <mergeCell ref="I52:K52"/>
    <mergeCell ref="D34:F34"/>
    <mergeCell ref="D35:F35"/>
  </mergeCells>
  <pageMargins left="0.7" right="0.7" top="0.75" bottom="0.75" header="0.3" footer="0.3"/>
  <pageSetup orientation="portrait" horizontalDpi="4294967293" verticalDpi="429496729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80"/>
  <sheetViews>
    <sheetView showGridLines="0" zoomScale="90" zoomScaleNormal="90" workbookViewId="0">
      <selection sqref="A1:B1"/>
    </sheetView>
  </sheetViews>
  <sheetFormatPr defaultRowHeight="15"/>
  <cols>
    <col min="1" max="1" width="12.85546875" customWidth="1"/>
    <col min="2" max="2" width="12.7109375" customWidth="1"/>
    <col min="3" max="3" width="10.140625" customWidth="1"/>
    <col min="4" max="4" width="17.140625" bestFit="1" customWidth="1"/>
    <col min="5" max="5" width="18.140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192</v>
      </c>
      <c r="B1" s="280"/>
      <c r="C1" s="112"/>
      <c r="D1" s="76"/>
      <c r="E1" s="76"/>
      <c r="F1" s="76"/>
      <c r="G1" s="76"/>
      <c r="H1" s="76"/>
      <c r="I1" s="76"/>
      <c r="J1" s="76"/>
      <c r="K1" s="76"/>
    </row>
    <row r="2" spans="1:11" ht="15.75" thickTop="1"/>
    <row r="3" spans="1:11" ht="18.75">
      <c r="A3" s="74" t="s">
        <v>213</v>
      </c>
    </row>
    <row r="4" spans="1:11" ht="15" customHeight="1">
      <c r="A4" s="281" t="s">
        <v>640</v>
      </c>
      <c r="B4" s="281"/>
      <c r="C4" s="281"/>
      <c r="D4" s="281"/>
      <c r="E4" s="281"/>
      <c r="F4" s="281"/>
      <c r="G4" s="281"/>
      <c r="H4" s="281"/>
      <c r="I4" s="281"/>
    </row>
    <row r="5" spans="1:11">
      <c r="A5" s="135"/>
      <c r="B5" s="135"/>
      <c r="C5" s="135"/>
      <c r="D5" s="135"/>
      <c r="E5" s="135"/>
      <c r="F5" s="135"/>
      <c r="G5" s="135"/>
      <c r="H5" s="135"/>
      <c r="I5" s="135"/>
    </row>
    <row r="6" spans="1:11" ht="18.75">
      <c r="A6" s="74" t="s">
        <v>24</v>
      </c>
    </row>
    <row r="7" spans="1:11" ht="15.75">
      <c r="A7" s="80" t="s">
        <v>641</v>
      </c>
    </row>
    <row r="9" spans="1:11" ht="15.75">
      <c r="A9" s="73" t="s">
        <v>642</v>
      </c>
    </row>
    <row r="10" spans="1:11">
      <c r="A10" t="s">
        <v>643</v>
      </c>
    </row>
    <row r="11" spans="1:11">
      <c r="A11" s="149"/>
    </row>
    <row r="12" spans="1:11" ht="15.75">
      <c r="A12" s="73" t="s">
        <v>644</v>
      </c>
    </row>
    <row r="13" spans="1:11">
      <c r="A13" t="s">
        <v>645</v>
      </c>
    </row>
    <row r="14" spans="1:11">
      <c r="A14" s="149"/>
    </row>
    <row r="15" spans="1:11" ht="15.75">
      <c r="A15" s="73" t="s">
        <v>44</v>
      </c>
    </row>
    <row r="16" spans="1:11">
      <c r="A16" s="125" t="s">
        <v>646</v>
      </c>
    </row>
    <row r="17" spans="1:5">
      <c r="A17" s="131" t="s">
        <v>314</v>
      </c>
      <c r="B17" s="131" t="s">
        <v>315</v>
      </c>
      <c r="C17" s="128" t="s">
        <v>647</v>
      </c>
      <c r="D17" s="128" t="s">
        <v>49</v>
      </c>
      <c r="E17" s="128" t="s">
        <v>227</v>
      </c>
    </row>
    <row r="18" spans="1:5">
      <c r="A18" s="140">
        <v>5</v>
      </c>
      <c r="B18" s="140">
        <v>12</v>
      </c>
      <c r="C18" s="143">
        <v>17</v>
      </c>
      <c r="D18" s="143">
        <f>SUM(A18:C18)</f>
        <v>34</v>
      </c>
      <c r="E18" s="140" t="s">
        <v>648</v>
      </c>
    </row>
    <row r="19" spans="1:5">
      <c r="A19" s="140">
        <v>10</v>
      </c>
      <c r="B19" s="140">
        <v>18</v>
      </c>
      <c r="C19" s="143">
        <v>23</v>
      </c>
      <c r="D19" s="143">
        <f>SUM(A19,B19,C19,H18)</f>
        <v>51</v>
      </c>
      <c r="E19" s="140" t="s">
        <v>649</v>
      </c>
    </row>
    <row r="20" spans="1:5">
      <c r="A20" s="140">
        <v>20</v>
      </c>
      <c r="B20" s="140">
        <v>100</v>
      </c>
      <c r="C20" s="143">
        <v>999</v>
      </c>
      <c r="D20" s="143">
        <f>A20+B20+C20</f>
        <v>1119</v>
      </c>
      <c r="E20" s="140" t="s">
        <v>650</v>
      </c>
    </row>
    <row r="21" spans="1:5">
      <c r="A21" s="126"/>
      <c r="B21" s="126"/>
      <c r="C21" s="126"/>
    </row>
    <row r="22" spans="1:5" ht="15.75">
      <c r="A22" s="73" t="s">
        <v>78</v>
      </c>
      <c r="B22" s="126"/>
      <c r="C22" s="126"/>
    </row>
    <row r="23" spans="1:5">
      <c r="A23" s="125" t="s">
        <v>646</v>
      </c>
      <c r="B23" s="126"/>
      <c r="C23" s="126"/>
    </row>
    <row r="24" spans="1:5">
      <c r="A24" s="131" t="s">
        <v>651</v>
      </c>
      <c r="B24" s="132">
        <v>5</v>
      </c>
      <c r="C24" s="132">
        <v>9</v>
      </c>
      <c r="D24" s="132">
        <v>12</v>
      </c>
      <c r="E24" s="129">
        <v>21</v>
      </c>
    </row>
    <row r="25" spans="1:5">
      <c r="A25" s="131" t="s">
        <v>652</v>
      </c>
      <c r="B25" s="132">
        <v>1</v>
      </c>
      <c r="C25" s="132">
        <v>56</v>
      </c>
      <c r="D25" s="132">
        <v>345</v>
      </c>
      <c r="E25" s="129">
        <v>23</v>
      </c>
    </row>
    <row r="26" spans="1:5">
      <c r="A26" s="131" t="s">
        <v>653</v>
      </c>
      <c r="B26" s="132">
        <v>2</v>
      </c>
      <c r="C26" s="132">
        <v>6</v>
      </c>
      <c r="D26" s="132">
        <v>23</v>
      </c>
      <c r="E26" s="129">
        <v>34</v>
      </c>
    </row>
    <row r="27" spans="1:5">
      <c r="A27" s="131" t="s">
        <v>654</v>
      </c>
      <c r="B27" s="132">
        <v>4</v>
      </c>
      <c r="C27" s="132">
        <v>12</v>
      </c>
      <c r="D27" s="132">
        <v>547</v>
      </c>
      <c r="E27" s="132">
        <v>12</v>
      </c>
    </row>
    <row r="28" spans="1:5">
      <c r="A28" s="131" t="s">
        <v>1</v>
      </c>
      <c r="B28" s="132">
        <f>SUM(B24:B27)</f>
        <v>12</v>
      </c>
      <c r="C28" s="132">
        <f>C24+C25+C26+C27</f>
        <v>83</v>
      </c>
      <c r="D28" s="132">
        <f>SUM(D24,D25,D26,D27)</f>
        <v>927</v>
      </c>
      <c r="E28" s="132">
        <f>SUM(E24:E25,E26:E27)</f>
        <v>90</v>
      </c>
    </row>
    <row r="29" spans="1:5" ht="39.75" customHeight="1">
      <c r="A29" s="130" t="s">
        <v>227</v>
      </c>
      <c r="B29" s="134" t="s">
        <v>655</v>
      </c>
      <c r="C29" s="134" t="s">
        <v>656</v>
      </c>
      <c r="D29" s="134" t="s">
        <v>657</v>
      </c>
      <c r="E29" s="134" t="s">
        <v>658</v>
      </c>
    </row>
    <row r="30" spans="1:5">
      <c r="A30" s="126"/>
      <c r="B30" s="126"/>
      <c r="C30" s="126"/>
      <c r="D30" s="126"/>
      <c r="E30" s="126"/>
    </row>
    <row r="31" spans="1:5" ht="15.75">
      <c r="A31" s="73" t="s">
        <v>100</v>
      </c>
      <c r="B31" s="126"/>
      <c r="C31" s="126"/>
    </row>
    <row r="32" spans="1:5">
      <c r="A32" s="125" t="s">
        <v>659</v>
      </c>
      <c r="B32" s="126"/>
      <c r="C32" s="126"/>
    </row>
    <row r="33" spans="1:10">
      <c r="A33" s="266" t="s">
        <v>661</v>
      </c>
      <c r="B33" s="266"/>
      <c r="C33" s="266"/>
      <c r="D33" s="128" t="s">
        <v>1</v>
      </c>
      <c r="E33" s="250" t="s">
        <v>227</v>
      </c>
      <c r="F33" s="250"/>
    </row>
    <row r="34" spans="1:10">
      <c r="A34" s="154">
        <v>5</v>
      </c>
      <c r="B34" s="126"/>
      <c r="C34" s="154">
        <v>3</v>
      </c>
      <c r="D34" s="132">
        <f>SUM(A34,A36,C34,C36,B35:B36)</f>
        <v>16</v>
      </c>
      <c r="E34" s="133" t="s">
        <v>660</v>
      </c>
      <c r="F34" s="132"/>
    </row>
    <row r="35" spans="1:10">
      <c r="A35" s="126"/>
      <c r="B35" s="132">
        <v>1</v>
      </c>
      <c r="C35" s="126"/>
    </row>
    <row r="36" spans="1:10">
      <c r="A36" s="132">
        <v>1</v>
      </c>
      <c r="B36" s="132">
        <v>2</v>
      </c>
      <c r="C36" s="132">
        <v>4</v>
      </c>
    </row>
    <row r="37" spans="1:10">
      <c r="A37" s="126"/>
      <c r="B37" s="126"/>
      <c r="C37" s="126"/>
    </row>
    <row r="38" spans="1:10" ht="15.75">
      <c r="A38" s="73" t="s">
        <v>163</v>
      </c>
      <c r="B38" s="126"/>
      <c r="C38" s="126"/>
    </row>
    <row r="39" spans="1:10">
      <c r="A39" s="303" t="s">
        <v>662</v>
      </c>
      <c r="B39" s="303"/>
      <c r="C39" s="303"/>
      <c r="D39" s="303"/>
      <c r="E39" s="303"/>
      <c r="F39" s="303"/>
      <c r="G39" s="303"/>
      <c r="H39" s="303"/>
      <c r="I39" s="303"/>
      <c r="J39" s="303"/>
    </row>
    <row r="40" spans="1:10">
      <c r="A40" s="303"/>
      <c r="B40" s="303"/>
      <c r="C40" s="303"/>
      <c r="D40" s="303"/>
      <c r="E40" s="303"/>
      <c r="F40" s="303"/>
      <c r="G40" s="303"/>
      <c r="H40" s="303"/>
      <c r="I40" s="303"/>
      <c r="J40" s="303"/>
    </row>
    <row r="41" spans="1:10">
      <c r="A41" s="126"/>
      <c r="B41" s="126"/>
      <c r="C41" s="126"/>
    </row>
    <row r="42" spans="1:10" ht="15.75">
      <c r="A42" s="73" t="s">
        <v>464</v>
      </c>
    </row>
    <row r="43" spans="1:10">
      <c r="A43" t="s">
        <v>663</v>
      </c>
    </row>
    <row r="44" spans="1:10">
      <c r="A44" s="266" t="s">
        <v>661</v>
      </c>
      <c r="B44" s="266"/>
      <c r="C44" s="266"/>
      <c r="D44" s="128" t="s">
        <v>49</v>
      </c>
    </row>
    <row r="45" spans="1:10">
      <c r="A45" s="132">
        <v>1</v>
      </c>
      <c r="B45" s="72"/>
      <c r="C45" s="72"/>
      <c r="D45" s="86"/>
    </row>
    <row r="46" spans="1:10">
      <c r="A46" s="132">
        <v>100</v>
      </c>
      <c r="B46" s="72"/>
      <c r="C46" s="132">
        <v>500</v>
      </c>
    </row>
    <row r="47" spans="1:10">
      <c r="A47" s="72"/>
      <c r="B47" s="132">
        <v>200</v>
      </c>
      <c r="C47" s="72"/>
    </row>
    <row r="50" spans="1:10" ht="15.75">
      <c r="A50" s="73" t="s">
        <v>465</v>
      </c>
    </row>
    <row r="51" spans="1:10">
      <c r="A51" s="248" t="s">
        <v>672</v>
      </c>
      <c r="B51" s="248"/>
      <c r="C51" s="248"/>
      <c r="D51" s="248"/>
      <c r="E51" s="248"/>
      <c r="F51" s="248"/>
      <c r="G51" s="248"/>
      <c r="H51" s="248"/>
      <c r="I51" s="248"/>
      <c r="J51" s="248"/>
    </row>
    <row r="52" spans="1:10">
      <c r="A52" s="248"/>
      <c r="B52" s="248"/>
      <c r="C52" s="248"/>
      <c r="D52" s="248"/>
      <c r="E52" s="248"/>
      <c r="F52" s="248"/>
      <c r="G52" s="248"/>
      <c r="H52" s="248"/>
      <c r="I52" s="248"/>
      <c r="J52" s="248"/>
    </row>
    <row r="53" spans="1:10" ht="30">
      <c r="A53" s="130" t="s">
        <v>666</v>
      </c>
      <c r="B53" s="137" t="s">
        <v>315</v>
      </c>
      <c r="C53" s="137" t="s">
        <v>647</v>
      </c>
      <c r="D53" s="137" t="s">
        <v>664</v>
      </c>
      <c r="E53" s="137" t="s">
        <v>665</v>
      </c>
      <c r="F53" s="155" t="s">
        <v>49</v>
      </c>
    </row>
    <row r="54" spans="1:10">
      <c r="A54" s="137" t="s">
        <v>667</v>
      </c>
      <c r="B54" s="136">
        <v>5</v>
      </c>
      <c r="C54" s="136">
        <v>1</v>
      </c>
      <c r="D54" s="136">
        <v>2</v>
      </c>
      <c r="E54" s="136">
        <v>4</v>
      </c>
      <c r="F54" s="132">
        <f>IF(B54&gt;1,SUM(B54:E54),0)</f>
        <v>12</v>
      </c>
      <c r="G54" s="150" t="s">
        <v>673</v>
      </c>
    </row>
    <row r="55" spans="1:10">
      <c r="A55" s="137" t="s">
        <v>668</v>
      </c>
      <c r="B55" s="136">
        <v>9</v>
      </c>
      <c r="C55" s="136">
        <v>56</v>
      </c>
      <c r="D55" s="136">
        <v>6</v>
      </c>
      <c r="E55" s="136">
        <v>12</v>
      </c>
      <c r="F55" s="132"/>
    </row>
    <row r="56" spans="1:10">
      <c r="A56" s="137" t="s">
        <v>669</v>
      </c>
      <c r="B56" s="136">
        <v>12</v>
      </c>
      <c r="C56" s="136">
        <v>345</v>
      </c>
      <c r="D56" s="136">
        <v>23</v>
      </c>
      <c r="E56" s="136">
        <v>547</v>
      </c>
      <c r="F56" s="132"/>
    </row>
    <row r="57" spans="1:10">
      <c r="A57" s="137" t="s">
        <v>670</v>
      </c>
      <c r="B57" s="136">
        <v>84.3</v>
      </c>
      <c r="C57" s="136">
        <v>59.8</v>
      </c>
      <c r="D57" s="136">
        <v>80.900000000000006</v>
      </c>
      <c r="E57" s="136">
        <v>80.5</v>
      </c>
      <c r="F57" s="132"/>
    </row>
    <row r="58" spans="1:10">
      <c r="A58" s="137" t="s">
        <v>671</v>
      </c>
      <c r="B58" s="136">
        <v>9.8000000000000007</v>
      </c>
      <c r="C58" s="136">
        <v>0.2</v>
      </c>
      <c r="D58" s="136">
        <v>38</v>
      </c>
      <c r="E58" s="136">
        <v>80.900000000000006</v>
      </c>
      <c r="F58" s="132"/>
    </row>
    <row r="61" spans="1:10" ht="15.75">
      <c r="A61" s="73" t="s">
        <v>674</v>
      </c>
    </row>
    <row r="62" spans="1:10">
      <c r="A62" s="248" t="s">
        <v>675</v>
      </c>
      <c r="B62" s="248"/>
      <c r="C62" s="248"/>
      <c r="D62" s="248"/>
      <c r="E62" s="248"/>
      <c r="F62" s="248"/>
      <c r="G62" s="248"/>
      <c r="H62" s="248"/>
      <c r="I62" s="248"/>
      <c r="J62" s="248"/>
    </row>
    <row r="63" spans="1:10">
      <c r="A63" s="248"/>
      <c r="B63" s="248"/>
      <c r="C63" s="248"/>
      <c r="D63" s="248"/>
      <c r="E63" s="248"/>
      <c r="F63" s="248"/>
      <c r="G63" s="248"/>
      <c r="H63" s="248"/>
      <c r="I63" s="248"/>
      <c r="J63" s="248"/>
    </row>
    <row r="64" spans="1:10" ht="30">
      <c r="A64" s="130" t="s">
        <v>676</v>
      </c>
      <c r="B64" s="130" t="s">
        <v>677</v>
      </c>
      <c r="C64" s="137" t="s">
        <v>315</v>
      </c>
      <c r="D64" s="137" t="s">
        <v>647</v>
      </c>
      <c r="E64" s="137" t="s">
        <v>664</v>
      </c>
      <c r="F64" s="137" t="s">
        <v>665</v>
      </c>
      <c r="G64" s="155" t="s">
        <v>49</v>
      </c>
    </row>
    <row r="65" spans="1:10">
      <c r="A65" s="137" t="s">
        <v>667</v>
      </c>
      <c r="B65" s="137" t="s">
        <v>678</v>
      </c>
      <c r="C65" s="136">
        <v>5</v>
      </c>
      <c r="D65" s="136">
        <v>1</v>
      </c>
      <c r="E65" s="136">
        <v>2</v>
      </c>
      <c r="F65" s="136">
        <v>4</v>
      </c>
      <c r="G65" s="132">
        <f>IF(AND(C65&gt;1,E65&gt;=2),SUM(C65:F65),0)</f>
        <v>12</v>
      </c>
      <c r="H65" s="150" t="s">
        <v>682</v>
      </c>
    </row>
    <row r="66" spans="1:10">
      <c r="A66" s="137" t="s">
        <v>668</v>
      </c>
      <c r="B66" s="137" t="s">
        <v>679</v>
      </c>
      <c r="C66" s="136">
        <v>9</v>
      </c>
      <c r="D66" s="136">
        <v>56</v>
      </c>
      <c r="E66" s="136">
        <v>6</v>
      </c>
      <c r="F66" s="136">
        <v>12</v>
      </c>
      <c r="G66" s="132"/>
    </row>
    <row r="67" spans="1:10">
      <c r="A67" s="137" t="s">
        <v>669</v>
      </c>
      <c r="B67" s="137" t="s">
        <v>680</v>
      </c>
      <c r="C67" s="136">
        <v>12</v>
      </c>
      <c r="D67" s="136">
        <v>345</v>
      </c>
      <c r="E67" s="136">
        <v>23</v>
      </c>
      <c r="F67" s="136">
        <v>547</v>
      </c>
      <c r="G67" s="132"/>
    </row>
    <row r="68" spans="1:10">
      <c r="A68" s="137" t="s">
        <v>670</v>
      </c>
      <c r="B68" s="137" t="s">
        <v>681</v>
      </c>
      <c r="C68" s="136">
        <v>84.3</v>
      </c>
      <c r="D68" s="136">
        <v>59.8</v>
      </c>
      <c r="E68" s="136">
        <v>80.900000000000006</v>
      </c>
      <c r="F68" s="136">
        <v>80.5</v>
      </c>
      <c r="G68" s="132"/>
    </row>
    <row r="69" spans="1:10">
      <c r="A69" s="137" t="s">
        <v>671</v>
      </c>
      <c r="B69" s="137" t="s">
        <v>683</v>
      </c>
      <c r="C69" s="136">
        <v>9.8000000000000007</v>
      </c>
      <c r="D69" s="136">
        <v>0.2</v>
      </c>
      <c r="E69" s="136">
        <v>38</v>
      </c>
      <c r="F69" s="136">
        <v>80.900000000000006</v>
      </c>
      <c r="G69" s="132"/>
    </row>
    <row r="72" spans="1:10" ht="15.75">
      <c r="A72" s="73" t="s">
        <v>684</v>
      </c>
    </row>
    <row r="73" spans="1:10">
      <c r="A73" s="248" t="s">
        <v>685</v>
      </c>
      <c r="B73" s="248"/>
      <c r="C73" s="248"/>
      <c r="D73" s="248"/>
      <c r="E73" s="248"/>
      <c r="F73" s="248"/>
      <c r="G73" s="248"/>
      <c r="H73" s="248"/>
      <c r="I73" s="248"/>
      <c r="J73" s="248"/>
    </row>
    <row r="74" spans="1:10">
      <c r="A74" s="248"/>
      <c r="B74" s="248"/>
      <c r="C74" s="248"/>
      <c r="D74" s="248"/>
      <c r="E74" s="248"/>
      <c r="F74" s="248"/>
      <c r="G74" s="248"/>
      <c r="H74" s="248"/>
      <c r="I74" s="248"/>
      <c r="J74" s="248"/>
    </row>
    <row r="75" spans="1:10" ht="30">
      <c r="A75" s="130" t="s">
        <v>676</v>
      </c>
      <c r="B75" s="130" t="s">
        <v>677</v>
      </c>
      <c r="C75" s="137" t="s">
        <v>315</v>
      </c>
      <c r="D75" s="137" t="s">
        <v>647</v>
      </c>
      <c r="E75" s="137" t="s">
        <v>664</v>
      </c>
      <c r="F75" s="137" t="s">
        <v>665</v>
      </c>
      <c r="G75" s="155" t="s">
        <v>49</v>
      </c>
    </row>
    <row r="76" spans="1:10">
      <c r="A76" s="137" t="s">
        <v>667</v>
      </c>
      <c r="B76" s="137" t="s">
        <v>678</v>
      </c>
      <c r="C76" s="136">
        <v>5</v>
      </c>
      <c r="D76" s="136">
        <v>1</v>
      </c>
      <c r="E76" s="136">
        <v>2</v>
      </c>
      <c r="F76" s="136">
        <v>4</v>
      </c>
      <c r="G76" s="132">
        <f>IF(OR(C76&gt;1,E76&gt;=2),SUM(C76:F76),0)</f>
        <v>12</v>
      </c>
      <c r="H76" s="150" t="s">
        <v>686</v>
      </c>
    </row>
    <row r="77" spans="1:10">
      <c r="A77" s="137" t="s">
        <v>668</v>
      </c>
      <c r="B77" s="137" t="s">
        <v>679</v>
      </c>
      <c r="C77" s="136">
        <v>9</v>
      </c>
      <c r="D77" s="136">
        <v>56</v>
      </c>
      <c r="E77" s="136">
        <v>6</v>
      </c>
      <c r="F77" s="136">
        <v>12</v>
      </c>
      <c r="G77" s="132"/>
    </row>
    <row r="78" spans="1:10">
      <c r="A78" s="137" t="s">
        <v>669</v>
      </c>
      <c r="B78" s="137" t="s">
        <v>680</v>
      </c>
      <c r="C78" s="136">
        <v>12</v>
      </c>
      <c r="D78" s="136">
        <v>345</v>
      </c>
      <c r="E78" s="136">
        <v>23</v>
      </c>
      <c r="F78" s="136">
        <v>547</v>
      </c>
      <c r="G78" s="132"/>
    </row>
    <row r="79" spans="1:10">
      <c r="A79" s="137" t="s">
        <v>670</v>
      </c>
      <c r="B79" s="137" t="s">
        <v>681</v>
      </c>
      <c r="C79" s="136">
        <v>84.3</v>
      </c>
      <c r="D79" s="136">
        <v>59.8</v>
      </c>
      <c r="E79" s="136">
        <v>80.900000000000006</v>
      </c>
      <c r="F79" s="136">
        <v>80.5</v>
      </c>
      <c r="G79" s="132"/>
    </row>
    <row r="80" spans="1:10">
      <c r="A80" s="137" t="s">
        <v>671</v>
      </c>
      <c r="B80" s="137" t="s">
        <v>683</v>
      </c>
      <c r="C80" s="136">
        <v>9.8000000000000007</v>
      </c>
      <c r="D80" s="136">
        <v>0.2</v>
      </c>
      <c r="E80" s="136">
        <v>38</v>
      </c>
      <c r="F80" s="136">
        <v>80.900000000000006</v>
      </c>
      <c r="G80" s="132"/>
    </row>
  </sheetData>
  <mergeCells count="9">
    <mergeCell ref="A1:B1"/>
    <mergeCell ref="A4:I4"/>
    <mergeCell ref="A51:J52"/>
    <mergeCell ref="A62:J63"/>
    <mergeCell ref="A73:J74"/>
    <mergeCell ref="E33:F33"/>
    <mergeCell ref="A33:C33"/>
    <mergeCell ref="A39:J40"/>
    <mergeCell ref="A44:C44"/>
  </mergeCells>
  <pageMargins left="0.7" right="0.7" top="0.75" bottom="0.75" header="0.3" footer="0.3"/>
  <pageSetup orientation="portrait" horizontalDpi="4294967293" verticalDpi="4294967293"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89"/>
  <sheetViews>
    <sheetView showGridLines="0" zoomScale="90" zoomScaleNormal="90" workbookViewId="0">
      <selection sqref="A1:B1"/>
    </sheetView>
  </sheetViews>
  <sheetFormatPr defaultRowHeight="15"/>
  <cols>
    <col min="1" max="1" width="12.85546875" customWidth="1"/>
    <col min="2" max="2" width="12.7109375" customWidth="1"/>
    <col min="3" max="3" width="11.5703125" customWidth="1"/>
    <col min="4" max="4" width="13.8554687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193</v>
      </c>
      <c r="B1" s="280"/>
      <c r="C1" s="112"/>
      <c r="D1" s="76"/>
      <c r="E1" s="76"/>
      <c r="F1" s="76"/>
      <c r="G1" s="76"/>
      <c r="H1" s="76"/>
      <c r="I1" s="76"/>
      <c r="J1" s="76"/>
      <c r="K1" s="76"/>
    </row>
    <row r="2" spans="1:11" ht="15.75" thickTop="1"/>
    <row r="3" spans="1:11" ht="18.75">
      <c r="A3" s="74" t="s">
        <v>213</v>
      </c>
    </row>
    <row r="4" spans="1:11" ht="15" customHeight="1">
      <c r="A4" s="281" t="s">
        <v>687</v>
      </c>
      <c r="B4" s="281"/>
      <c r="C4" s="281"/>
      <c r="D4" s="281"/>
      <c r="E4" s="281"/>
      <c r="F4" s="281"/>
      <c r="G4" s="281"/>
      <c r="H4" s="281"/>
      <c r="I4" s="281"/>
    </row>
    <row r="5" spans="1:11">
      <c r="A5" s="135"/>
      <c r="B5" s="135"/>
      <c r="C5" s="135"/>
      <c r="D5" s="135"/>
      <c r="E5" s="135"/>
      <c r="F5" s="135"/>
      <c r="G5" s="135"/>
      <c r="H5" s="135"/>
      <c r="I5" s="135"/>
    </row>
    <row r="6" spans="1:11" ht="18.75">
      <c r="A6" s="74" t="s">
        <v>24</v>
      </c>
    </row>
    <row r="7" spans="1:11" ht="15.75">
      <c r="A7" s="80" t="s">
        <v>688</v>
      </c>
    </row>
    <row r="9" spans="1:11" ht="15.75">
      <c r="A9" s="73" t="s">
        <v>689</v>
      </c>
    </row>
    <row r="10" spans="1:11">
      <c r="A10" t="s">
        <v>690</v>
      </c>
    </row>
    <row r="11" spans="1:11">
      <c r="A11" s="149"/>
    </row>
    <row r="12" spans="1:11" ht="15.75">
      <c r="A12" s="73" t="s">
        <v>691</v>
      </c>
    </row>
    <row r="13" spans="1:11">
      <c r="A13" t="s">
        <v>692</v>
      </c>
    </row>
    <row r="14" spans="1:11">
      <c r="A14" s="149"/>
    </row>
    <row r="15" spans="1:11" ht="15.75">
      <c r="A15" s="73" t="s">
        <v>693</v>
      </c>
    </row>
    <row r="16" spans="1:11">
      <c r="A16" s="248" t="s">
        <v>694</v>
      </c>
      <c r="B16" s="248"/>
      <c r="C16" s="248"/>
      <c r="D16" s="248"/>
      <c r="E16" s="248"/>
      <c r="F16" s="248"/>
      <c r="G16" s="248"/>
      <c r="H16" s="248"/>
      <c r="I16" s="248"/>
      <c r="J16" s="248"/>
    </row>
    <row r="17" spans="1:10">
      <c r="A17" s="248"/>
      <c r="B17" s="248"/>
      <c r="C17" s="248"/>
      <c r="D17" s="248"/>
      <c r="E17" s="248"/>
      <c r="F17" s="248"/>
      <c r="G17" s="248"/>
      <c r="H17" s="248"/>
      <c r="I17" s="248"/>
      <c r="J17" s="248"/>
    </row>
    <row r="18" spans="1:10">
      <c r="A18" s="149"/>
    </row>
    <row r="19" spans="1:10" ht="15.75">
      <c r="A19" s="73" t="s">
        <v>44</v>
      </c>
    </row>
    <row r="20" spans="1:10">
      <c r="A20" s="125" t="s">
        <v>703</v>
      </c>
    </row>
    <row r="21" spans="1:10">
      <c r="A21" s="131" t="s">
        <v>695</v>
      </c>
      <c r="B21" s="131" t="s">
        <v>696</v>
      </c>
      <c r="C21" s="128" t="s">
        <v>234</v>
      </c>
      <c r="D21" s="128" t="s">
        <v>707</v>
      </c>
      <c r="E21" s="128" t="s">
        <v>237</v>
      </c>
    </row>
    <row r="22" spans="1:10">
      <c r="A22" s="140" t="s">
        <v>230</v>
      </c>
      <c r="B22" s="140" t="s">
        <v>700</v>
      </c>
      <c r="C22" s="143" t="s">
        <v>235</v>
      </c>
      <c r="D22" s="107">
        <v>42736</v>
      </c>
      <c r="E22" s="156">
        <v>40000</v>
      </c>
    </row>
    <row r="23" spans="1:10">
      <c r="A23" s="140" t="s">
        <v>231</v>
      </c>
      <c r="B23" s="140" t="s">
        <v>701</v>
      </c>
      <c r="C23" s="143" t="s">
        <v>235</v>
      </c>
      <c r="D23" s="107">
        <v>42705</v>
      </c>
      <c r="E23" s="156">
        <v>75000</v>
      </c>
    </row>
    <row r="24" spans="1:10">
      <c r="A24" s="140" t="s">
        <v>232</v>
      </c>
      <c r="B24" s="140" t="s">
        <v>160</v>
      </c>
      <c r="C24" s="143" t="s">
        <v>235</v>
      </c>
      <c r="D24" s="107">
        <v>42705</v>
      </c>
      <c r="E24" s="156">
        <v>30000</v>
      </c>
    </row>
    <row r="25" spans="1:10">
      <c r="A25" s="140" t="s">
        <v>233</v>
      </c>
      <c r="B25" s="132" t="s">
        <v>701</v>
      </c>
      <c r="C25" s="132" t="s">
        <v>235</v>
      </c>
      <c r="D25" s="107">
        <v>42675</v>
      </c>
      <c r="E25" s="157">
        <v>80000</v>
      </c>
    </row>
    <row r="26" spans="1:10">
      <c r="A26" s="140" t="s">
        <v>385</v>
      </c>
      <c r="B26" s="132" t="s">
        <v>700</v>
      </c>
      <c r="C26" s="132" t="s">
        <v>236</v>
      </c>
      <c r="D26" s="107">
        <v>42644</v>
      </c>
      <c r="E26" s="157">
        <v>35000</v>
      </c>
    </row>
    <row r="27" spans="1:10">
      <c r="A27" s="140" t="s">
        <v>386</v>
      </c>
      <c r="B27" s="132" t="s">
        <v>160</v>
      </c>
      <c r="C27" s="132" t="s">
        <v>236</v>
      </c>
      <c r="D27" s="107">
        <v>42675</v>
      </c>
      <c r="E27" s="157">
        <v>25000</v>
      </c>
    </row>
    <row r="28" spans="1:10">
      <c r="A28" s="140" t="s">
        <v>387</v>
      </c>
      <c r="B28" s="132" t="s">
        <v>701</v>
      </c>
      <c r="C28" s="132" t="s">
        <v>236</v>
      </c>
      <c r="D28" s="107">
        <v>42644</v>
      </c>
      <c r="E28" s="157">
        <v>60000</v>
      </c>
    </row>
    <row r="29" spans="1:10">
      <c r="A29" s="140" t="s">
        <v>697</v>
      </c>
      <c r="B29" s="132" t="s">
        <v>160</v>
      </c>
      <c r="C29" s="132" t="s">
        <v>236</v>
      </c>
      <c r="D29" s="107">
        <v>42675</v>
      </c>
      <c r="E29" s="157">
        <v>20000</v>
      </c>
    </row>
    <row r="30" spans="1:10">
      <c r="A30" s="140" t="s">
        <v>698</v>
      </c>
      <c r="B30" s="134" t="s">
        <v>702</v>
      </c>
      <c r="C30" s="132" t="s">
        <v>236</v>
      </c>
      <c r="D30" s="107">
        <v>42644</v>
      </c>
      <c r="E30" s="158">
        <v>40000</v>
      </c>
    </row>
    <row r="31" spans="1:10">
      <c r="A31" s="140" t="s">
        <v>699</v>
      </c>
      <c r="B31" s="134" t="s">
        <v>702</v>
      </c>
      <c r="C31" s="132" t="s">
        <v>236</v>
      </c>
      <c r="D31" s="107">
        <v>42644</v>
      </c>
      <c r="E31" s="158">
        <v>38000</v>
      </c>
    </row>
    <row r="32" spans="1:10" ht="15.75">
      <c r="A32" s="73"/>
      <c r="B32" s="126"/>
      <c r="C32" s="126"/>
    </row>
    <row r="33" spans="1:6" ht="15.75">
      <c r="A33" s="73"/>
      <c r="B33" s="126"/>
      <c r="C33" s="128" t="s">
        <v>1</v>
      </c>
      <c r="D33" s="304" t="s">
        <v>227</v>
      </c>
      <c r="E33" s="304"/>
      <c r="F33" s="304"/>
    </row>
    <row r="34" spans="1:6">
      <c r="A34" s="305" t="s">
        <v>704</v>
      </c>
      <c r="B34" s="305"/>
      <c r="C34" s="158">
        <f>SUMIF(B22:B31,"Analytics",E22:E31)</f>
        <v>215000</v>
      </c>
      <c r="D34" s="307" t="s">
        <v>705</v>
      </c>
      <c r="E34" s="307"/>
      <c r="F34" s="307"/>
    </row>
    <row r="35" spans="1:6">
      <c r="A35" s="305" t="s">
        <v>704</v>
      </c>
      <c r="B35" s="305"/>
      <c r="C35" s="158">
        <f>SUMIF(B22:B31,"IT",E22:E31)</f>
        <v>78000</v>
      </c>
      <c r="D35" s="307" t="s">
        <v>706</v>
      </c>
      <c r="E35" s="307"/>
      <c r="F35" s="307"/>
    </row>
    <row r="36" spans="1:6" ht="15.75">
      <c r="A36" s="73"/>
      <c r="B36" s="126"/>
      <c r="C36" s="126"/>
    </row>
    <row r="37" spans="1:6">
      <c r="A37" s="126"/>
      <c r="B37" s="126"/>
      <c r="C37" s="126"/>
    </row>
    <row r="38" spans="1:6" ht="15.75">
      <c r="A38" s="73" t="s">
        <v>78</v>
      </c>
    </row>
    <row r="39" spans="1:6">
      <c r="A39" s="125" t="s">
        <v>708</v>
      </c>
    </row>
    <row r="40" spans="1:6">
      <c r="A40" s="131" t="s">
        <v>695</v>
      </c>
      <c r="B40" s="131" t="s">
        <v>696</v>
      </c>
      <c r="C40" s="128" t="s">
        <v>234</v>
      </c>
      <c r="D40" s="128" t="s">
        <v>707</v>
      </c>
      <c r="E40" s="128" t="s">
        <v>237</v>
      </c>
    </row>
    <row r="41" spans="1:6">
      <c r="A41" s="140" t="s">
        <v>230</v>
      </c>
      <c r="B41" s="140" t="s">
        <v>700</v>
      </c>
      <c r="C41" s="143" t="s">
        <v>235</v>
      </c>
      <c r="D41" s="107">
        <v>42736</v>
      </c>
      <c r="E41" s="156">
        <v>40000</v>
      </c>
    </row>
    <row r="42" spans="1:6">
      <c r="A42" s="140" t="s">
        <v>231</v>
      </c>
      <c r="B42" s="140" t="s">
        <v>701</v>
      </c>
      <c r="C42" s="143" t="s">
        <v>235</v>
      </c>
      <c r="D42" s="107">
        <v>42705</v>
      </c>
      <c r="E42" s="156">
        <v>75000</v>
      </c>
    </row>
    <row r="43" spans="1:6">
      <c r="A43" s="140" t="s">
        <v>232</v>
      </c>
      <c r="B43" s="140" t="s">
        <v>160</v>
      </c>
      <c r="C43" s="143" t="s">
        <v>235</v>
      </c>
      <c r="D43" s="107">
        <v>42705</v>
      </c>
      <c r="E43" s="156">
        <v>30000</v>
      </c>
    </row>
    <row r="44" spans="1:6">
      <c r="A44" s="140" t="s">
        <v>233</v>
      </c>
      <c r="B44" s="132" t="s">
        <v>701</v>
      </c>
      <c r="C44" s="132" t="s">
        <v>235</v>
      </c>
      <c r="D44" s="107">
        <v>42675</v>
      </c>
      <c r="E44" s="157">
        <v>80000</v>
      </c>
    </row>
    <row r="45" spans="1:6">
      <c r="A45" s="140" t="s">
        <v>385</v>
      </c>
      <c r="B45" s="132" t="s">
        <v>700</v>
      </c>
      <c r="C45" s="132" t="s">
        <v>236</v>
      </c>
      <c r="D45" s="107">
        <v>42644</v>
      </c>
      <c r="E45" s="157">
        <v>35000</v>
      </c>
    </row>
    <row r="46" spans="1:6">
      <c r="A46" s="140" t="s">
        <v>386</v>
      </c>
      <c r="B46" s="132" t="s">
        <v>160</v>
      </c>
      <c r="C46" s="132" t="s">
        <v>236</v>
      </c>
      <c r="D46" s="107">
        <v>42675</v>
      </c>
      <c r="E46" s="157">
        <v>25000</v>
      </c>
    </row>
    <row r="47" spans="1:6">
      <c r="A47" s="140" t="s">
        <v>387</v>
      </c>
      <c r="B47" s="132" t="s">
        <v>701</v>
      </c>
      <c r="C47" s="132" t="s">
        <v>236</v>
      </c>
      <c r="D47" s="107">
        <v>42644</v>
      </c>
      <c r="E47" s="157">
        <v>60000</v>
      </c>
    </row>
    <row r="48" spans="1:6">
      <c r="A48" s="140" t="s">
        <v>697</v>
      </c>
      <c r="B48" s="132" t="s">
        <v>160</v>
      </c>
      <c r="C48" s="132" t="s">
        <v>236</v>
      </c>
      <c r="D48" s="107">
        <v>42675</v>
      </c>
      <c r="E48" s="157">
        <v>20000</v>
      </c>
    </row>
    <row r="49" spans="1:6">
      <c r="A49" s="140" t="s">
        <v>698</v>
      </c>
      <c r="B49" s="134" t="s">
        <v>702</v>
      </c>
      <c r="C49" s="132" t="s">
        <v>236</v>
      </c>
      <c r="D49" s="107">
        <v>42644</v>
      </c>
      <c r="E49" s="158">
        <v>40000</v>
      </c>
    </row>
    <row r="50" spans="1:6">
      <c r="A50" s="140" t="s">
        <v>699</v>
      </c>
      <c r="B50" s="134" t="s">
        <v>702</v>
      </c>
      <c r="C50" s="132" t="s">
        <v>236</v>
      </c>
      <c r="D50" s="107">
        <v>42644</v>
      </c>
      <c r="E50" s="158">
        <v>38000</v>
      </c>
    </row>
    <row r="51" spans="1:6" ht="15.75">
      <c r="A51" s="73"/>
      <c r="B51" s="126"/>
      <c r="C51" s="126"/>
    </row>
    <row r="52" spans="1:6">
      <c r="A52" s="262" t="s">
        <v>710</v>
      </c>
      <c r="B52" s="262"/>
      <c r="C52" s="128" t="s">
        <v>1</v>
      </c>
      <c r="D52" s="304" t="s">
        <v>227</v>
      </c>
      <c r="E52" s="304"/>
      <c r="F52" s="304"/>
    </row>
    <row r="53" spans="1:6">
      <c r="A53" s="262"/>
      <c r="B53" s="262"/>
      <c r="C53" s="158">
        <f>SUMIF(D41:D50,"&lt;01-Dec-2016",E41:E50)</f>
        <v>298000</v>
      </c>
      <c r="D53" s="307" t="s">
        <v>709</v>
      </c>
      <c r="E53" s="307"/>
      <c r="F53" s="307"/>
    </row>
    <row r="54" spans="1:6">
      <c r="A54" s="126"/>
      <c r="B54" s="126"/>
      <c r="C54" s="126"/>
    </row>
    <row r="55" spans="1:6">
      <c r="A55" s="126"/>
      <c r="B55" s="126"/>
      <c r="C55" s="126"/>
    </row>
    <row r="56" spans="1:6" ht="15.75">
      <c r="A56" s="73" t="s">
        <v>464</v>
      </c>
      <c r="B56" s="126"/>
      <c r="C56" s="126"/>
    </row>
    <row r="57" spans="1:6">
      <c r="A57" s="125" t="s">
        <v>711</v>
      </c>
    </row>
    <row r="58" spans="1:6">
      <c r="A58" s="131" t="s">
        <v>695</v>
      </c>
      <c r="B58" s="131" t="s">
        <v>696</v>
      </c>
      <c r="C58" s="128" t="s">
        <v>234</v>
      </c>
      <c r="D58" s="128" t="s">
        <v>707</v>
      </c>
      <c r="E58" s="128" t="s">
        <v>237</v>
      </c>
    </row>
    <row r="59" spans="1:6">
      <c r="A59" s="140" t="s">
        <v>230</v>
      </c>
      <c r="B59" s="140" t="s">
        <v>700</v>
      </c>
      <c r="C59" s="143" t="s">
        <v>235</v>
      </c>
      <c r="D59" s="107">
        <v>42736</v>
      </c>
      <c r="E59" s="156">
        <v>40000</v>
      </c>
    </row>
    <row r="60" spans="1:6">
      <c r="A60" s="140" t="s">
        <v>231</v>
      </c>
      <c r="B60" s="140" t="s">
        <v>701</v>
      </c>
      <c r="C60" s="143" t="s">
        <v>235</v>
      </c>
      <c r="D60" s="107">
        <v>42705</v>
      </c>
      <c r="E60" s="156">
        <v>75000</v>
      </c>
    </row>
    <row r="61" spans="1:6">
      <c r="A61" s="140" t="s">
        <v>232</v>
      </c>
      <c r="B61" s="140" t="s">
        <v>160</v>
      </c>
      <c r="C61" s="143" t="s">
        <v>235</v>
      </c>
      <c r="D61" s="107">
        <v>42705</v>
      </c>
      <c r="E61" s="156">
        <v>30000</v>
      </c>
    </row>
    <row r="62" spans="1:6">
      <c r="A62" s="140" t="s">
        <v>233</v>
      </c>
      <c r="B62" s="132" t="s">
        <v>701</v>
      </c>
      <c r="C62" s="132" t="s">
        <v>235</v>
      </c>
      <c r="D62" s="107">
        <v>42675</v>
      </c>
      <c r="E62" s="157">
        <v>80000</v>
      </c>
    </row>
    <row r="63" spans="1:6">
      <c r="A63" s="140" t="s">
        <v>385</v>
      </c>
      <c r="B63" s="132" t="s">
        <v>700</v>
      </c>
      <c r="C63" s="132" t="s">
        <v>236</v>
      </c>
      <c r="D63" s="107">
        <v>42644</v>
      </c>
      <c r="E63" s="157">
        <v>35000</v>
      </c>
    </row>
    <row r="64" spans="1:6">
      <c r="A64" s="140" t="s">
        <v>386</v>
      </c>
      <c r="B64" s="132" t="s">
        <v>160</v>
      </c>
      <c r="C64" s="132" t="s">
        <v>236</v>
      </c>
      <c r="D64" s="107">
        <v>42675</v>
      </c>
      <c r="E64" s="157">
        <v>25000</v>
      </c>
    </row>
    <row r="65" spans="1:6">
      <c r="A65" s="140" t="s">
        <v>387</v>
      </c>
      <c r="B65" s="132" t="s">
        <v>701</v>
      </c>
      <c r="C65" s="132" t="s">
        <v>236</v>
      </c>
      <c r="D65" s="107">
        <v>42644</v>
      </c>
      <c r="E65" s="157">
        <v>60000</v>
      </c>
    </row>
    <row r="66" spans="1:6">
      <c r="A66" s="140" t="s">
        <v>697</v>
      </c>
      <c r="B66" s="132" t="s">
        <v>160</v>
      </c>
      <c r="C66" s="132" t="s">
        <v>236</v>
      </c>
      <c r="D66" s="107">
        <v>42675</v>
      </c>
      <c r="E66" s="157">
        <v>20000</v>
      </c>
    </row>
    <row r="67" spans="1:6">
      <c r="A67" s="140" t="s">
        <v>698</v>
      </c>
      <c r="B67" s="134" t="s">
        <v>702</v>
      </c>
      <c r="C67" s="132" t="s">
        <v>236</v>
      </c>
      <c r="D67" s="107">
        <v>42644</v>
      </c>
      <c r="E67" s="158">
        <v>40000</v>
      </c>
    </row>
    <row r="68" spans="1:6">
      <c r="A68" s="140" t="s">
        <v>699</v>
      </c>
      <c r="B68" s="134" t="s">
        <v>702</v>
      </c>
      <c r="C68" s="132" t="s">
        <v>236</v>
      </c>
      <c r="D68" s="107">
        <v>42644</v>
      </c>
      <c r="E68" s="158">
        <v>38000</v>
      </c>
    </row>
    <row r="69" spans="1:6" ht="15.75">
      <c r="A69" s="73"/>
      <c r="B69" s="126"/>
      <c r="C69" s="126"/>
    </row>
    <row r="70" spans="1:6" ht="15.75">
      <c r="A70" s="73"/>
      <c r="B70" s="126"/>
      <c r="C70" s="128" t="s">
        <v>49</v>
      </c>
      <c r="D70" s="304" t="s">
        <v>227</v>
      </c>
      <c r="E70" s="304"/>
      <c r="F70" s="304"/>
    </row>
    <row r="71" spans="1:6">
      <c r="A71" s="305" t="s">
        <v>704</v>
      </c>
      <c r="B71" s="305"/>
      <c r="C71" s="158">
        <v>225000</v>
      </c>
      <c r="D71" s="306"/>
      <c r="E71" s="306"/>
      <c r="F71" s="306"/>
    </row>
    <row r="74" spans="1:6" ht="15.75">
      <c r="A74" s="73" t="s">
        <v>465</v>
      </c>
      <c r="B74" s="126"/>
      <c r="C74" s="126"/>
    </row>
    <row r="75" spans="1:6">
      <c r="A75" s="125" t="s">
        <v>712</v>
      </c>
    </row>
    <row r="76" spans="1:6">
      <c r="A76" s="131" t="s">
        <v>695</v>
      </c>
      <c r="B76" s="131" t="s">
        <v>696</v>
      </c>
      <c r="C76" s="128" t="s">
        <v>234</v>
      </c>
      <c r="D76" s="128" t="s">
        <v>707</v>
      </c>
      <c r="E76" s="128" t="s">
        <v>237</v>
      </c>
    </row>
    <row r="77" spans="1:6">
      <c r="A77" s="140" t="s">
        <v>230</v>
      </c>
      <c r="B77" s="140" t="s">
        <v>700</v>
      </c>
      <c r="C77" s="143" t="s">
        <v>235</v>
      </c>
      <c r="D77" s="107">
        <v>42736</v>
      </c>
      <c r="E77" s="156">
        <v>40000</v>
      </c>
    </row>
    <row r="78" spans="1:6">
      <c r="A78" s="140" t="s">
        <v>231</v>
      </c>
      <c r="B78" s="140" t="s">
        <v>701</v>
      </c>
      <c r="C78" s="143" t="s">
        <v>235</v>
      </c>
      <c r="D78" s="107">
        <v>42705</v>
      </c>
      <c r="E78" s="156">
        <v>75000</v>
      </c>
    </row>
    <row r="79" spans="1:6">
      <c r="A79" s="140" t="s">
        <v>232</v>
      </c>
      <c r="B79" s="140" t="s">
        <v>160</v>
      </c>
      <c r="C79" s="143" t="s">
        <v>235</v>
      </c>
      <c r="D79" s="107">
        <v>42705</v>
      </c>
      <c r="E79" s="156">
        <v>30000</v>
      </c>
    </row>
    <row r="80" spans="1:6">
      <c r="A80" s="140" t="s">
        <v>233</v>
      </c>
      <c r="B80" s="132" t="s">
        <v>701</v>
      </c>
      <c r="C80" s="132" t="s">
        <v>235</v>
      </c>
      <c r="D80" s="107">
        <v>42675</v>
      </c>
      <c r="E80" s="157">
        <v>80000</v>
      </c>
    </row>
    <row r="81" spans="1:6">
      <c r="A81" s="140" t="s">
        <v>385</v>
      </c>
      <c r="B81" s="132" t="s">
        <v>700</v>
      </c>
      <c r="C81" s="132" t="s">
        <v>236</v>
      </c>
      <c r="D81" s="107">
        <v>42644</v>
      </c>
      <c r="E81" s="157">
        <v>35000</v>
      </c>
    </row>
    <row r="82" spans="1:6">
      <c r="A82" s="140" t="s">
        <v>386</v>
      </c>
      <c r="B82" s="132" t="s">
        <v>160</v>
      </c>
      <c r="C82" s="132" t="s">
        <v>236</v>
      </c>
      <c r="D82" s="107">
        <v>42675</v>
      </c>
      <c r="E82" s="157">
        <v>25000</v>
      </c>
    </row>
    <row r="83" spans="1:6">
      <c r="A83" s="140" t="s">
        <v>387</v>
      </c>
      <c r="B83" s="132" t="s">
        <v>701</v>
      </c>
      <c r="C83" s="132" t="s">
        <v>236</v>
      </c>
      <c r="D83" s="107">
        <v>42644</v>
      </c>
      <c r="E83" s="157">
        <v>60000</v>
      </c>
    </row>
    <row r="84" spans="1:6">
      <c r="A84" s="140" t="s">
        <v>697</v>
      </c>
      <c r="B84" s="132" t="s">
        <v>160</v>
      </c>
      <c r="C84" s="132" t="s">
        <v>236</v>
      </c>
      <c r="D84" s="107">
        <v>42675</v>
      </c>
      <c r="E84" s="157">
        <v>20000</v>
      </c>
    </row>
    <row r="85" spans="1:6">
      <c r="A85" s="140" t="s">
        <v>698</v>
      </c>
      <c r="B85" s="134" t="s">
        <v>702</v>
      </c>
      <c r="C85" s="132" t="s">
        <v>236</v>
      </c>
      <c r="D85" s="107">
        <v>42644</v>
      </c>
      <c r="E85" s="158">
        <v>40000</v>
      </c>
    </row>
    <row r="86" spans="1:6">
      <c r="A86" s="140" t="s">
        <v>699</v>
      </c>
      <c r="B86" s="134" t="s">
        <v>702</v>
      </c>
      <c r="C86" s="132" t="s">
        <v>236</v>
      </c>
      <c r="D86" s="107">
        <v>42644</v>
      </c>
      <c r="E86" s="158">
        <v>38000</v>
      </c>
    </row>
    <row r="87" spans="1:6" ht="15.75">
      <c r="A87" s="73"/>
      <c r="B87" s="126"/>
      <c r="C87" s="126"/>
    </row>
    <row r="88" spans="1:6" ht="15.75">
      <c r="A88" s="73"/>
      <c r="B88" s="126"/>
      <c r="C88" s="128" t="s">
        <v>49</v>
      </c>
      <c r="D88" s="304" t="s">
        <v>227</v>
      </c>
      <c r="E88" s="304"/>
      <c r="F88" s="304"/>
    </row>
    <row r="89" spans="1:6">
      <c r="A89" s="305" t="s">
        <v>704</v>
      </c>
      <c r="B89" s="305"/>
      <c r="C89" s="158">
        <v>173000</v>
      </c>
      <c r="D89" s="306"/>
      <c r="E89" s="306"/>
      <c r="F89" s="306"/>
    </row>
  </sheetData>
  <mergeCells count="17">
    <mergeCell ref="A1:B1"/>
    <mergeCell ref="A4:I4"/>
    <mergeCell ref="D52:F52"/>
    <mergeCell ref="D53:F53"/>
    <mergeCell ref="A16:J17"/>
    <mergeCell ref="A34:B34"/>
    <mergeCell ref="A35:B35"/>
    <mergeCell ref="D33:F33"/>
    <mergeCell ref="D34:F34"/>
    <mergeCell ref="D35:F35"/>
    <mergeCell ref="D88:F88"/>
    <mergeCell ref="A89:B89"/>
    <mergeCell ref="D89:F89"/>
    <mergeCell ref="A52:B53"/>
    <mergeCell ref="D70:F70"/>
    <mergeCell ref="A71:B71"/>
    <mergeCell ref="D71:F71"/>
  </mergeCells>
  <pageMargins left="0.7" right="0.7" top="0.75" bottom="0.75" header="0.3" footer="0.3"/>
  <pageSetup orientation="portrait" horizontalDpi="4294967293" verticalDpi="4294967293"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70"/>
  <sheetViews>
    <sheetView showGridLines="0" zoomScale="90" zoomScaleNormal="90" workbookViewId="0">
      <selection sqref="A1:C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194</v>
      </c>
      <c r="B1" s="280"/>
      <c r="C1" s="280"/>
      <c r="D1" s="76"/>
      <c r="E1" s="76"/>
      <c r="F1" s="76"/>
      <c r="G1" s="76"/>
      <c r="H1" s="76"/>
      <c r="I1" s="76"/>
      <c r="J1" s="76"/>
      <c r="K1" s="76"/>
    </row>
    <row r="2" spans="1:11" ht="15.75" thickTop="1"/>
    <row r="3" spans="1:11" ht="18.75">
      <c r="A3" s="74" t="s">
        <v>213</v>
      </c>
    </row>
    <row r="4" spans="1:11" ht="15" customHeight="1">
      <c r="A4" s="281" t="s">
        <v>713</v>
      </c>
      <c r="B4" s="281"/>
      <c r="C4" s="281"/>
      <c r="D4" s="281"/>
      <c r="E4" s="281"/>
      <c r="F4" s="281"/>
      <c r="G4" s="281"/>
      <c r="H4" s="281"/>
      <c r="I4" s="281"/>
    </row>
    <row r="5" spans="1:11">
      <c r="A5" s="135"/>
      <c r="B5" s="135"/>
      <c r="C5" s="135"/>
      <c r="D5" s="135"/>
      <c r="E5" s="135"/>
      <c r="F5" s="135"/>
      <c r="G5" s="135"/>
      <c r="H5" s="135"/>
      <c r="I5" s="135"/>
    </row>
    <row r="6" spans="1:11" ht="18.75">
      <c r="A6" s="74" t="s">
        <v>24</v>
      </c>
    </row>
    <row r="7" spans="1:11" ht="15.75">
      <c r="A7" s="80" t="s">
        <v>714</v>
      </c>
    </row>
    <row r="9" spans="1:11" ht="15.75">
      <c r="A9" s="73" t="s">
        <v>715</v>
      </c>
    </row>
    <row r="10" spans="1:11">
      <c r="A10" t="s">
        <v>716</v>
      </c>
    </row>
    <row r="11" spans="1:11">
      <c r="A11" s="149"/>
    </row>
    <row r="12" spans="1:11" ht="15.75">
      <c r="A12" s="73" t="s">
        <v>717</v>
      </c>
    </row>
    <row r="13" spans="1:11">
      <c r="A13" t="s">
        <v>718</v>
      </c>
    </row>
    <row r="14" spans="1:11">
      <c r="A14" s="149"/>
    </row>
    <row r="15" spans="1:11" ht="15.75">
      <c r="A15" s="73" t="s">
        <v>44</v>
      </c>
    </row>
    <row r="16" spans="1:11">
      <c r="A16" s="125" t="s">
        <v>719</v>
      </c>
    </row>
    <row r="17" spans="1:6">
      <c r="A17" s="131" t="s">
        <v>720</v>
      </c>
      <c r="B17" s="131" t="s">
        <v>729</v>
      </c>
      <c r="C17" s="128" t="s">
        <v>89</v>
      </c>
      <c r="D17" s="128" t="s">
        <v>727</v>
      </c>
    </row>
    <row r="18" spans="1:6">
      <c r="A18" s="140" t="s">
        <v>721</v>
      </c>
      <c r="B18" s="132" t="s">
        <v>270</v>
      </c>
      <c r="C18" s="160">
        <v>1.5</v>
      </c>
      <c r="D18" s="159">
        <v>100</v>
      </c>
    </row>
    <row r="19" spans="1:6">
      <c r="A19" s="140" t="s">
        <v>722</v>
      </c>
      <c r="B19" s="132" t="s">
        <v>269</v>
      </c>
      <c r="C19" s="160">
        <v>1.99</v>
      </c>
      <c r="D19" s="159">
        <v>150</v>
      </c>
    </row>
    <row r="20" spans="1:6">
      <c r="A20" s="140" t="s">
        <v>723</v>
      </c>
      <c r="B20" s="132" t="s">
        <v>269</v>
      </c>
      <c r="C20" s="160">
        <v>2.0499999999999998</v>
      </c>
      <c r="D20" s="159">
        <v>200</v>
      </c>
    </row>
    <row r="21" spans="1:6">
      <c r="A21" s="140" t="s">
        <v>724</v>
      </c>
      <c r="B21" s="132" t="s">
        <v>270</v>
      </c>
      <c r="C21" s="161">
        <v>3.5</v>
      </c>
      <c r="D21" s="159">
        <v>50</v>
      </c>
    </row>
    <row r="22" spans="1:6">
      <c r="A22" s="140" t="s">
        <v>725</v>
      </c>
      <c r="B22" s="132" t="s">
        <v>269</v>
      </c>
      <c r="C22" s="161">
        <v>4.9000000000000004</v>
      </c>
      <c r="D22" s="159">
        <v>400</v>
      </c>
    </row>
    <row r="23" spans="1:6">
      <c r="A23" s="140" t="s">
        <v>726</v>
      </c>
      <c r="B23" s="132" t="s">
        <v>270</v>
      </c>
      <c r="C23" s="161">
        <v>5</v>
      </c>
      <c r="D23" s="159">
        <v>1000</v>
      </c>
    </row>
    <row r="24" spans="1:6" ht="15.75">
      <c r="A24" s="73"/>
      <c r="B24" s="126"/>
      <c r="C24" s="126"/>
    </row>
    <row r="25" spans="1:6" ht="15.75">
      <c r="A25" s="73"/>
      <c r="B25" s="126"/>
      <c r="C25" s="128" t="s">
        <v>1</v>
      </c>
      <c r="D25" s="304" t="s">
        <v>227</v>
      </c>
      <c r="E25" s="304"/>
      <c r="F25" s="304"/>
    </row>
    <row r="26" spans="1:6">
      <c r="A26" s="308" t="s">
        <v>728</v>
      </c>
      <c r="B26" s="308"/>
      <c r="C26" s="158">
        <f>SUMPRODUCT(C18:C23,D18:D23)</f>
        <v>7993.5</v>
      </c>
      <c r="D26" s="307" t="s">
        <v>730</v>
      </c>
      <c r="E26" s="307"/>
      <c r="F26" s="307"/>
    </row>
    <row r="27" spans="1:6" ht="15.75">
      <c r="A27" s="73"/>
      <c r="B27" s="126"/>
      <c r="C27" s="126"/>
    </row>
    <row r="29" spans="1:6" ht="15.75">
      <c r="A29" s="73" t="s">
        <v>78</v>
      </c>
    </row>
    <row r="30" spans="1:6">
      <c r="A30" s="125" t="s">
        <v>731</v>
      </c>
    </row>
    <row r="31" spans="1:6">
      <c r="A31" s="131" t="s">
        <v>720</v>
      </c>
      <c r="B31" s="131" t="s">
        <v>729</v>
      </c>
      <c r="C31" s="128" t="s">
        <v>728</v>
      </c>
    </row>
    <row r="32" spans="1:6">
      <c r="A32" s="140" t="s">
        <v>721</v>
      </c>
      <c r="B32" s="132" t="s">
        <v>270</v>
      </c>
      <c r="C32" s="162">
        <v>150</v>
      </c>
    </row>
    <row r="33" spans="1:6">
      <c r="A33" s="140" t="s">
        <v>722</v>
      </c>
      <c r="B33" s="132" t="s">
        <v>269</v>
      </c>
      <c r="C33" s="162">
        <v>298.5</v>
      </c>
    </row>
    <row r="34" spans="1:6">
      <c r="A34" s="140" t="s">
        <v>723</v>
      </c>
      <c r="B34" s="132" t="s">
        <v>269</v>
      </c>
      <c r="C34" s="162">
        <v>409.99999999999994</v>
      </c>
    </row>
    <row r="35" spans="1:6">
      <c r="A35" s="140" t="s">
        <v>724</v>
      </c>
      <c r="B35" s="132" t="s">
        <v>270</v>
      </c>
      <c r="C35" s="163">
        <v>175</v>
      </c>
    </row>
    <row r="36" spans="1:6">
      <c r="A36" s="140" t="s">
        <v>725</v>
      </c>
      <c r="B36" s="132" t="s">
        <v>269</v>
      </c>
      <c r="C36" s="163">
        <v>1960.0000000000002</v>
      </c>
    </row>
    <row r="37" spans="1:6">
      <c r="A37" s="140" t="s">
        <v>726</v>
      </c>
      <c r="B37" s="132" t="s">
        <v>270</v>
      </c>
      <c r="C37" s="163">
        <v>5000</v>
      </c>
    </row>
    <row r="38" spans="1:6" ht="15.75">
      <c r="A38" s="73"/>
      <c r="B38" s="126"/>
      <c r="C38" s="126"/>
    </row>
    <row r="39" spans="1:6" ht="15.75">
      <c r="A39" s="73"/>
      <c r="B39" s="126"/>
      <c r="C39" s="128" t="s">
        <v>1</v>
      </c>
      <c r="D39" s="304" t="s">
        <v>227</v>
      </c>
      <c r="E39" s="304"/>
      <c r="F39" s="304"/>
    </row>
    <row r="40" spans="1:6">
      <c r="A40" s="308" t="s">
        <v>732</v>
      </c>
      <c r="B40" s="308"/>
      <c r="C40" s="164">
        <f>SUMPRODUCT(--(B32:B37="YES"))</f>
        <v>3</v>
      </c>
      <c r="D40" s="307" t="s">
        <v>734</v>
      </c>
      <c r="E40" s="307"/>
      <c r="F40" s="307"/>
    </row>
    <row r="41" spans="1:6">
      <c r="A41" s="308" t="s">
        <v>733</v>
      </c>
      <c r="B41" s="308"/>
      <c r="C41" s="158">
        <f>SUMPRODUCT(--(B32:B37="YES"),C32:C37)</f>
        <v>2668.5</v>
      </c>
      <c r="D41" s="307" t="s">
        <v>735</v>
      </c>
      <c r="E41" s="307"/>
      <c r="F41" s="307"/>
    </row>
    <row r="44" spans="1:6" ht="15.75">
      <c r="A44" s="73" t="s">
        <v>464</v>
      </c>
    </row>
    <row r="45" spans="1:6">
      <c r="A45" s="125" t="s">
        <v>719</v>
      </c>
    </row>
    <row r="46" spans="1:6">
      <c r="A46" s="131" t="s">
        <v>720</v>
      </c>
      <c r="B46" s="131" t="s">
        <v>729</v>
      </c>
      <c r="C46" s="128" t="s">
        <v>160</v>
      </c>
      <c r="D46" s="128" t="s">
        <v>727</v>
      </c>
    </row>
    <row r="47" spans="1:6">
      <c r="A47" s="140" t="s">
        <v>721</v>
      </c>
      <c r="B47" s="132" t="s">
        <v>270</v>
      </c>
      <c r="C47" s="160">
        <v>3.1</v>
      </c>
      <c r="D47" s="159">
        <v>500</v>
      </c>
    </row>
    <row r="48" spans="1:6">
      <c r="A48" s="140" t="s">
        <v>722</v>
      </c>
      <c r="B48" s="132" t="s">
        <v>269</v>
      </c>
      <c r="C48" s="160">
        <v>2.5</v>
      </c>
      <c r="D48" s="159">
        <v>150</v>
      </c>
    </row>
    <row r="49" spans="1:6">
      <c r="A49" s="140" t="s">
        <v>723</v>
      </c>
      <c r="B49" s="132" t="s">
        <v>269</v>
      </c>
      <c r="C49" s="160">
        <v>10</v>
      </c>
      <c r="D49" s="159">
        <v>100</v>
      </c>
    </row>
    <row r="50" spans="1:6">
      <c r="A50" s="140" t="s">
        <v>724</v>
      </c>
      <c r="B50" s="132" t="s">
        <v>270</v>
      </c>
      <c r="C50" s="161">
        <v>1</v>
      </c>
      <c r="D50" s="159">
        <v>500</v>
      </c>
    </row>
    <row r="51" spans="1:6">
      <c r="A51" s="140" t="s">
        <v>725</v>
      </c>
      <c r="B51" s="132" t="s">
        <v>269</v>
      </c>
      <c r="C51" s="161">
        <v>4</v>
      </c>
      <c r="D51" s="159">
        <v>200</v>
      </c>
    </row>
    <row r="52" spans="1:6">
      <c r="A52" s="140" t="s">
        <v>726</v>
      </c>
      <c r="B52" s="132" t="s">
        <v>270</v>
      </c>
      <c r="C52" s="161">
        <v>2</v>
      </c>
      <c r="D52" s="159">
        <v>2000</v>
      </c>
    </row>
    <row r="53" spans="1:6" ht="15.75">
      <c r="A53" s="73"/>
      <c r="B53" s="126"/>
      <c r="C53" s="126"/>
    </row>
    <row r="54" spans="1:6" ht="15.75">
      <c r="A54" s="73"/>
      <c r="B54" s="126"/>
      <c r="C54" s="128" t="s">
        <v>1</v>
      </c>
      <c r="D54" s="304" t="s">
        <v>227</v>
      </c>
      <c r="E54" s="304"/>
      <c r="F54" s="304"/>
    </row>
    <row r="55" spans="1:6">
      <c r="A55" s="308" t="s">
        <v>736</v>
      </c>
      <c r="B55" s="308"/>
      <c r="C55" s="158">
        <v>8225</v>
      </c>
      <c r="D55" s="307"/>
      <c r="E55" s="307"/>
      <c r="F55" s="307"/>
    </row>
    <row r="56" spans="1:6" ht="15.75">
      <c r="A56" s="73"/>
      <c r="B56" s="126"/>
      <c r="C56" s="126"/>
    </row>
    <row r="58" spans="1:6" ht="15.75">
      <c r="A58" s="73" t="s">
        <v>465</v>
      </c>
    </row>
    <row r="59" spans="1:6">
      <c r="A59" s="125" t="s">
        <v>737</v>
      </c>
    </row>
    <row r="60" spans="1:6">
      <c r="A60" s="131" t="s">
        <v>720</v>
      </c>
      <c r="B60" s="131" t="s">
        <v>729</v>
      </c>
      <c r="C60" s="128" t="s">
        <v>728</v>
      </c>
    </row>
    <row r="61" spans="1:6">
      <c r="A61" s="140" t="s">
        <v>721</v>
      </c>
      <c r="B61" s="132" t="s">
        <v>270</v>
      </c>
      <c r="C61" s="162">
        <v>150</v>
      </c>
    </row>
    <row r="62" spans="1:6">
      <c r="A62" s="140" t="s">
        <v>722</v>
      </c>
      <c r="B62" s="132" t="s">
        <v>269</v>
      </c>
      <c r="C62" s="162">
        <v>298.5</v>
      </c>
    </row>
    <row r="63" spans="1:6">
      <c r="A63" s="140" t="s">
        <v>723</v>
      </c>
      <c r="B63" s="132" t="s">
        <v>269</v>
      </c>
      <c r="C63" s="162">
        <v>409.99999999999994</v>
      </c>
    </row>
    <row r="64" spans="1:6">
      <c r="A64" s="140" t="s">
        <v>724</v>
      </c>
      <c r="B64" s="132" t="s">
        <v>270</v>
      </c>
      <c r="C64" s="163">
        <v>175</v>
      </c>
    </row>
    <row r="65" spans="1:3">
      <c r="A65" s="140" t="s">
        <v>725</v>
      </c>
      <c r="B65" s="132" t="s">
        <v>269</v>
      </c>
      <c r="C65" s="163">
        <v>1960.0000000000002</v>
      </c>
    </row>
    <row r="66" spans="1:3">
      <c r="A66" s="140" t="s">
        <v>726</v>
      </c>
      <c r="B66" s="132" t="s">
        <v>270</v>
      </c>
      <c r="C66" s="163">
        <v>5000</v>
      </c>
    </row>
    <row r="67" spans="1:3" ht="15.75">
      <c r="A67" s="73"/>
      <c r="B67" s="126"/>
      <c r="C67" s="126"/>
    </row>
    <row r="68" spans="1:3" ht="15.75">
      <c r="A68" s="73"/>
      <c r="B68" s="126"/>
      <c r="C68" s="128" t="s">
        <v>1</v>
      </c>
    </row>
    <row r="69" spans="1:3">
      <c r="A69" s="308" t="s">
        <v>732</v>
      </c>
      <c r="B69" s="308"/>
      <c r="C69" s="164"/>
    </row>
    <row r="70" spans="1:3">
      <c r="A70" s="309" t="s">
        <v>738</v>
      </c>
      <c r="B70" s="310"/>
      <c r="C70" s="158"/>
    </row>
  </sheetData>
  <mergeCells count="15">
    <mergeCell ref="A69:B69"/>
    <mergeCell ref="A70:B70"/>
    <mergeCell ref="A1:C1"/>
    <mergeCell ref="D39:F39"/>
    <mergeCell ref="A40:B40"/>
    <mergeCell ref="D40:F40"/>
    <mergeCell ref="A41:B41"/>
    <mergeCell ref="D41:F41"/>
    <mergeCell ref="D54:F54"/>
    <mergeCell ref="A55:B55"/>
    <mergeCell ref="D55:F55"/>
    <mergeCell ref="A4:I4"/>
    <mergeCell ref="D25:F25"/>
    <mergeCell ref="A26:B26"/>
    <mergeCell ref="D26:F26"/>
  </mergeCells>
  <pageMargins left="0.7" right="0.7" top="0.75" bottom="0.75" header="0.3" footer="0.3"/>
  <pageSetup orientation="portrait" horizontalDpi="4294967293" verticalDpi="4294967293"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21"/>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195</v>
      </c>
      <c r="B1" s="280"/>
      <c r="C1" s="112"/>
      <c r="D1" s="76"/>
      <c r="E1" s="76"/>
      <c r="F1" s="76"/>
      <c r="G1" s="76"/>
      <c r="H1" s="76"/>
      <c r="I1" s="76"/>
      <c r="J1" s="76"/>
      <c r="K1" s="76"/>
    </row>
    <row r="2" spans="1:11" ht="15.75" thickTop="1"/>
    <row r="3" spans="1:11" ht="18.75">
      <c r="A3" s="74" t="s">
        <v>213</v>
      </c>
    </row>
    <row r="4" spans="1:11" ht="15" customHeight="1">
      <c r="A4" s="281" t="s">
        <v>739</v>
      </c>
      <c r="B4" s="281"/>
      <c r="C4" s="281"/>
      <c r="D4" s="281"/>
      <c r="E4" s="281"/>
      <c r="F4" s="281"/>
      <c r="G4" s="281"/>
      <c r="H4" s="281"/>
      <c r="I4" s="281"/>
    </row>
    <row r="5" spans="1:11">
      <c r="A5" s="147"/>
      <c r="B5" s="147"/>
      <c r="C5" s="147"/>
      <c r="D5" s="147"/>
      <c r="E5" s="147"/>
      <c r="F5" s="147"/>
      <c r="G5" s="147"/>
      <c r="H5" s="147"/>
      <c r="I5" s="147"/>
    </row>
    <row r="6" spans="1:11" ht="18.75">
      <c r="A6" s="74" t="s">
        <v>24</v>
      </c>
    </row>
    <row r="7" spans="1:11" ht="15.75">
      <c r="A7" s="80" t="s">
        <v>740</v>
      </c>
    </row>
    <row r="9" spans="1:11" ht="15.75">
      <c r="A9" s="73" t="s">
        <v>741</v>
      </c>
    </row>
    <row r="10" spans="1:11">
      <c r="A10" t="s">
        <v>742</v>
      </c>
    </row>
    <row r="11" spans="1:11">
      <c r="A11" s="149"/>
    </row>
    <row r="12" spans="1:11" ht="15.75">
      <c r="A12" s="73" t="s">
        <v>48</v>
      </c>
    </row>
    <row r="13" spans="1:11">
      <c r="A13" s="125" t="s">
        <v>743</v>
      </c>
    </row>
    <row r="14" spans="1:11">
      <c r="A14" s="145" t="s">
        <v>744</v>
      </c>
      <c r="B14" s="144" t="s">
        <v>227</v>
      </c>
    </row>
    <row r="15" spans="1:11">
      <c r="A15" s="146">
        <f ca="1">RAND()</f>
        <v>0.65841091459626777</v>
      </c>
      <c r="B15" s="159" t="s">
        <v>740</v>
      </c>
    </row>
    <row r="16" spans="1:11">
      <c r="A16" s="146">
        <f t="shared" ref="A16:A20" ca="1" si="0">RAND()</f>
        <v>9.264022638700331E-2</v>
      </c>
      <c r="B16" s="159" t="s">
        <v>740</v>
      </c>
    </row>
    <row r="17" spans="1:3">
      <c r="A17" s="146">
        <f t="shared" ca="1" si="0"/>
        <v>0.69963456936357327</v>
      </c>
      <c r="B17" s="159" t="s">
        <v>740</v>
      </c>
    </row>
    <row r="18" spans="1:3">
      <c r="A18" s="146">
        <f t="shared" ca="1" si="0"/>
        <v>0.3882225150468136</v>
      </c>
      <c r="B18" s="159" t="s">
        <v>740</v>
      </c>
    </row>
    <row r="19" spans="1:3">
      <c r="A19" s="146">
        <f t="shared" ca="1" si="0"/>
        <v>0.74054689669767826</v>
      </c>
      <c r="B19" s="159" t="s">
        <v>740</v>
      </c>
    </row>
    <row r="20" spans="1:3">
      <c r="A20" s="146">
        <f t="shared" ca="1" si="0"/>
        <v>0.12509608990738963</v>
      </c>
      <c r="B20" s="159" t="s">
        <v>740</v>
      </c>
    </row>
    <row r="21" spans="1:3" ht="15.75">
      <c r="A21" s="73"/>
      <c r="B21" s="126"/>
      <c r="C21"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24"/>
  <sheetViews>
    <sheetView showGridLines="0" zoomScale="90" zoomScaleNormal="90" workbookViewId="0">
      <selection activeCell="A18" sqref="A1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745</v>
      </c>
      <c r="B1" s="280"/>
      <c r="C1" s="280"/>
      <c r="D1" s="76"/>
      <c r="E1" s="76"/>
      <c r="F1" s="76"/>
      <c r="G1" s="76"/>
      <c r="H1" s="76"/>
      <c r="I1" s="76"/>
      <c r="J1" s="76"/>
      <c r="K1" s="76"/>
    </row>
    <row r="2" spans="1:11" ht="15.75" thickTop="1"/>
    <row r="3" spans="1:11" ht="18.75">
      <c r="A3" s="74" t="s">
        <v>213</v>
      </c>
    </row>
    <row r="4" spans="1:11" ht="15" customHeight="1">
      <c r="A4" s="281" t="s">
        <v>746</v>
      </c>
      <c r="B4" s="281"/>
      <c r="C4" s="281"/>
      <c r="D4" s="281"/>
      <c r="E4" s="281"/>
      <c r="F4" s="281"/>
      <c r="G4" s="281"/>
      <c r="H4" s="281"/>
      <c r="I4" s="281"/>
    </row>
    <row r="5" spans="1:11">
      <c r="A5" s="147"/>
      <c r="B5" s="147"/>
      <c r="C5" s="147"/>
      <c r="D5" s="147"/>
      <c r="E5" s="147"/>
      <c r="F5" s="147"/>
      <c r="G5" s="147"/>
      <c r="H5" s="147"/>
      <c r="I5" s="147"/>
    </row>
    <row r="6" spans="1:11" ht="18.75">
      <c r="A6" s="74" t="s">
        <v>24</v>
      </c>
    </row>
    <row r="7" spans="1:11" ht="15.75">
      <c r="A7" s="80" t="s">
        <v>747</v>
      </c>
    </row>
    <row r="9" spans="1:11" ht="15.75">
      <c r="A9" s="73" t="s">
        <v>748</v>
      </c>
    </row>
    <row r="10" spans="1:11">
      <c r="A10" t="s">
        <v>750</v>
      </c>
    </row>
    <row r="11" spans="1:11">
      <c r="A11" s="149"/>
    </row>
    <row r="12" spans="1:11" ht="15.75">
      <c r="A12" s="73" t="s">
        <v>749</v>
      </c>
    </row>
    <row r="13" spans="1:11">
      <c r="A13" t="s">
        <v>751</v>
      </c>
    </row>
    <row r="14" spans="1:11">
      <c r="A14" s="149"/>
    </row>
    <row r="15" spans="1:11" ht="15.75">
      <c r="A15" s="73" t="s">
        <v>48</v>
      </c>
    </row>
    <row r="16" spans="1:11">
      <c r="A16" s="125" t="s">
        <v>743</v>
      </c>
    </row>
    <row r="17" spans="1:3">
      <c r="A17" s="145" t="s">
        <v>744</v>
      </c>
      <c r="B17" s="250" t="s">
        <v>227</v>
      </c>
      <c r="C17" s="250"/>
    </row>
    <row r="18" spans="1:3">
      <c r="A18" s="146">
        <f ca="1">RANDBETWEEN(0,100000)</f>
        <v>12523</v>
      </c>
      <c r="B18" s="254" t="s">
        <v>752</v>
      </c>
      <c r="C18" s="254"/>
    </row>
    <row r="19" spans="1:3">
      <c r="A19" s="146">
        <f t="shared" ref="A19:A20" ca="1" si="0">RANDBETWEEN(0,100000)</f>
        <v>33206</v>
      </c>
      <c r="B19" s="254" t="s">
        <v>752</v>
      </c>
      <c r="C19" s="254"/>
    </row>
    <row r="20" spans="1:3">
      <c r="A20" s="146">
        <f t="shared" ca="1" si="0"/>
        <v>38265</v>
      </c>
      <c r="B20" s="254" t="s">
        <v>752</v>
      </c>
      <c r="C20" s="254"/>
    </row>
    <row r="21" spans="1:3">
      <c r="A21" s="146">
        <f ca="1">RANDBETWEEN(0,5000)</f>
        <v>853</v>
      </c>
      <c r="B21" s="254" t="s">
        <v>753</v>
      </c>
      <c r="C21" s="254"/>
    </row>
    <row r="22" spans="1:3">
      <c r="A22" s="146">
        <f t="shared" ref="A22:A23" ca="1" si="1">RANDBETWEEN(0,5000)</f>
        <v>119</v>
      </c>
      <c r="B22" s="254" t="s">
        <v>753</v>
      </c>
      <c r="C22" s="254"/>
    </row>
    <row r="23" spans="1:3">
      <c r="A23" s="146">
        <f t="shared" ca="1" si="1"/>
        <v>4362</v>
      </c>
      <c r="B23" s="254" t="s">
        <v>753</v>
      </c>
      <c r="C23" s="254"/>
    </row>
    <row r="24" spans="1:3" ht="15.75">
      <c r="A24" s="73"/>
      <c r="B24" s="126"/>
      <c r="C24" s="126"/>
    </row>
  </sheetData>
  <mergeCells count="9">
    <mergeCell ref="B21:C21"/>
    <mergeCell ref="B22:C22"/>
    <mergeCell ref="B23:C23"/>
    <mergeCell ref="A4:I4"/>
    <mergeCell ref="A1:C1"/>
    <mergeCell ref="B17:C17"/>
    <mergeCell ref="B18:C18"/>
    <mergeCell ref="B19:C19"/>
    <mergeCell ref="B20:C20"/>
  </mergeCells>
  <pageMargins left="0.7" right="0.7" top="0.75" bottom="0.75" header="0.3" footer="0.3"/>
  <pageSetup orientation="portrait" horizontalDpi="4294967293" verticalDpi="4294967293"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30"/>
  <sheetViews>
    <sheetView showGridLines="0" zoomScale="90" zoomScaleNormal="90" workbookViewId="0">
      <selection activeCell="A21" sqref="A2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80" t="s">
        <v>196</v>
      </c>
      <c r="B1" s="280"/>
      <c r="C1" s="112"/>
      <c r="D1" s="76"/>
      <c r="E1" s="76"/>
      <c r="F1" s="76"/>
      <c r="G1" s="76"/>
      <c r="H1" s="76"/>
      <c r="I1" s="76"/>
      <c r="J1" s="76"/>
      <c r="K1" s="76"/>
    </row>
    <row r="2" spans="1:11" ht="15.75" thickTop="1"/>
    <row r="3" spans="1:11" ht="18.75">
      <c r="A3" s="74" t="s">
        <v>213</v>
      </c>
    </row>
    <row r="4" spans="1:11" ht="15" customHeight="1">
      <c r="A4" s="281" t="s">
        <v>754</v>
      </c>
      <c r="B4" s="281"/>
      <c r="C4" s="281"/>
      <c r="D4" s="281"/>
      <c r="E4" s="281"/>
      <c r="F4" s="281"/>
      <c r="G4" s="281"/>
      <c r="H4" s="281"/>
      <c r="I4" s="281"/>
    </row>
    <row r="5" spans="1:11">
      <c r="A5" s="147"/>
      <c r="B5" s="147"/>
      <c r="C5" s="147"/>
      <c r="D5" s="147"/>
      <c r="E5" s="147"/>
      <c r="F5" s="147"/>
      <c r="G5" s="147"/>
      <c r="H5" s="147"/>
      <c r="I5" s="147"/>
    </row>
    <row r="6" spans="1:11" ht="18.75">
      <c r="A6" s="74" t="s">
        <v>24</v>
      </c>
    </row>
    <row r="7" spans="1:11" ht="15.75">
      <c r="A7" s="80" t="s">
        <v>755</v>
      </c>
    </row>
    <row r="9" spans="1:11" ht="15.75">
      <c r="A9" s="73" t="s">
        <v>144</v>
      </c>
    </row>
    <row r="10" spans="1:11">
      <c r="A10" t="s">
        <v>756</v>
      </c>
    </row>
    <row r="11" spans="1:11">
      <c r="A11" s="149"/>
    </row>
    <row r="12" spans="1:11" ht="15.75">
      <c r="A12" s="73" t="s">
        <v>757</v>
      </c>
    </row>
    <row r="13" spans="1:11">
      <c r="A13" t="s">
        <v>758</v>
      </c>
    </row>
    <row r="14" spans="1:11">
      <c r="A14" s="149"/>
    </row>
    <row r="15" spans="1:11" ht="15.75">
      <c r="A15" s="73" t="s">
        <v>48</v>
      </c>
    </row>
    <row r="16" spans="1:11">
      <c r="A16" s="125" t="s">
        <v>759</v>
      </c>
    </row>
    <row r="17" spans="1:4">
      <c r="A17" s="166" t="s">
        <v>760</v>
      </c>
      <c r="B17" s="167" t="s">
        <v>761</v>
      </c>
      <c r="C17" s="266" t="s">
        <v>227</v>
      </c>
      <c r="D17" s="266"/>
    </row>
    <row r="18" spans="1:4">
      <c r="A18" s="172">
        <v>45.397610567982859</v>
      </c>
      <c r="B18" s="179">
        <f>ROUND(A18,2)</f>
        <v>45.4</v>
      </c>
      <c r="C18" s="311" t="s">
        <v>762</v>
      </c>
      <c r="D18" s="311"/>
    </row>
    <row r="19" spans="1:4">
      <c r="A19" s="172">
        <v>50.654626487009899</v>
      </c>
      <c r="B19" s="179">
        <f>ROUND(A19,1)</f>
        <v>50.7</v>
      </c>
      <c r="C19" s="311" t="s">
        <v>763</v>
      </c>
      <c r="D19" s="311"/>
    </row>
    <row r="20" spans="1:4">
      <c r="A20" s="172">
        <v>85.413909259984749</v>
      </c>
      <c r="B20" s="180">
        <f>ROUND(A20,3)</f>
        <v>85.414000000000001</v>
      </c>
      <c r="C20" s="311" t="s">
        <v>764</v>
      </c>
      <c r="D20" s="311"/>
    </row>
    <row r="21" spans="1:4">
      <c r="A21" s="172">
        <v>33.589347121750201</v>
      </c>
      <c r="B21" s="181">
        <f>ROUND(A21,0)</f>
        <v>34</v>
      </c>
      <c r="C21" s="311" t="s">
        <v>765</v>
      </c>
      <c r="D21" s="311"/>
    </row>
    <row r="22" spans="1:4" ht="15.75">
      <c r="A22" s="73"/>
      <c r="B22" s="126"/>
      <c r="C22" s="126"/>
    </row>
    <row r="23" spans="1:4" ht="15.75">
      <c r="A23" s="73" t="s">
        <v>245</v>
      </c>
    </row>
    <row r="24" spans="1:4">
      <c r="A24" s="125" t="s">
        <v>759</v>
      </c>
    </row>
    <row r="25" spans="1:4">
      <c r="A25" s="145" t="s">
        <v>720</v>
      </c>
      <c r="B25" s="144" t="s">
        <v>49</v>
      </c>
      <c r="C25" s="266" t="s">
        <v>227</v>
      </c>
      <c r="D25" s="266"/>
    </row>
    <row r="26" spans="1:4">
      <c r="A26" s="183">
        <v>81.373000000000005</v>
      </c>
      <c r="B26" s="184">
        <v>81.37</v>
      </c>
      <c r="C26" s="311"/>
      <c r="D26" s="311"/>
    </row>
    <row r="27" spans="1:4">
      <c r="A27" s="182">
        <v>7.9596999999999998</v>
      </c>
      <c r="B27" s="184">
        <v>8</v>
      </c>
      <c r="C27" s="311"/>
      <c r="D27" s="311"/>
    </row>
    <row r="28" spans="1:4">
      <c r="A28" s="182">
        <v>521.25779999999997</v>
      </c>
      <c r="B28" s="184">
        <v>521.25800000000004</v>
      </c>
      <c r="C28" s="311"/>
      <c r="D28" s="311"/>
    </row>
    <row r="29" spans="1:4">
      <c r="A29" s="183">
        <v>4.6985000000000001</v>
      </c>
      <c r="B29" s="184">
        <v>4.7</v>
      </c>
      <c r="C29" s="311"/>
      <c r="D29" s="311"/>
    </row>
    <row r="30" spans="1:4" ht="15.75">
      <c r="A30" s="73"/>
      <c r="B30" s="126"/>
      <c r="C30" s="126"/>
    </row>
  </sheetData>
  <mergeCells count="12">
    <mergeCell ref="A1:B1"/>
    <mergeCell ref="A4:I4"/>
    <mergeCell ref="C18:D18"/>
    <mergeCell ref="C26:D26"/>
    <mergeCell ref="C27:D27"/>
    <mergeCell ref="C28:D28"/>
    <mergeCell ref="C29:D29"/>
    <mergeCell ref="C17:D17"/>
    <mergeCell ref="C19:D19"/>
    <mergeCell ref="C20:D20"/>
    <mergeCell ref="C21:D21"/>
    <mergeCell ref="C25:D25"/>
  </mergeCells>
  <pageMargins left="0.7" right="0.7" top="0.75" bottom="0.75" header="0.3" footer="0.3"/>
  <pageSetup orientation="portrait" horizontalDpi="4294967293" verticalDpi="4294967293"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27"/>
  <sheetViews>
    <sheetView showGridLines="0" zoomScale="90" zoomScaleNormal="90" workbookViewId="0">
      <selection activeCell="A19" sqref="A19"/>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197</v>
      </c>
      <c r="B1" s="280"/>
      <c r="C1" s="112"/>
      <c r="D1" s="76"/>
      <c r="E1" s="76"/>
      <c r="F1" s="76"/>
      <c r="G1" s="76"/>
      <c r="H1" s="76"/>
      <c r="I1" s="76"/>
      <c r="J1" s="76"/>
      <c r="K1" s="76"/>
    </row>
    <row r="2" spans="1:11" ht="15.75" thickTop="1"/>
    <row r="3" spans="1:11" ht="18.75">
      <c r="A3" s="74" t="s">
        <v>213</v>
      </c>
    </row>
    <row r="4" spans="1:11" ht="15" customHeight="1">
      <c r="A4" s="281" t="s">
        <v>869</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867</v>
      </c>
    </row>
    <row r="9" spans="1:11" ht="15.75">
      <c r="A9" s="73" t="s">
        <v>146</v>
      </c>
    </row>
    <row r="10" spans="1:11">
      <c r="A10" t="s">
        <v>868</v>
      </c>
    </row>
    <row r="11" spans="1:11">
      <c r="A11" s="149"/>
    </row>
    <row r="12" spans="1:11" ht="15.75">
      <c r="A12" s="73" t="s">
        <v>48</v>
      </c>
    </row>
    <row r="13" spans="1:11">
      <c r="A13" s="125" t="s">
        <v>870</v>
      </c>
    </row>
    <row r="14" spans="1:11">
      <c r="A14" s="173" t="s">
        <v>760</v>
      </c>
      <c r="B14" s="175" t="s">
        <v>761</v>
      </c>
      <c r="C14" s="266" t="s">
        <v>227</v>
      </c>
      <c r="D14" s="266"/>
    </row>
    <row r="15" spans="1:11">
      <c r="A15" s="172">
        <v>45.397610567982859</v>
      </c>
      <c r="B15" s="181">
        <f>EVEN(A15)</f>
        <v>46</v>
      </c>
      <c r="C15" s="311" t="s">
        <v>871</v>
      </c>
      <c r="D15" s="311"/>
    </row>
    <row r="16" spans="1:11">
      <c r="A16" s="172">
        <v>-50.654626487009899</v>
      </c>
      <c r="B16" s="181">
        <f t="shared" ref="B16:B18" si="0">EVEN(A16)</f>
        <v>-52</v>
      </c>
      <c r="C16" s="311" t="s">
        <v>872</v>
      </c>
      <c r="D16" s="311"/>
    </row>
    <row r="17" spans="1:4">
      <c r="A17" s="172">
        <v>85.413909259984749</v>
      </c>
      <c r="B17" s="181">
        <f t="shared" si="0"/>
        <v>86</v>
      </c>
      <c r="C17" s="311" t="s">
        <v>873</v>
      </c>
      <c r="D17" s="311"/>
    </row>
    <row r="18" spans="1:4">
      <c r="A18" s="172">
        <v>31.589347121750201</v>
      </c>
      <c r="B18" s="181">
        <f t="shared" si="0"/>
        <v>32</v>
      </c>
      <c r="C18" s="311" t="s">
        <v>874</v>
      </c>
      <c r="D18" s="311"/>
    </row>
    <row r="19" spans="1:4" ht="15.75">
      <c r="A19" s="73"/>
      <c r="B19" s="126"/>
      <c r="C19" s="126"/>
    </row>
    <row r="20" spans="1:4" ht="15.75">
      <c r="A20" s="73" t="s">
        <v>245</v>
      </c>
    </row>
    <row r="21" spans="1:4">
      <c r="A21" s="125" t="s">
        <v>875</v>
      </c>
    </row>
    <row r="22" spans="1:4">
      <c r="A22" s="175" t="s">
        <v>720</v>
      </c>
      <c r="B22" s="173" t="s">
        <v>49</v>
      </c>
    </row>
    <row r="23" spans="1:4">
      <c r="A23" s="178">
        <v>1111.1110000000001</v>
      </c>
      <c r="B23" s="184"/>
    </row>
    <row r="24" spans="1:4">
      <c r="A24" s="178">
        <v>95.3</v>
      </c>
      <c r="B24" s="184"/>
    </row>
    <row r="25" spans="1:4">
      <c r="A25" s="178">
        <v>51.5</v>
      </c>
      <c r="B25" s="184"/>
    </row>
    <row r="26" spans="1:4">
      <c r="A26" s="183">
        <v>-4.6985000000000001</v>
      </c>
      <c r="B26" s="184"/>
    </row>
    <row r="27" spans="1:4" ht="15.75">
      <c r="A27" s="73"/>
      <c r="B27" s="126"/>
      <c r="C27" s="126"/>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27"/>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876</v>
      </c>
      <c r="B1" s="280"/>
      <c r="C1" s="112"/>
      <c r="D1" s="76"/>
      <c r="E1" s="76"/>
      <c r="F1" s="76"/>
      <c r="G1" s="76"/>
      <c r="H1" s="76"/>
      <c r="I1" s="76"/>
      <c r="J1" s="76"/>
      <c r="K1" s="76"/>
    </row>
    <row r="2" spans="1:11" ht="15.75" thickTop="1"/>
    <row r="3" spans="1:11" ht="18.75">
      <c r="A3" s="74" t="s">
        <v>213</v>
      </c>
    </row>
    <row r="4" spans="1:11" ht="15" customHeight="1">
      <c r="A4" s="281" t="s">
        <v>877</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878</v>
      </c>
    </row>
    <row r="9" spans="1:11" ht="15.75">
      <c r="A9" s="73" t="s">
        <v>146</v>
      </c>
    </row>
    <row r="10" spans="1:11">
      <c r="A10" t="s">
        <v>879</v>
      </c>
    </row>
    <row r="11" spans="1:11">
      <c r="A11" s="149"/>
    </row>
    <row r="12" spans="1:11" ht="15.75">
      <c r="A12" s="73" t="s">
        <v>48</v>
      </c>
    </row>
    <row r="13" spans="1:11">
      <c r="A13" s="125" t="s">
        <v>880</v>
      </c>
    </row>
    <row r="14" spans="1:11">
      <c r="A14" s="173" t="s">
        <v>760</v>
      </c>
      <c r="B14" s="175" t="s">
        <v>761</v>
      </c>
      <c r="C14" s="266" t="s">
        <v>227</v>
      </c>
      <c r="D14" s="266"/>
    </row>
    <row r="15" spans="1:11">
      <c r="A15" s="172">
        <v>45.397610567982859</v>
      </c>
      <c r="B15" s="181">
        <f>ODD(A15)</f>
        <v>47</v>
      </c>
      <c r="C15" s="311" t="s">
        <v>881</v>
      </c>
      <c r="D15" s="311"/>
    </row>
    <row r="16" spans="1:11">
      <c r="A16" s="172">
        <v>-50.654626487009899</v>
      </c>
      <c r="B16" s="181">
        <f t="shared" ref="B16:B18" si="0">ODD(A16)</f>
        <v>-51</v>
      </c>
      <c r="C16" s="311" t="s">
        <v>882</v>
      </c>
      <c r="D16" s="311"/>
    </row>
    <row r="17" spans="1:4">
      <c r="A17" s="172">
        <v>85.413909259984749</v>
      </c>
      <c r="B17" s="181">
        <f t="shared" si="0"/>
        <v>87</v>
      </c>
      <c r="C17" s="311" t="s">
        <v>883</v>
      </c>
      <c r="D17" s="311"/>
    </row>
    <row r="18" spans="1:4">
      <c r="A18" s="172">
        <v>33.589347121750201</v>
      </c>
      <c r="B18" s="181">
        <f t="shared" si="0"/>
        <v>35</v>
      </c>
      <c r="C18" s="311" t="s">
        <v>884</v>
      </c>
      <c r="D18" s="311"/>
    </row>
    <row r="19" spans="1:4" ht="15.75">
      <c r="A19" s="73"/>
      <c r="B19" s="126"/>
      <c r="C19" s="126"/>
    </row>
    <row r="20" spans="1:4" ht="15.75">
      <c r="A20" s="73" t="s">
        <v>245</v>
      </c>
    </row>
    <row r="21" spans="1:4">
      <c r="A21" s="125" t="s">
        <v>885</v>
      </c>
    </row>
    <row r="22" spans="1:4">
      <c r="A22" s="175" t="s">
        <v>720</v>
      </c>
      <c r="B22" s="173" t="s">
        <v>49</v>
      </c>
    </row>
    <row r="23" spans="1:4">
      <c r="A23" s="178">
        <v>1111.1110000000001</v>
      </c>
      <c r="B23" s="184"/>
    </row>
    <row r="24" spans="1:4">
      <c r="A24" s="178">
        <v>95.3</v>
      </c>
      <c r="B24" s="184"/>
    </row>
    <row r="25" spans="1:4">
      <c r="A25" s="178">
        <v>51.5</v>
      </c>
      <c r="B25" s="184"/>
    </row>
    <row r="26" spans="1:4">
      <c r="A26" s="183">
        <v>-4.6985000000000001</v>
      </c>
      <c r="B26" s="184"/>
    </row>
    <row r="27" spans="1:4" ht="15.75">
      <c r="A27" s="73"/>
      <c r="B27" s="126"/>
      <c r="C27" s="126"/>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30"/>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198</v>
      </c>
      <c r="B1" s="280"/>
      <c r="C1" s="112"/>
      <c r="D1" s="76"/>
      <c r="E1" s="76"/>
      <c r="F1" s="76"/>
      <c r="G1" s="76"/>
      <c r="H1" s="76"/>
      <c r="I1" s="76"/>
      <c r="J1" s="76"/>
      <c r="K1" s="76"/>
    </row>
    <row r="2" spans="1:11" ht="15.75" thickTop="1"/>
    <row r="3" spans="1:11" ht="18.75">
      <c r="A3" s="74" t="s">
        <v>213</v>
      </c>
    </row>
    <row r="4" spans="1:11" ht="15" customHeight="1">
      <c r="A4" s="281" t="s">
        <v>886</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887</v>
      </c>
    </row>
    <row r="9" spans="1:11" ht="15.75">
      <c r="A9" s="73" t="s">
        <v>144</v>
      </c>
    </row>
    <row r="10" spans="1:11">
      <c r="A10" t="s">
        <v>890</v>
      </c>
    </row>
    <row r="12" spans="1:11" ht="15.75">
      <c r="A12" s="73" t="s">
        <v>888</v>
      </c>
    </row>
    <row r="13" spans="1:11">
      <c r="A13" t="s">
        <v>889</v>
      </c>
    </row>
    <row r="15" spans="1:11" ht="15.75">
      <c r="A15" s="73" t="s">
        <v>48</v>
      </c>
    </row>
    <row r="16" spans="1:11">
      <c r="A16" s="125" t="s">
        <v>891</v>
      </c>
    </row>
    <row r="17" spans="1:4">
      <c r="A17" s="175" t="s">
        <v>144</v>
      </c>
      <c r="B17" s="175" t="s">
        <v>888</v>
      </c>
      <c r="C17" s="173" t="s">
        <v>893</v>
      </c>
      <c r="D17" s="173" t="s">
        <v>227</v>
      </c>
    </row>
    <row r="18" spans="1:4">
      <c r="A18" s="178">
        <v>3</v>
      </c>
      <c r="B18" s="176">
        <v>5</v>
      </c>
      <c r="C18" s="174">
        <f>MOD(A18,B18)</f>
        <v>3</v>
      </c>
      <c r="D18" s="174" t="s">
        <v>894</v>
      </c>
    </row>
    <row r="19" spans="1:4">
      <c r="A19" s="178">
        <v>19</v>
      </c>
      <c r="B19" s="176">
        <v>3</v>
      </c>
      <c r="C19" s="174">
        <f>MOD(A19,B19)</f>
        <v>1</v>
      </c>
      <c r="D19" s="174" t="s">
        <v>895</v>
      </c>
    </row>
    <row r="20" spans="1:4">
      <c r="A20" s="178">
        <v>8</v>
      </c>
      <c r="B20" s="176">
        <v>2</v>
      </c>
      <c r="C20" s="174">
        <f>MOD(A20,B20)</f>
        <v>0</v>
      </c>
      <c r="D20" s="174" t="s">
        <v>896</v>
      </c>
    </row>
    <row r="21" spans="1:4">
      <c r="A21" s="178">
        <v>-8.5</v>
      </c>
      <c r="B21" s="176">
        <v>3</v>
      </c>
      <c r="C21" s="174">
        <f>MOD(A21,B21)</f>
        <v>0.5</v>
      </c>
      <c r="D21" s="174" t="s">
        <v>897</v>
      </c>
    </row>
    <row r="22" spans="1:4" ht="15.75">
      <c r="A22" s="73"/>
      <c r="B22" s="126"/>
      <c r="C22" s="126"/>
    </row>
    <row r="23" spans="1:4" ht="15.75">
      <c r="A23" s="73" t="s">
        <v>245</v>
      </c>
    </row>
    <row r="24" spans="1:4">
      <c r="A24" s="125" t="s">
        <v>898</v>
      </c>
    </row>
    <row r="25" spans="1:4">
      <c r="A25" s="175" t="s">
        <v>642</v>
      </c>
      <c r="B25" s="175" t="s">
        <v>892</v>
      </c>
      <c r="C25" s="173" t="s">
        <v>49</v>
      </c>
    </row>
    <row r="26" spans="1:4">
      <c r="A26" s="178">
        <v>5</v>
      </c>
      <c r="B26" s="176">
        <v>6</v>
      </c>
      <c r="C26" s="174"/>
    </row>
    <row r="27" spans="1:4">
      <c r="A27" s="178">
        <v>9</v>
      </c>
      <c r="B27" s="176">
        <v>2</v>
      </c>
      <c r="C27" s="174"/>
    </row>
    <row r="28" spans="1:4">
      <c r="A28" s="178">
        <v>8</v>
      </c>
      <c r="B28" s="176">
        <v>5</v>
      </c>
      <c r="C28" s="174"/>
    </row>
    <row r="29" spans="1:4">
      <c r="A29" s="183">
        <v>-4.6985000000000001</v>
      </c>
      <c r="B29" s="176">
        <v>-1</v>
      </c>
      <c r="C29" s="174"/>
    </row>
    <row r="30" spans="1:4" ht="15.75">
      <c r="A30" s="73"/>
      <c r="B30" s="126"/>
      <c r="C30"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7"/>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199</v>
      </c>
      <c r="B1" s="280"/>
      <c r="C1" s="112"/>
      <c r="D1" s="76"/>
      <c r="E1" s="76"/>
      <c r="F1" s="76"/>
      <c r="G1" s="76"/>
      <c r="H1" s="76"/>
      <c r="I1" s="76"/>
      <c r="J1" s="76"/>
      <c r="K1" s="76"/>
    </row>
    <row r="2" spans="1:11" ht="15.75" thickTop="1"/>
    <row r="3" spans="1:11" ht="18.75">
      <c r="A3" s="74" t="s">
        <v>213</v>
      </c>
    </row>
    <row r="4" spans="1:11" ht="15" customHeight="1">
      <c r="A4" s="281" t="s">
        <v>899</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901</v>
      </c>
    </row>
    <row r="9" spans="1:11" ht="15.75">
      <c r="A9" s="73" t="s">
        <v>900</v>
      </c>
    </row>
    <row r="10" spans="1:11">
      <c r="A10" t="s">
        <v>902</v>
      </c>
    </row>
    <row r="12" spans="1:11" ht="15.75">
      <c r="A12" s="73" t="s">
        <v>48</v>
      </c>
    </row>
    <row r="13" spans="1:11">
      <c r="A13" s="125" t="s">
        <v>912</v>
      </c>
    </row>
    <row r="14" spans="1:11">
      <c r="A14" s="175" t="s">
        <v>903</v>
      </c>
      <c r="B14" s="175" t="s">
        <v>904</v>
      </c>
      <c r="C14" s="173" t="s">
        <v>905</v>
      </c>
      <c r="D14" s="173" t="s">
        <v>49</v>
      </c>
      <c r="E14" s="173" t="s">
        <v>227</v>
      </c>
    </row>
    <row r="15" spans="1:11">
      <c r="A15" s="178">
        <v>3</v>
      </c>
      <c r="B15" s="176">
        <v>5</v>
      </c>
      <c r="C15" s="174">
        <v>3</v>
      </c>
      <c r="D15" s="174">
        <f>MIN(A15:C15)</f>
        <v>3</v>
      </c>
      <c r="E15" s="86" t="s">
        <v>908</v>
      </c>
    </row>
    <row r="16" spans="1:11">
      <c r="A16" s="178">
        <v>19</v>
      </c>
      <c r="B16" s="176" t="s">
        <v>316</v>
      </c>
      <c r="C16" s="174">
        <v>1</v>
      </c>
      <c r="D16" s="174">
        <f t="shared" ref="D16:D18" si="0">MIN(A16:C16)</f>
        <v>1</v>
      </c>
      <c r="E16" s="86" t="s">
        <v>909</v>
      </c>
    </row>
    <row r="17" spans="1:5">
      <c r="A17" s="178">
        <v>8</v>
      </c>
      <c r="B17" s="176" t="s">
        <v>906</v>
      </c>
      <c r="C17" s="174" t="s">
        <v>907</v>
      </c>
      <c r="D17" s="174">
        <f t="shared" si="0"/>
        <v>8</v>
      </c>
      <c r="E17" s="86" t="s">
        <v>910</v>
      </c>
    </row>
    <row r="18" spans="1:5">
      <c r="A18" s="178">
        <v>-8.5</v>
      </c>
      <c r="B18" s="176">
        <v>3</v>
      </c>
      <c r="C18" s="174">
        <v>0.5</v>
      </c>
      <c r="D18" s="174">
        <f t="shared" si="0"/>
        <v>-8.5</v>
      </c>
      <c r="E18" s="86" t="s">
        <v>911</v>
      </c>
    </row>
    <row r="19" spans="1:5" ht="15.75">
      <c r="A19" s="73"/>
      <c r="B19" s="126"/>
      <c r="C19" s="126"/>
    </row>
    <row r="20" spans="1:5" ht="15.75">
      <c r="A20" s="73" t="s">
        <v>245</v>
      </c>
    </row>
    <row r="21" spans="1:5">
      <c r="A21" s="125" t="s">
        <v>913</v>
      </c>
    </row>
    <row r="22" spans="1:5">
      <c r="A22" s="175" t="s">
        <v>903</v>
      </c>
      <c r="B22" s="175" t="s">
        <v>904</v>
      </c>
      <c r="C22" s="173" t="s">
        <v>905</v>
      </c>
      <c r="D22" s="173" t="s">
        <v>49</v>
      </c>
    </row>
    <row r="23" spans="1:5">
      <c r="A23" s="178">
        <v>3</v>
      </c>
      <c r="B23" s="176">
        <v>5</v>
      </c>
      <c r="C23" s="174">
        <v>3</v>
      </c>
      <c r="D23" s="174"/>
    </row>
    <row r="24" spans="1:5">
      <c r="A24" s="178">
        <v>19</v>
      </c>
      <c r="B24" s="176" t="s">
        <v>316</v>
      </c>
      <c r="C24" s="174">
        <v>1</v>
      </c>
      <c r="D24" s="174"/>
    </row>
    <row r="25" spans="1:5">
      <c r="A25" s="178">
        <v>8</v>
      </c>
      <c r="B25" s="176" t="s">
        <v>906</v>
      </c>
      <c r="C25" s="174" t="s">
        <v>907</v>
      </c>
      <c r="D25" s="174"/>
    </row>
    <row r="26" spans="1:5">
      <c r="A26" s="178">
        <v>-8.5</v>
      </c>
      <c r="B26" s="176">
        <v>3</v>
      </c>
      <c r="C26" s="174">
        <v>0.5</v>
      </c>
      <c r="D26" s="174"/>
    </row>
    <row r="27" spans="1:5" ht="15.75">
      <c r="A27" s="73"/>
      <c r="B27" s="126"/>
      <c r="C27"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27"/>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200</v>
      </c>
      <c r="B1" s="280"/>
      <c r="C1" s="112"/>
      <c r="D1" s="76"/>
      <c r="E1" s="76"/>
      <c r="F1" s="76"/>
      <c r="G1" s="76"/>
      <c r="H1" s="76"/>
      <c r="I1" s="76"/>
      <c r="J1" s="76"/>
      <c r="K1" s="76"/>
    </row>
    <row r="2" spans="1:11" ht="15.75" thickTop="1"/>
    <row r="3" spans="1:11" ht="18.75">
      <c r="A3" s="74" t="s">
        <v>213</v>
      </c>
    </row>
    <row r="4" spans="1:11" ht="15" customHeight="1">
      <c r="A4" s="281" t="s">
        <v>914</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915</v>
      </c>
    </row>
    <row r="9" spans="1:11" ht="15.75">
      <c r="A9" s="73" t="s">
        <v>900</v>
      </c>
    </row>
    <row r="10" spans="1:11">
      <c r="A10" t="s">
        <v>916</v>
      </c>
    </row>
    <row r="12" spans="1:11" ht="15.75">
      <c r="A12" s="73" t="s">
        <v>48</v>
      </c>
    </row>
    <row r="13" spans="1:11">
      <c r="A13" s="125" t="s">
        <v>917</v>
      </c>
    </row>
    <row r="14" spans="1:11">
      <c r="A14" s="175" t="s">
        <v>903</v>
      </c>
      <c r="B14" s="175" t="s">
        <v>904</v>
      </c>
      <c r="C14" s="173" t="s">
        <v>905</v>
      </c>
      <c r="D14" s="173" t="s">
        <v>49</v>
      </c>
      <c r="E14" s="173" t="s">
        <v>227</v>
      </c>
    </row>
    <row r="15" spans="1:11">
      <c r="A15" s="178">
        <v>3</v>
      </c>
      <c r="B15" s="176">
        <v>5</v>
      </c>
      <c r="C15" s="174">
        <v>3</v>
      </c>
      <c r="D15" s="174">
        <f>MAX(A15:C15)</f>
        <v>5</v>
      </c>
      <c r="E15" s="86" t="s">
        <v>918</v>
      </c>
    </row>
    <row r="16" spans="1:11">
      <c r="A16" s="178">
        <v>19</v>
      </c>
      <c r="B16" s="176" t="s">
        <v>316</v>
      </c>
      <c r="C16" s="174">
        <v>1</v>
      </c>
      <c r="D16" s="174">
        <f t="shared" ref="D16:D18" si="0">MAX(A16:C16)</f>
        <v>19</v>
      </c>
      <c r="E16" s="86" t="s">
        <v>919</v>
      </c>
    </row>
    <row r="17" spans="1:5">
      <c r="A17" s="178">
        <v>8</v>
      </c>
      <c r="B17" s="176" t="s">
        <v>906</v>
      </c>
      <c r="C17" s="174" t="s">
        <v>907</v>
      </c>
      <c r="D17" s="174">
        <f t="shared" si="0"/>
        <v>8</v>
      </c>
      <c r="E17" s="86" t="s">
        <v>920</v>
      </c>
    </row>
    <row r="18" spans="1:5">
      <c r="A18" s="178">
        <v>-8.5</v>
      </c>
      <c r="B18" s="176">
        <v>3</v>
      </c>
      <c r="C18" s="174">
        <v>0.5</v>
      </c>
      <c r="D18" s="174">
        <f t="shared" si="0"/>
        <v>3</v>
      </c>
      <c r="E18" s="86" t="s">
        <v>921</v>
      </c>
    </row>
    <row r="19" spans="1:5" ht="15.75">
      <c r="A19" s="73"/>
      <c r="B19" s="126"/>
      <c r="C19" s="126"/>
    </row>
    <row r="20" spans="1:5" ht="15.75">
      <c r="A20" s="73" t="s">
        <v>245</v>
      </c>
    </row>
    <row r="21" spans="1:5">
      <c r="A21" s="125" t="s">
        <v>922</v>
      </c>
    </row>
    <row r="22" spans="1:5">
      <c r="A22" s="175" t="s">
        <v>903</v>
      </c>
      <c r="B22" s="175" t="s">
        <v>904</v>
      </c>
      <c r="C22" s="173" t="s">
        <v>905</v>
      </c>
      <c r="D22" s="173" t="s">
        <v>49</v>
      </c>
    </row>
    <row r="23" spans="1:5">
      <c r="A23" s="178">
        <v>3</v>
      </c>
      <c r="B23" s="176">
        <v>5</v>
      </c>
      <c r="C23" s="174">
        <v>3</v>
      </c>
      <c r="D23" s="174"/>
    </row>
    <row r="24" spans="1:5">
      <c r="A24" s="178">
        <v>19</v>
      </c>
      <c r="B24" s="176" t="s">
        <v>316</v>
      </c>
      <c r="C24" s="174">
        <v>1</v>
      </c>
      <c r="D24" s="174"/>
    </row>
    <row r="25" spans="1:5">
      <c r="A25" s="178">
        <v>8</v>
      </c>
      <c r="B25" s="176" t="s">
        <v>906</v>
      </c>
      <c r="C25" s="174" t="s">
        <v>907</v>
      </c>
      <c r="D25" s="174"/>
    </row>
    <row r="26" spans="1:5">
      <c r="A26" s="178">
        <v>-8.5</v>
      </c>
      <c r="B26" s="176">
        <v>3</v>
      </c>
      <c r="C26" s="174">
        <v>0.5</v>
      </c>
      <c r="D26" s="174"/>
    </row>
    <row r="27" spans="1:5" ht="15.75">
      <c r="A27" s="73"/>
      <c r="B27" s="126"/>
      <c r="C27"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27"/>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201</v>
      </c>
      <c r="B1" s="280"/>
      <c r="C1" s="112"/>
      <c r="D1" s="76"/>
      <c r="E1" s="76"/>
      <c r="F1" s="76"/>
      <c r="G1" s="76"/>
      <c r="H1" s="76"/>
      <c r="I1" s="76"/>
      <c r="J1" s="76"/>
      <c r="K1" s="76"/>
    </row>
    <row r="2" spans="1:11" ht="15.75" thickTop="1"/>
    <row r="3" spans="1:11" ht="18.75">
      <c r="A3" s="74" t="s">
        <v>213</v>
      </c>
    </row>
    <row r="4" spans="1:11" ht="15" customHeight="1">
      <c r="A4" s="281" t="s">
        <v>926</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923</v>
      </c>
    </row>
    <row r="9" spans="1:11" ht="15.75">
      <c r="A9" s="73" t="s">
        <v>900</v>
      </c>
    </row>
    <row r="10" spans="1:11">
      <c r="A10" t="s">
        <v>924</v>
      </c>
    </row>
    <row r="12" spans="1:11" ht="15.75">
      <c r="A12" s="73" t="s">
        <v>48</v>
      </c>
    </row>
    <row r="13" spans="1:11">
      <c r="A13" s="125" t="s">
        <v>925</v>
      </c>
    </row>
    <row r="14" spans="1:11">
      <c r="A14" s="175" t="s">
        <v>903</v>
      </c>
      <c r="B14" s="175" t="s">
        <v>904</v>
      </c>
      <c r="C14" s="173" t="s">
        <v>905</v>
      </c>
      <c r="D14" s="173" t="s">
        <v>49</v>
      </c>
      <c r="E14" s="173" t="s">
        <v>227</v>
      </c>
    </row>
    <row r="15" spans="1:11">
      <c r="A15" s="178">
        <v>3</v>
      </c>
      <c r="B15" s="176"/>
      <c r="C15" s="174">
        <v>5</v>
      </c>
      <c r="D15" s="174">
        <f>AVERAGE(A15:C15)</f>
        <v>4</v>
      </c>
      <c r="E15" s="86" t="s">
        <v>918</v>
      </c>
    </row>
    <row r="16" spans="1:11">
      <c r="A16" s="178">
        <v>19</v>
      </c>
      <c r="B16" s="176" t="s">
        <v>316</v>
      </c>
      <c r="C16" s="174">
        <v>1</v>
      </c>
      <c r="D16" s="174">
        <f t="shared" ref="D16:D18" si="0">AVERAGE(A16:C16)</f>
        <v>10</v>
      </c>
      <c r="E16" s="86" t="s">
        <v>919</v>
      </c>
    </row>
    <row r="17" spans="1:5">
      <c r="A17" s="178">
        <v>8</v>
      </c>
      <c r="B17" s="176" t="s">
        <v>906</v>
      </c>
      <c r="C17" s="174" t="s">
        <v>907</v>
      </c>
      <c r="D17" s="174">
        <f t="shared" si="0"/>
        <v>8</v>
      </c>
      <c r="E17" s="86" t="s">
        <v>920</v>
      </c>
    </row>
    <row r="18" spans="1:5">
      <c r="A18" s="178">
        <v>-8.5</v>
      </c>
      <c r="B18" s="176">
        <v>3</v>
      </c>
      <c r="C18" s="174">
        <v>0.5</v>
      </c>
      <c r="D18" s="174">
        <f t="shared" si="0"/>
        <v>-1.6666666666666667</v>
      </c>
      <c r="E18" s="86" t="s">
        <v>921</v>
      </c>
    </row>
    <row r="19" spans="1:5" ht="15.75">
      <c r="A19" s="73"/>
      <c r="B19" s="126"/>
      <c r="C19" s="126"/>
    </row>
    <row r="20" spans="1:5" ht="15.75">
      <c r="A20" s="73" t="s">
        <v>245</v>
      </c>
    </row>
    <row r="21" spans="1:5">
      <c r="A21" s="125" t="s">
        <v>927</v>
      </c>
    </row>
    <row r="22" spans="1:5">
      <c r="A22" s="175" t="s">
        <v>903</v>
      </c>
      <c r="B22" s="175" t="s">
        <v>904</v>
      </c>
      <c r="C22" s="173" t="s">
        <v>905</v>
      </c>
      <c r="D22" s="173" t="s">
        <v>49</v>
      </c>
    </row>
    <row r="23" spans="1:5">
      <c r="A23" s="178">
        <v>3</v>
      </c>
      <c r="B23" s="176">
        <v>5</v>
      </c>
      <c r="C23" s="174">
        <v>3</v>
      </c>
      <c r="D23" s="174"/>
    </row>
    <row r="24" spans="1:5">
      <c r="A24" s="178">
        <v>19</v>
      </c>
      <c r="B24" s="176" t="s">
        <v>316</v>
      </c>
      <c r="C24" s="174">
        <v>1</v>
      </c>
      <c r="D24" s="174"/>
    </row>
    <row r="25" spans="1:5">
      <c r="A25" s="178">
        <v>8</v>
      </c>
      <c r="B25" s="176" t="s">
        <v>906</v>
      </c>
      <c r="C25" s="174" t="s">
        <v>907</v>
      </c>
      <c r="D25" s="174"/>
    </row>
    <row r="26" spans="1:5">
      <c r="A26" s="178">
        <v>1.5</v>
      </c>
      <c r="B26" s="176"/>
      <c r="C26" s="174">
        <v>4.5</v>
      </c>
      <c r="D26" s="174"/>
    </row>
    <row r="27" spans="1:5" ht="15.75">
      <c r="A27" s="73"/>
      <c r="B27" s="126"/>
      <c r="C27"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30"/>
  <sheetViews>
    <sheetView showGridLines="0" zoomScale="90" zoomScaleNormal="90" workbookViewId="0">
      <selection activeCell="E20" sqref="E20"/>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202</v>
      </c>
      <c r="B1" s="280"/>
      <c r="C1" s="112"/>
      <c r="D1" s="76"/>
      <c r="E1" s="76"/>
      <c r="F1" s="76"/>
      <c r="G1" s="76"/>
      <c r="H1" s="76"/>
      <c r="I1" s="76"/>
      <c r="J1" s="76"/>
      <c r="K1" s="76"/>
    </row>
    <row r="2" spans="1:11" ht="15.75" thickTop="1"/>
    <row r="3" spans="1:11" ht="18.75">
      <c r="A3" s="74" t="s">
        <v>213</v>
      </c>
    </row>
    <row r="4" spans="1:11" ht="15" customHeight="1">
      <c r="A4" s="281" t="s">
        <v>928</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929</v>
      </c>
    </row>
    <row r="9" spans="1:11" ht="15.75">
      <c r="A9" s="73" t="s">
        <v>930</v>
      </c>
    </row>
    <row r="10" spans="1:11">
      <c r="A10" t="s">
        <v>931</v>
      </c>
    </row>
    <row r="12" spans="1:11" ht="15.75">
      <c r="A12" s="73" t="s">
        <v>933</v>
      </c>
    </row>
    <row r="13" spans="1:11">
      <c r="A13" t="s">
        <v>932</v>
      </c>
    </row>
    <row r="15" spans="1:11" ht="15.75">
      <c r="A15" s="73" t="s">
        <v>48</v>
      </c>
    </row>
    <row r="16" spans="1:11">
      <c r="A16" s="125" t="s">
        <v>939</v>
      </c>
    </row>
    <row r="17" spans="1:7" s="204" customFormat="1" ht="30">
      <c r="A17" s="263" t="s">
        <v>934</v>
      </c>
      <c r="B17" s="264"/>
      <c r="C17" s="265"/>
      <c r="D17" s="98" t="s">
        <v>933</v>
      </c>
      <c r="E17" s="98" t="s">
        <v>49</v>
      </c>
      <c r="F17" s="312" t="s">
        <v>227</v>
      </c>
      <c r="G17" s="312"/>
    </row>
    <row r="18" spans="1:7">
      <c r="A18" s="178">
        <v>3</v>
      </c>
      <c r="B18" s="176">
        <v>1</v>
      </c>
      <c r="C18" s="174">
        <v>5</v>
      </c>
      <c r="D18" s="174">
        <v>1</v>
      </c>
      <c r="E18" s="174">
        <f>SMALL(A18:C21,D18)</f>
        <v>-8.5</v>
      </c>
      <c r="F18" s="267" t="s">
        <v>935</v>
      </c>
      <c r="G18" s="267"/>
    </row>
    <row r="19" spans="1:7">
      <c r="A19" s="178">
        <v>19</v>
      </c>
      <c r="B19" s="176">
        <v>50</v>
      </c>
      <c r="C19" s="174">
        <v>1</v>
      </c>
      <c r="D19" s="174">
        <v>5</v>
      </c>
      <c r="E19" s="174">
        <f>SMALL(A18:C21,D19)</f>
        <v>3</v>
      </c>
      <c r="F19" s="267" t="s">
        <v>936</v>
      </c>
      <c r="G19" s="267"/>
    </row>
    <row r="20" spans="1:7">
      <c r="A20" s="178">
        <v>8</v>
      </c>
      <c r="B20" s="176">
        <v>12</v>
      </c>
      <c r="C20" s="174">
        <v>20</v>
      </c>
      <c r="D20" s="174">
        <v>4</v>
      </c>
      <c r="E20" s="174">
        <f>SMALL(A18:C21,D20)</f>
        <v>1</v>
      </c>
      <c r="F20" s="267" t="s">
        <v>937</v>
      </c>
      <c r="G20" s="267"/>
    </row>
    <row r="21" spans="1:7">
      <c r="A21" s="178">
        <v>-8.5</v>
      </c>
      <c r="B21" s="176">
        <v>3</v>
      </c>
      <c r="C21" s="174">
        <v>0.5</v>
      </c>
      <c r="D21" s="174">
        <v>12</v>
      </c>
      <c r="E21" s="174">
        <f>SMALL(A18:C21,D21)</f>
        <v>50</v>
      </c>
      <c r="F21" s="267" t="s">
        <v>938</v>
      </c>
      <c r="G21" s="267"/>
    </row>
    <row r="22" spans="1:7" ht="15.75">
      <c r="A22" s="73"/>
      <c r="B22" s="126"/>
      <c r="C22" s="126"/>
    </row>
    <row r="23" spans="1:7" ht="15.75">
      <c r="A23" s="73" t="s">
        <v>245</v>
      </c>
    </row>
    <row r="24" spans="1:7">
      <c r="A24" s="125" t="s">
        <v>940</v>
      </c>
    </row>
    <row r="25" spans="1:7" ht="30">
      <c r="A25" s="263" t="s">
        <v>934</v>
      </c>
      <c r="B25" s="264"/>
      <c r="C25" s="265"/>
      <c r="D25" s="98" t="s">
        <v>933</v>
      </c>
      <c r="E25" s="98" t="s">
        <v>49</v>
      </c>
    </row>
    <row r="26" spans="1:7">
      <c r="A26" s="178">
        <v>3</v>
      </c>
      <c r="B26" s="176">
        <v>5</v>
      </c>
      <c r="C26" s="174">
        <v>3</v>
      </c>
      <c r="D26" s="174">
        <v>1</v>
      </c>
      <c r="E26" s="174"/>
    </row>
    <row r="27" spans="1:7">
      <c r="A27" s="178">
        <v>19</v>
      </c>
      <c r="B27" s="176">
        <v>2</v>
      </c>
      <c r="C27" s="174">
        <v>1</v>
      </c>
      <c r="D27" s="174">
        <v>2</v>
      </c>
      <c r="E27" s="174"/>
    </row>
    <row r="28" spans="1:7">
      <c r="A28" s="178">
        <v>8</v>
      </c>
      <c r="B28" s="176">
        <v>5</v>
      </c>
      <c r="C28" s="174">
        <v>3</v>
      </c>
      <c r="D28" s="174">
        <v>3</v>
      </c>
      <c r="E28" s="174"/>
    </row>
    <row r="29" spans="1:7">
      <c r="A29" s="178">
        <v>1.5</v>
      </c>
      <c r="B29" s="176">
        <v>1</v>
      </c>
      <c r="C29" s="174">
        <v>4.5</v>
      </c>
      <c r="D29" s="174">
        <v>4</v>
      </c>
      <c r="E29" s="174"/>
    </row>
    <row r="30" spans="1:7" ht="15.75">
      <c r="A30" s="73"/>
      <c r="B30" s="126"/>
      <c r="C30" s="126"/>
    </row>
  </sheetData>
  <mergeCells count="9">
    <mergeCell ref="F20:G20"/>
    <mergeCell ref="F21:G21"/>
    <mergeCell ref="A25:C25"/>
    <mergeCell ref="A1:B1"/>
    <mergeCell ref="A4:I4"/>
    <mergeCell ref="A17:C17"/>
    <mergeCell ref="F17:G17"/>
    <mergeCell ref="F18:G18"/>
    <mergeCell ref="F19:G19"/>
  </mergeCells>
  <pageMargins left="0.7" right="0.7" top="0.75" bottom="0.75" header="0.3" footer="0.3"/>
  <pageSetup orientation="portrait" horizontalDpi="4294967293" verticalDpi="4294967293"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30"/>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203</v>
      </c>
      <c r="B1" s="280"/>
      <c r="C1" s="112"/>
      <c r="D1" s="76"/>
      <c r="E1" s="76"/>
      <c r="F1" s="76"/>
      <c r="G1" s="76"/>
      <c r="H1" s="76"/>
      <c r="I1" s="76"/>
      <c r="J1" s="76"/>
      <c r="K1" s="76"/>
    </row>
    <row r="2" spans="1:11" ht="15.75" thickTop="1"/>
    <row r="3" spans="1:11" ht="18.75">
      <c r="A3" s="74" t="s">
        <v>213</v>
      </c>
    </row>
    <row r="4" spans="1:11" ht="15" customHeight="1">
      <c r="A4" s="281" t="s">
        <v>941</v>
      </c>
      <c r="B4" s="281"/>
      <c r="C4" s="281"/>
      <c r="D4" s="281"/>
      <c r="E4" s="281"/>
      <c r="F4" s="281"/>
      <c r="G4" s="281"/>
      <c r="H4" s="281"/>
      <c r="I4" s="281"/>
    </row>
    <row r="5" spans="1:11">
      <c r="A5" s="177"/>
      <c r="B5" s="177"/>
      <c r="C5" s="177"/>
      <c r="D5" s="177"/>
      <c r="E5" s="177"/>
      <c r="F5" s="177"/>
      <c r="G5" s="177"/>
      <c r="H5" s="177"/>
      <c r="I5" s="177"/>
    </row>
    <row r="6" spans="1:11" ht="18.75">
      <c r="A6" s="74" t="s">
        <v>24</v>
      </c>
    </row>
    <row r="7" spans="1:11" ht="15.75">
      <c r="A7" s="80" t="s">
        <v>942</v>
      </c>
    </row>
    <row r="9" spans="1:11" ht="15.75">
      <c r="A9" s="73" t="s">
        <v>930</v>
      </c>
    </row>
    <row r="10" spans="1:11">
      <c r="A10" t="s">
        <v>943</v>
      </c>
    </row>
    <row r="12" spans="1:11" ht="15.75">
      <c r="A12" s="73" t="s">
        <v>944</v>
      </c>
    </row>
    <row r="13" spans="1:11">
      <c r="A13" t="s">
        <v>945</v>
      </c>
    </row>
    <row r="15" spans="1:11" ht="15.75">
      <c r="A15" s="73" t="s">
        <v>48</v>
      </c>
    </row>
    <row r="16" spans="1:11">
      <c r="A16" s="125" t="s">
        <v>939</v>
      </c>
    </row>
    <row r="17" spans="1:7" s="204" customFormat="1" ht="30">
      <c r="A17" s="263" t="s">
        <v>934</v>
      </c>
      <c r="B17" s="264"/>
      <c r="C17" s="265"/>
      <c r="D17" s="98" t="s">
        <v>944</v>
      </c>
      <c r="E17" s="98" t="s">
        <v>49</v>
      </c>
      <c r="F17" s="312" t="s">
        <v>227</v>
      </c>
      <c r="G17" s="312"/>
    </row>
    <row r="18" spans="1:7">
      <c r="A18" s="178">
        <v>3</v>
      </c>
      <c r="B18" s="176">
        <v>1</v>
      </c>
      <c r="C18" s="174">
        <v>5</v>
      </c>
      <c r="D18" s="174">
        <v>1</v>
      </c>
      <c r="E18" s="174">
        <f>LARGE(A18:C21,D18)</f>
        <v>50</v>
      </c>
      <c r="F18" s="267" t="s">
        <v>946</v>
      </c>
      <c r="G18" s="267"/>
    </row>
    <row r="19" spans="1:7">
      <c r="A19" s="178">
        <v>19</v>
      </c>
      <c r="B19" s="176">
        <v>50</v>
      </c>
      <c r="C19" s="174">
        <v>1</v>
      </c>
      <c r="D19" s="174">
        <v>5</v>
      </c>
      <c r="E19" s="174">
        <f>LARGE(A18:C21,D19)</f>
        <v>8</v>
      </c>
      <c r="F19" s="267" t="s">
        <v>947</v>
      </c>
      <c r="G19" s="267"/>
    </row>
    <row r="20" spans="1:7">
      <c r="A20" s="178">
        <v>8</v>
      </c>
      <c r="B20" s="176">
        <v>12</v>
      </c>
      <c r="C20" s="174">
        <v>20</v>
      </c>
      <c r="D20" s="174">
        <v>4</v>
      </c>
      <c r="E20" s="174">
        <f>LARGE(A18:C21,D20)</f>
        <v>12</v>
      </c>
      <c r="F20" s="267" t="s">
        <v>948</v>
      </c>
      <c r="G20" s="267"/>
    </row>
    <row r="21" spans="1:7">
      <c r="A21" s="178">
        <v>-8.5</v>
      </c>
      <c r="B21" s="176">
        <v>3</v>
      </c>
      <c r="C21" s="174">
        <v>0.5</v>
      </c>
      <c r="D21" s="174">
        <v>12</v>
      </c>
      <c r="E21" s="174">
        <f>LARGE(A18:C21,D21)</f>
        <v>-8.5</v>
      </c>
      <c r="F21" s="267" t="s">
        <v>949</v>
      </c>
      <c r="G21" s="267"/>
    </row>
    <row r="22" spans="1:7" ht="15.75">
      <c r="A22" s="73"/>
      <c r="B22" s="126"/>
      <c r="C22" s="126"/>
    </row>
    <row r="23" spans="1:7" ht="15.75">
      <c r="A23" s="73" t="s">
        <v>245</v>
      </c>
    </row>
    <row r="24" spans="1:7">
      <c r="A24" s="125" t="s">
        <v>950</v>
      </c>
    </row>
    <row r="25" spans="1:7" ht="30">
      <c r="A25" s="263" t="s">
        <v>934</v>
      </c>
      <c r="B25" s="264"/>
      <c r="C25" s="265"/>
      <c r="D25" s="98" t="s">
        <v>944</v>
      </c>
      <c r="E25" s="98" t="s">
        <v>49</v>
      </c>
    </row>
    <row r="26" spans="1:7">
      <c r="A26" s="178">
        <v>3</v>
      </c>
      <c r="B26" s="176">
        <v>5</v>
      </c>
      <c r="C26" s="174">
        <v>3</v>
      </c>
      <c r="D26" s="174">
        <v>1</v>
      </c>
      <c r="E26" s="174"/>
    </row>
    <row r="27" spans="1:7">
      <c r="A27" s="178">
        <v>19</v>
      </c>
      <c r="B27" s="176">
        <v>2</v>
      </c>
      <c r="C27" s="174">
        <v>1</v>
      </c>
      <c r="D27" s="174">
        <v>2</v>
      </c>
      <c r="E27" s="174"/>
    </row>
    <row r="28" spans="1:7">
      <c r="A28" s="178">
        <v>8</v>
      </c>
      <c r="B28" s="176">
        <v>5</v>
      </c>
      <c r="C28" s="174">
        <v>3</v>
      </c>
      <c r="D28" s="174">
        <v>3</v>
      </c>
      <c r="E28" s="174"/>
    </row>
    <row r="29" spans="1:7">
      <c r="A29" s="178">
        <v>1.5</v>
      </c>
      <c r="B29" s="176">
        <v>1</v>
      </c>
      <c r="C29" s="174">
        <v>4.5</v>
      </c>
      <c r="D29" s="174">
        <v>4</v>
      </c>
      <c r="E29" s="174"/>
    </row>
    <row r="30" spans="1:7" ht="15.75">
      <c r="A30" s="73"/>
      <c r="B30" s="126"/>
      <c r="C30" s="126"/>
    </row>
  </sheetData>
  <mergeCells count="9">
    <mergeCell ref="F20:G20"/>
    <mergeCell ref="F21:G21"/>
    <mergeCell ref="A25:C25"/>
    <mergeCell ref="A1:B1"/>
    <mergeCell ref="A4:I4"/>
    <mergeCell ref="A17:C17"/>
    <mergeCell ref="F17:G17"/>
    <mergeCell ref="F18:G18"/>
    <mergeCell ref="F19:G19"/>
  </mergeCells>
  <pageMargins left="0.7" right="0.7" top="0.75" bottom="0.75" header="0.3" footer="0.3"/>
  <pageSetup orientation="portrait" horizontalDpi="4294967293" verticalDpi="4294967293"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37"/>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80" t="s">
        <v>204</v>
      </c>
      <c r="B1" s="280"/>
      <c r="C1" s="112"/>
      <c r="D1" s="76"/>
      <c r="E1" s="76"/>
      <c r="F1" s="76"/>
      <c r="G1" s="76"/>
      <c r="H1" s="76"/>
      <c r="I1" s="76"/>
      <c r="J1" s="76"/>
      <c r="K1" s="76"/>
    </row>
    <row r="2" spans="1:11" ht="15.75" thickTop="1"/>
    <row r="3" spans="1:11" ht="18.75">
      <c r="A3" s="74" t="s">
        <v>213</v>
      </c>
    </row>
    <row r="4" spans="1:11" ht="15" customHeight="1">
      <c r="A4" s="281" t="s">
        <v>951</v>
      </c>
      <c r="B4" s="281"/>
      <c r="C4" s="281"/>
      <c r="D4" s="281"/>
      <c r="E4" s="281"/>
      <c r="F4" s="281"/>
      <c r="G4" s="281"/>
      <c r="H4" s="281"/>
      <c r="I4" s="281"/>
    </row>
    <row r="5" spans="1:11">
      <c r="A5" s="201"/>
      <c r="B5" s="201"/>
      <c r="C5" s="201"/>
      <c r="D5" s="201"/>
      <c r="E5" s="201"/>
      <c r="F5" s="201"/>
      <c r="G5" s="201"/>
      <c r="H5" s="201"/>
      <c r="I5" s="201"/>
    </row>
    <row r="6" spans="1:11" ht="18.75">
      <c r="A6" s="74" t="s">
        <v>24</v>
      </c>
    </row>
    <row r="7" spans="1:11" ht="15.75">
      <c r="A7" s="80" t="s">
        <v>952</v>
      </c>
    </row>
    <row r="9" spans="1:11" ht="15.75">
      <c r="A9" s="73" t="s">
        <v>953</v>
      </c>
    </row>
    <row r="10" spans="1:11">
      <c r="A10" t="s">
        <v>954</v>
      </c>
    </row>
    <row r="12" spans="1:11" ht="15.75">
      <c r="A12" s="73" t="s">
        <v>955</v>
      </c>
    </row>
    <row r="13" spans="1:11">
      <c r="A13" t="s">
        <v>956</v>
      </c>
    </row>
    <row r="15" spans="1:11" ht="15.75">
      <c r="A15" s="73" t="s">
        <v>48</v>
      </c>
    </row>
    <row r="16" spans="1:11">
      <c r="A16" s="125" t="s">
        <v>957</v>
      </c>
    </row>
    <row r="17" spans="1:6" s="204" customFormat="1" ht="15" customHeight="1">
      <c r="A17" s="263" t="s">
        <v>963</v>
      </c>
      <c r="B17" s="264"/>
      <c r="C17" s="265"/>
      <c r="D17" s="205" t="s">
        <v>49</v>
      </c>
      <c r="E17" s="312" t="s">
        <v>227</v>
      </c>
      <c r="F17" s="312"/>
    </row>
    <row r="18" spans="1:6">
      <c r="A18" s="202">
        <v>3</v>
      </c>
      <c r="B18" s="199">
        <v>1</v>
      </c>
      <c r="C18" s="196">
        <v>5</v>
      </c>
      <c r="D18" s="196">
        <f>COUNT(A18:C18)</f>
        <v>3</v>
      </c>
      <c r="E18" s="267" t="s">
        <v>959</v>
      </c>
      <c r="F18" s="267"/>
    </row>
    <row r="19" spans="1:6">
      <c r="A19" s="202">
        <v>19</v>
      </c>
      <c r="B19" s="199" t="s">
        <v>2</v>
      </c>
      <c r="C19" s="196">
        <v>1</v>
      </c>
      <c r="D19" s="196">
        <f t="shared" ref="D19:D21" si="0">COUNT(A19:C19)</f>
        <v>2</v>
      </c>
      <c r="E19" s="267" t="s">
        <v>960</v>
      </c>
      <c r="F19" s="267"/>
    </row>
    <row r="20" spans="1:6">
      <c r="A20" s="202">
        <v>8</v>
      </c>
      <c r="B20" s="199" t="s">
        <v>958</v>
      </c>
      <c r="C20" s="196">
        <v>20</v>
      </c>
      <c r="D20" s="196">
        <f t="shared" si="0"/>
        <v>2</v>
      </c>
      <c r="E20" s="267" t="s">
        <v>961</v>
      </c>
      <c r="F20" s="267"/>
    </row>
    <row r="21" spans="1:6">
      <c r="A21" s="202">
        <v>-8.5</v>
      </c>
      <c r="B21" s="199" t="s">
        <v>958</v>
      </c>
      <c r="C21" s="196" t="s">
        <v>3</v>
      </c>
      <c r="D21" s="196">
        <f t="shared" si="0"/>
        <v>1</v>
      </c>
      <c r="E21" s="267" t="s">
        <v>962</v>
      </c>
      <c r="F21" s="267"/>
    </row>
    <row r="22" spans="1:6" ht="15.75">
      <c r="A22" s="73"/>
      <c r="B22" s="126"/>
      <c r="C22" s="126"/>
    </row>
    <row r="23" spans="1:6" ht="15.75">
      <c r="A23" s="73" t="s">
        <v>464</v>
      </c>
    </row>
    <row r="24" spans="1:6">
      <c r="A24" s="125" t="s">
        <v>957</v>
      </c>
    </row>
    <row r="25" spans="1:6">
      <c r="A25" s="263" t="s">
        <v>963</v>
      </c>
      <c r="B25" s="264"/>
      <c r="C25" s="265"/>
      <c r="D25" s="205" t="s">
        <v>49</v>
      </c>
    </row>
    <row r="26" spans="1:6">
      <c r="A26" s="202">
        <v>3</v>
      </c>
      <c r="B26" s="199"/>
      <c r="C26" s="196">
        <v>3</v>
      </c>
      <c r="D26" s="196"/>
    </row>
    <row r="27" spans="1:6">
      <c r="A27" s="202" t="s">
        <v>906</v>
      </c>
      <c r="B27" s="199">
        <v>2</v>
      </c>
      <c r="C27" s="196">
        <v>1</v>
      </c>
      <c r="D27" s="196"/>
    </row>
    <row r="28" spans="1:6">
      <c r="A28" s="202" t="s">
        <v>907</v>
      </c>
      <c r="B28" s="199">
        <v>5</v>
      </c>
      <c r="C28" s="196">
        <v>3</v>
      </c>
      <c r="D28" s="196"/>
    </row>
    <row r="29" spans="1:6">
      <c r="A29" s="202">
        <v>1.5</v>
      </c>
      <c r="B29" s="199">
        <v>1</v>
      </c>
      <c r="C29" s="196">
        <v>4.5</v>
      </c>
      <c r="D29" s="196"/>
    </row>
    <row r="30" spans="1:6" ht="15.75">
      <c r="A30" s="73"/>
      <c r="B30" s="126"/>
      <c r="C30" s="126"/>
    </row>
    <row r="31" spans="1:6" ht="15.75">
      <c r="A31" s="73" t="s">
        <v>465</v>
      </c>
    </row>
    <row r="32" spans="1:6">
      <c r="A32" s="206" t="s">
        <v>964</v>
      </c>
    </row>
    <row r="33" spans="1:4">
      <c r="A33" s="263" t="s">
        <v>963</v>
      </c>
      <c r="B33" s="264"/>
      <c r="C33" s="265"/>
      <c r="D33" s="205" t="s">
        <v>49</v>
      </c>
    </row>
    <row r="34" spans="1:4">
      <c r="A34" s="202">
        <v>3</v>
      </c>
      <c r="B34" s="199"/>
      <c r="C34" s="196">
        <v>3</v>
      </c>
      <c r="D34" s="196"/>
    </row>
    <row r="35" spans="1:4">
      <c r="A35" s="202" t="s">
        <v>906</v>
      </c>
      <c r="B35" s="199">
        <v>2</v>
      </c>
      <c r="C35" s="196">
        <v>1</v>
      </c>
      <c r="D35" s="196"/>
    </row>
    <row r="36" spans="1:4">
      <c r="A36" s="202" t="s">
        <v>907</v>
      </c>
      <c r="B36" s="199">
        <v>5</v>
      </c>
      <c r="C36" s="196">
        <v>3</v>
      </c>
      <c r="D36" s="196"/>
    </row>
    <row r="37" spans="1:4">
      <c r="A37" s="202">
        <v>1.5</v>
      </c>
      <c r="B37" s="199"/>
      <c r="C37" s="196" t="s">
        <v>5</v>
      </c>
      <c r="D37" s="196"/>
    </row>
  </sheetData>
  <mergeCells count="10">
    <mergeCell ref="E20:F20"/>
    <mergeCell ref="E21:F21"/>
    <mergeCell ref="A25:C25"/>
    <mergeCell ref="A33:C33"/>
    <mergeCell ref="A1:B1"/>
    <mergeCell ref="A4:I4"/>
    <mergeCell ref="A17:C17"/>
    <mergeCell ref="E17:F17"/>
    <mergeCell ref="E18:F18"/>
    <mergeCell ref="E19:F19"/>
  </mergeCells>
  <pageMargins left="0.7" right="0.7" top="0.75" bottom="0.75" header="0.3" footer="0.3"/>
  <pageSetup orientation="portrait" horizontalDpi="4294967293" verticalDpi="4294967293"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30"/>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80" t="s">
        <v>205</v>
      </c>
      <c r="B1" s="280"/>
      <c r="C1" s="112"/>
      <c r="D1" s="76"/>
      <c r="E1" s="76"/>
      <c r="F1" s="76"/>
      <c r="G1" s="76"/>
      <c r="H1" s="76"/>
      <c r="I1" s="76"/>
      <c r="J1" s="76"/>
      <c r="K1" s="76"/>
    </row>
    <row r="2" spans="1:11" ht="15.75" thickTop="1"/>
    <row r="3" spans="1:11" ht="18.75">
      <c r="A3" s="74" t="s">
        <v>213</v>
      </c>
    </row>
    <row r="4" spans="1:11" ht="15" customHeight="1">
      <c r="A4" s="281" t="s">
        <v>965</v>
      </c>
      <c r="B4" s="281"/>
      <c r="C4" s="281"/>
      <c r="D4" s="281"/>
      <c r="E4" s="281"/>
      <c r="F4" s="281"/>
      <c r="G4" s="281"/>
      <c r="H4" s="281"/>
      <c r="I4" s="281"/>
    </row>
    <row r="5" spans="1:11">
      <c r="A5" s="201"/>
      <c r="B5" s="201"/>
      <c r="C5" s="201"/>
      <c r="D5" s="201"/>
      <c r="E5" s="201"/>
      <c r="F5" s="201"/>
      <c r="G5" s="201"/>
      <c r="H5" s="201"/>
      <c r="I5" s="201"/>
    </row>
    <row r="6" spans="1:11" ht="18.75">
      <c r="A6" s="74" t="s">
        <v>24</v>
      </c>
    </row>
    <row r="7" spans="1:11" ht="15.75">
      <c r="A7" s="80" t="s">
        <v>966</v>
      </c>
    </row>
    <row r="9" spans="1:11" ht="15.75">
      <c r="A9" s="73" t="s">
        <v>689</v>
      </c>
    </row>
    <row r="10" spans="1:11">
      <c r="A10" t="s">
        <v>967</v>
      </c>
    </row>
    <row r="12" spans="1:11" ht="15.75">
      <c r="A12" s="73" t="s">
        <v>691</v>
      </c>
    </row>
    <row r="13" spans="1:11">
      <c r="A13" t="s">
        <v>968</v>
      </c>
    </row>
    <row r="15" spans="1:11" ht="15.75">
      <c r="A15" s="73" t="s">
        <v>48</v>
      </c>
    </row>
    <row r="16" spans="1:11">
      <c r="A16" s="125" t="s">
        <v>969</v>
      </c>
    </row>
    <row r="17" spans="1:8" s="204" customFormat="1" ht="15" customHeight="1">
      <c r="A17" s="198" t="s">
        <v>314</v>
      </c>
      <c r="B17" s="198" t="s">
        <v>315</v>
      </c>
      <c r="C17" s="198" t="s">
        <v>647</v>
      </c>
      <c r="D17" s="205" t="s">
        <v>664</v>
      </c>
      <c r="E17" s="207" t="s">
        <v>665</v>
      </c>
      <c r="F17" s="207" t="s">
        <v>49</v>
      </c>
      <c r="G17" s="312" t="s">
        <v>227</v>
      </c>
      <c r="H17" s="312"/>
    </row>
    <row r="18" spans="1:8" ht="15" customHeight="1">
      <c r="A18" s="202">
        <v>3</v>
      </c>
      <c r="B18" s="199">
        <v>1</v>
      </c>
      <c r="C18" s="196">
        <v>5</v>
      </c>
      <c r="D18" s="196">
        <v>3</v>
      </c>
      <c r="E18" s="197" t="s">
        <v>970</v>
      </c>
      <c r="F18" s="197">
        <f>COUNTIF(A18:D18,"&gt;1")</f>
        <v>3</v>
      </c>
      <c r="G18" s="267" t="s">
        <v>974</v>
      </c>
      <c r="H18" s="267"/>
    </row>
    <row r="19" spans="1:8" ht="15" customHeight="1">
      <c r="A19" s="202">
        <v>19</v>
      </c>
      <c r="B19" s="199" t="s">
        <v>2</v>
      </c>
      <c r="C19" s="196"/>
      <c r="D19" s="196">
        <v>0</v>
      </c>
      <c r="E19" s="197" t="s">
        <v>971</v>
      </c>
      <c r="F19" s="197">
        <f>COUNTIF(A19:D19,"=0")</f>
        <v>1</v>
      </c>
      <c r="G19" s="267" t="s">
        <v>975</v>
      </c>
      <c r="H19" s="267"/>
    </row>
    <row r="20" spans="1:8" ht="15" customHeight="1">
      <c r="A20" s="202">
        <v>8</v>
      </c>
      <c r="B20" s="199" t="s">
        <v>5</v>
      </c>
      <c r="C20" s="196">
        <v>20</v>
      </c>
      <c r="D20" s="196">
        <v>2</v>
      </c>
      <c r="E20" s="197" t="s">
        <v>972</v>
      </c>
      <c r="F20" s="197">
        <f>COUNTIF(A20:D20,"&gt;=2")</f>
        <v>3</v>
      </c>
      <c r="G20" s="267" t="s">
        <v>976</v>
      </c>
      <c r="H20" s="267"/>
    </row>
    <row r="21" spans="1:8" ht="15" customHeight="1">
      <c r="A21" s="202">
        <v>-8.5</v>
      </c>
      <c r="B21" s="199">
        <v>0</v>
      </c>
      <c r="C21" s="196" t="s">
        <v>3</v>
      </c>
      <c r="D21" s="196">
        <v>-1</v>
      </c>
      <c r="E21" s="197" t="s">
        <v>973</v>
      </c>
      <c r="F21" s="197">
        <f>COUNTIF(A21:D21,"&lt;0")</f>
        <v>2</v>
      </c>
      <c r="G21" s="267" t="s">
        <v>977</v>
      </c>
      <c r="H21" s="267"/>
    </row>
    <row r="22" spans="1:8" ht="15.75">
      <c r="A22" s="73"/>
      <c r="B22" s="126"/>
      <c r="C22" s="126"/>
    </row>
    <row r="23" spans="1:8" ht="15.75">
      <c r="A23" s="73" t="s">
        <v>245</v>
      </c>
    </row>
    <row r="24" spans="1:8">
      <c r="A24" s="125" t="s">
        <v>969</v>
      </c>
    </row>
    <row r="25" spans="1:8" ht="15" customHeight="1">
      <c r="A25" s="198" t="s">
        <v>314</v>
      </c>
      <c r="B25" s="198" t="s">
        <v>315</v>
      </c>
      <c r="C25" s="198" t="s">
        <v>647</v>
      </c>
      <c r="D25" s="205" t="s">
        <v>664</v>
      </c>
      <c r="E25" s="207" t="s">
        <v>665</v>
      </c>
      <c r="F25" s="205" t="s">
        <v>49</v>
      </c>
    </row>
    <row r="26" spans="1:8">
      <c r="A26" s="202">
        <v>1</v>
      </c>
      <c r="B26" s="199">
        <v>-1</v>
      </c>
      <c r="C26" s="196">
        <v>5</v>
      </c>
      <c r="D26" s="196">
        <v>3</v>
      </c>
      <c r="E26" s="197" t="s">
        <v>978</v>
      </c>
      <c r="F26" s="199"/>
    </row>
    <row r="27" spans="1:8">
      <c r="A27" s="202">
        <v>19</v>
      </c>
      <c r="B27" s="199" t="s">
        <v>2</v>
      </c>
      <c r="C27" s="196"/>
      <c r="D27" s="196">
        <v>0</v>
      </c>
      <c r="E27" s="197" t="s">
        <v>979</v>
      </c>
      <c r="F27" s="199"/>
    </row>
    <row r="28" spans="1:8">
      <c r="A28" s="202">
        <v>8</v>
      </c>
      <c r="B28" s="199">
        <v>-50</v>
      </c>
      <c r="C28" s="196">
        <v>20</v>
      </c>
      <c r="D28" s="196">
        <v>2</v>
      </c>
      <c r="E28" s="197" t="s">
        <v>980</v>
      </c>
      <c r="F28" s="199"/>
    </row>
    <row r="29" spans="1:8">
      <c r="A29" s="202">
        <v>-8.5</v>
      </c>
      <c r="B29" s="199">
        <v>0</v>
      </c>
      <c r="C29" s="196"/>
      <c r="D29" s="196">
        <v>-1</v>
      </c>
      <c r="E29" s="197" t="s">
        <v>981</v>
      </c>
      <c r="F29" s="199"/>
    </row>
    <row r="30" spans="1:8" ht="15.75">
      <c r="A30" s="73"/>
      <c r="B30" s="126"/>
      <c r="C30" s="126"/>
    </row>
  </sheetData>
  <mergeCells count="7">
    <mergeCell ref="G20:H20"/>
    <mergeCell ref="G21:H21"/>
    <mergeCell ref="A1:B1"/>
    <mergeCell ref="A4:I4"/>
    <mergeCell ref="G17:H17"/>
    <mergeCell ref="G18:H18"/>
    <mergeCell ref="G19:H19"/>
  </mergeCells>
  <pageMargins left="0.7" right="0.7" top="0.75" bottom="0.75" header="0.3" footer="0.3"/>
  <pageSetup orientation="portrait" horizontalDpi="4294967293" verticalDpi="4294967293"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28"/>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80" t="s">
        <v>982</v>
      </c>
      <c r="B1" s="280"/>
      <c r="C1" s="112"/>
      <c r="D1" s="76"/>
      <c r="E1" s="76"/>
      <c r="F1" s="76"/>
      <c r="G1" s="76"/>
      <c r="H1" s="76"/>
      <c r="I1" s="76"/>
      <c r="J1" s="76"/>
      <c r="K1" s="76"/>
    </row>
    <row r="2" spans="1:11" ht="15.75" thickTop="1"/>
    <row r="3" spans="1:11" ht="18.75">
      <c r="A3" s="74" t="s">
        <v>213</v>
      </c>
    </row>
    <row r="4" spans="1:11" ht="15" customHeight="1">
      <c r="A4" s="281" t="s">
        <v>993</v>
      </c>
      <c r="B4" s="281"/>
      <c r="C4" s="281"/>
      <c r="D4" s="281"/>
      <c r="E4" s="281"/>
      <c r="F4" s="281"/>
      <c r="G4" s="281"/>
      <c r="H4" s="281"/>
      <c r="I4" s="281"/>
    </row>
    <row r="5" spans="1:11">
      <c r="A5" s="281"/>
      <c r="B5" s="281"/>
      <c r="C5" s="281"/>
      <c r="D5" s="281"/>
      <c r="E5" s="281"/>
      <c r="F5" s="281"/>
      <c r="G5" s="281"/>
      <c r="H5" s="281"/>
      <c r="I5" s="281"/>
    </row>
    <row r="6" spans="1:11">
      <c r="A6" s="201"/>
      <c r="B6" s="201"/>
      <c r="C6" s="201"/>
      <c r="D6" s="201"/>
      <c r="E6" s="201"/>
      <c r="F6" s="201"/>
      <c r="G6" s="201"/>
      <c r="H6" s="201"/>
      <c r="I6" s="201"/>
    </row>
    <row r="7" spans="1:11" ht="18.75">
      <c r="A7" s="74" t="s">
        <v>24</v>
      </c>
    </row>
    <row r="8" spans="1:11" ht="15.75">
      <c r="A8" s="80" t="s">
        <v>983</v>
      </c>
    </row>
    <row r="10" spans="1:11" ht="15.75">
      <c r="A10" s="73" t="s">
        <v>984</v>
      </c>
    </row>
    <row r="11" spans="1:11">
      <c r="A11" t="s">
        <v>985</v>
      </c>
    </row>
    <row r="13" spans="1:11" ht="15.75">
      <c r="A13" s="73" t="s">
        <v>48</v>
      </c>
    </row>
    <row r="14" spans="1:11">
      <c r="A14" s="125" t="s">
        <v>986</v>
      </c>
    </row>
    <row r="15" spans="1:11" s="204" customFormat="1" ht="15" customHeight="1">
      <c r="A15" s="263" t="s">
        <v>987</v>
      </c>
      <c r="B15" s="264"/>
      <c r="C15" s="264"/>
      <c r="D15" s="265"/>
      <c r="E15" s="207" t="s">
        <v>988</v>
      </c>
      <c r="F15" s="312" t="s">
        <v>227</v>
      </c>
      <c r="G15" s="312"/>
    </row>
    <row r="16" spans="1:11" ht="15" customHeight="1">
      <c r="A16" s="202">
        <v>42</v>
      </c>
      <c r="B16" s="199">
        <v>45</v>
      </c>
      <c r="C16" s="196">
        <v>20</v>
      </c>
      <c r="D16" s="196">
        <v>22</v>
      </c>
      <c r="E16" s="197">
        <f>_xlfn.STDEV.S(A16:D16)</f>
        <v>13.073510112692254</v>
      </c>
      <c r="F16" s="267" t="s">
        <v>989</v>
      </c>
      <c r="G16" s="267"/>
    </row>
    <row r="17" spans="1:7" ht="15" customHeight="1">
      <c r="A17" s="202">
        <v>27</v>
      </c>
      <c r="B17" s="199">
        <v>10</v>
      </c>
      <c r="C17" s="196">
        <v>34</v>
      </c>
      <c r="D17" s="196">
        <v>50</v>
      </c>
      <c r="E17" s="197">
        <f t="shared" ref="E17:E19" si="0">_xlfn.STDEV.S(A17:D17)</f>
        <v>16.580611166861935</v>
      </c>
      <c r="F17" s="267" t="s">
        <v>990</v>
      </c>
      <c r="G17" s="267"/>
    </row>
    <row r="18" spans="1:7" ht="15" customHeight="1">
      <c r="A18" s="202">
        <v>26</v>
      </c>
      <c r="B18" s="199">
        <v>32</v>
      </c>
      <c r="C18" s="196">
        <v>11</v>
      </c>
      <c r="D18" s="196">
        <v>26</v>
      </c>
      <c r="E18" s="197">
        <f t="shared" si="0"/>
        <v>8.9582364335844584</v>
      </c>
      <c r="F18" s="267" t="s">
        <v>991</v>
      </c>
      <c r="G18" s="267"/>
    </row>
    <row r="19" spans="1:7" ht="15" customHeight="1">
      <c r="A19" s="202">
        <v>42</v>
      </c>
      <c r="B19" s="199">
        <v>40</v>
      </c>
      <c r="C19" s="196">
        <v>47</v>
      </c>
      <c r="D19" s="196">
        <v>47</v>
      </c>
      <c r="E19" s="197">
        <f t="shared" si="0"/>
        <v>3.5590260840104371</v>
      </c>
      <c r="F19" s="267" t="s">
        <v>992</v>
      </c>
      <c r="G19" s="267"/>
    </row>
    <row r="20" spans="1:7" ht="15.75">
      <c r="A20" s="73"/>
      <c r="B20" s="126"/>
      <c r="C20" s="126"/>
    </row>
    <row r="21" spans="1:7" ht="15.75">
      <c r="A21" s="73" t="s">
        <v>245</v>
      </c>
    </row>
    <row r="22" spans="1:7">
      <c r="A22" s="125" t="s">
        <v>986</v>
      </c>
    </row>
    <row r="23" spans="1:7" ht="15" customHeight="1">
      <c r="A23" s="263" t="s">
        <v>987</v>
      </c>
      <c r="B23" s="264"/>
      <c r="C23" s="264"/>
      <c r="D23" s="265"/>
      <c r="E23" s="205" t="s">
        <v>49</v>
      </c>
    </row>
    <row r="24" spans="1:7">
      <c r="A24" s="202">
        <v>7</v>
      </c>
      <c r="B24" s="202">
        <v>7</v>
      </c>
      <c r="C24" s="202">
        <v>2</v>
      </c>
      <c r="D24" s="202">
        <v>3</v>
      </c>
      <c r="E24" s="199"/>
    </row>
    <row r="25" spans="1:7">
      <c r="A25" s="202">
        <v>1</v>
      </c>
      <c r="B25" s="202">
        <v>2</v>
      </c>
      <c r="C25" s="202">
        <v>1</v>
      </c>
      <c r="D25" s="202">
        <v>6</v>
      </c>
      <c r="E25" s="199"/>
    </row>
    <row r="26" spans="1:7">
      <c r="A26" s="202">
        <v>5</v>
      </c>
      <c r="B26" s="202">
        <v>8</v>
      </c>
      <c r="C26" s="202">
        <v>8</v>
      </c>
      <c r="D26" s="202">
        <v>6</v>
      </c>
      <c r="E26" s="199"/>
    </row>
    <row r="27" spans="1:7">
      <c r="A27" s="202">
        <v>5</v>
      </c>
      <c r="B27" s="202">
        <v>8</v>
      </c>
      <c r="C27" s="202">
        <v>7</v>
      </c>
      <c r="D27" s="202">
        <v>4</v>
      </c>
      <c r="E27" s="199"/>
    </row>
    <row r="28" spans="1:7" ht="15.75">
      <c r="A28" s="73"/>
      <c r="B28" s="126"/>
      <c r="C28" s="126"/>
    </row>
  </sheetData>
  <mergeCells count="9">
    <mergeCell ref="F19:G19"/>
    <mergeCell ref="A15:D15"/>
    <mergeCell ref="A4:I5"/>
    <mergeCell ref="A23:D23"/>
    <mergeCell ref="A1:B1"/>
    <mergeCell ref="F15:G15"/>
    <mergeCell ref="F16:G16"/>
    <mergeCell ref="F17:G17"/>
    <mergeCell ref="F18:G18"/>
  </mergeCells>
  <pageMargins left="0.7" right="0.7" top="0.75" bottom="0.75" header="0.3" footer="0.3"/>
  <pageSetup orientation="portrait" horizontalDpi="4294967293" verticalDpi="4294967293"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M31"/>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80" t="s">
        <v>994</v>
      </c>
      <c r="B1" s="280"/>
      <c r="C1" s="112"/>
      <c r="D1" s="76"/>
      <c r="E1" s="76"/>
      <c r="F1" s="76"/>
      <c r="G1" s="76"/>
      <c r="H1" s="76"/>
      <c r="I1" s="76"/>
      <c r="J1" s="76"/>
      <c r="K1" s="76"/>
    </row>
    <row r="2" spans="1:11" ht="15.75" thickTop="1"/>
    <row r="3" spans="1:11" ht="18.75">
      <c r="A3" s="74" t="s">
        <v>213</v>
      </c>
    </row>
    <row r="4" spans="1:11" ht="15" customHeight="1">
      <c r="A4" s="281" t="s">
        <v>995</v>
      </c>
      <c r="B4" s="281"/>
      <c r="C4" s="281"/>
      <c r="D4" s="281"/>
      <c r="E4" s="281"/>
      <c r="F4" s="281"/>
      <c r="G4" s="281"/>
      <c r="H4" s="281"/>
      <c r="I4" s="281"/>
    </row>
    <row r="5" spans="1:11">
      <c r="A5" s="281"/>
      <c r="B5" s="281"/>
      <c r="C5" s="281"/>
      <c r="D5" s="281"/>
      <c r="E5" s="281"/>
      <c r="F5" s="281"/>
      <c r="G5" s="281"/>
      <c r="H5" s="281"/>
      <c r="I5" s="281"/>
    </row>
    <row r="6" spans="1:11">
      <c r="A6" s="281"/>
      <c r="B6" s="281"/>
      <c r="C6" s="281"/>
      <c r="D6" s="281"/>
      <c r="E6" s="281"/>
      <c r="F6" s="281"/>
      <c r="G6" s="281"/>
      <c r="H6" s="281"/>
      <c r="I6" s="281"/>
    </row>
    <row r="7" spans="1:11">
      <c r="A7" s="201"/>
      <c r="B7" s="201"/>
      <c r="C7" s="201"/>
      <c r="D7" s="201"/>
      <c r="E7" s="201"/>
      <c r="F7" s="201"/>
      <c r="G7" s="201"/>
      <c r="H7" s="201"/>
      <c r="I7" s="201"/>
    </row>
    <row r="8" spans="1:11" ht="18.75">
      <c r="A8" s="74" t="s">
        <v>24</v>
      </c>
    </row>
    <row r="9" spans="1:11" ht="15.75">
      <c r="A9" s="80" t="s">
        <v>996</v>
      </c>
    </row>
    <row r="11" spans="1:11" ht="15.75">
      <c r="A11" s="73" t="s">
        <v>984</v>
      </c>
    </row>
    <row r="12" spans="1:11">
      <c r="A12" t="s">
        <v>997</v>
      </c>
    </row>
    <row r="14" spans="1:11" ht="15.75">
      <c r="A14" s="73" t="s">
        <v>48</v>
      </c>
    </row>
    <row r="15" spans="1:11">
      <c r="A15" s="125" t="s">
        <v>1003</v>
      </c>
    </row>
    <row r="16" spans="1:11" s="204" customFormat="1" ht="15" customHeight="1">
      <c r="A16" s="263" t="s">
        <v>987</v>
      </c>
      <c r="B16" s="264"/>
      <c r="C16" s="264"/>
      <c r="D16" s="265"/>
      <c r="E16" s="207" t="s">
        <v>206</v>
      </c>
      <c r="F16" s="312" t="s">
        <v>227</v>
      </c>
      <c r="G16" s="312"/>
    </row>
    <row r="17" spans="1:13" ht="15" customHeight="1">
      <c r="A17" s="202">
        <v>42</v>
      </c>
      <c r="B17" s="199">
        <v>45</v>
      </c>
      <c r="C17" s="196">
        <v>20</v>
      </c>
      <c r="D17" s="196">
        <v>22</v>
      </c>
      <c r="E17" s="197">
        <f>_xlfn.VAR.S(A17:D17)</f>
        <v>170.91666666666666</v>
      </c>
      <c r="F17" s="267" t="s">
        <v>998</v>
      </c>
      <c r="G17" s="267"/>
      <c r="I17" s="262" t="s">
        <v>1002</v>
      </c>
      <c r="J17" s="262"/>
      <c r="K17" s="262"/>
      <c r="L17" s="262"/>
      <c r="M17" s="262"/>
    </row>
    <row r="18" spans="1:13" ht="15" customHeight="1">
      <c r="A18" s="202">
        <v>27</v>
      </c>
      <c r="B18" s="199">
        <v>10</v>
      </c>
      <c r="C18" s="196">
        <v>34</v>
      </c>
      <c r="D18" s="196">
        <v>50</v>
      </c>
      <c r="E18" s="197">
        <f t="shared" ref="E18:E20" si="0">_xlfn.VAR.S(A18:D18)</f>
        <v>274.91666666666669</v>
      </c>
      <c r="F18" s="267" t="s">
        <v>999</v>
      </c>
      <c r="G18" s="267"/>
      <c r="I18" s="262"/>
      <c r="J18" s="262"/>
      <c r="K18" s="262"/>
      <c r="L18" s="262"/>
      <c r="M18" s="262"/>
    </row>
    <row r="19" spans="1:13" ht="15" customHeight="1">
      <c r="A19" s="202">
        <v>26</v>
      </c>
      <c r="B19" s="199">
        <v>32</v>
      </c>
      <c r="C19" s="196">
        <v>11</v>
      </c>
      <c r="D19" s="196">
        <v>26</v>
      </c>
      <c r="E19" s="197">
        <f t="shared" si="0"/>
        <v>80.25</v>
      </c>
      <c r="F19" s="267" t="s">
        <v>1000</v>
      </c>
      <c r="G19" s="267"/>
      <c r="I19" s="262"/>
      <c r="J19" s="262"/>
      <c r="K19" s="262"/>
      <c r="L19" s="262"/>
      <c r="M19" s="262"/>
    </row>
    <row r="20" spans="1:13" ht="15" customHeight="1">
      <c r="A20" s="202">
        <v>42</v>
      </c>
      <c r="B20" s="199">
        <v>40</v>
      </c>
      <c r="C20" s="196">
        <v>47</v>
      </c>
      <c r="D20" s="196">
        <v>47</v>
      </c>
      <c r="E20" s="197">
        <f t="shared" si="0"/>
        <v>12.666666666666666</v>
      </c>
      <c r="F20" s="267" t="s">
        <v>1001</v>
      </c>
      <c r="G20" s="267"/>
      <c r="I20" s="262"/>
      <c r="J20" s="262"/>
      <c r="K20" s="262"/>
      <c r="L20" s="262"/>
      <c r="M20" s="262"/>
    </row>
    <row r="21" spans="1:13" ht="15.75">
      <c r="A21" s="73"/>
      <c r="B21" s="126"/>
      <c r="C21" s="126"/>
      <c r="I21" s="262"/>
      <c r="J21" s="262"/>
      <c r="K21" s="262"/>
      <c r="L21" s="262"/>
      <c r="M21" s="262"/>
    </row>
    <row r="22" spans="1:13" ht="15.75">
      <c r="A22" s="73" t="s">
        <v>245</v>
      </c>
      <c r="I22" s="262"/>
      <c r="J22" s="262"/>
      <c r="K22" s="262"/>
      <c r="L22" s="262"/>
      <c r="M22" s="262"/>
    </row>
    <row r="23" spans="1:13">
      <c r="A23" s="125" t="s">
        <v>1003</v>
      </c>
    </row>
    <row r="24" spans="1:13" ht="15" customHeight="1">
      <c r="A24" s="263" t="s">
        <v>987</v>
      </c>
      <c r="B24" s="264"/>
      <c r="C24" s="264"/>
      <c r="D24" s="265"/>
      <c r="E24" s="205" t="s">
        <v>49</v>
      </c>
    </row>
    <row r="25" spans="1:13">
      <c r="A25" s="202">
        <v>7</v>
      </c>
      <c r="B25" s="202">
        <v>7</v>
      </c>
      <c r="C25" s="202">
        <v>2</v>
      </c>
      <c r="D25" s="202">
        <v>3</v>
      </c>
      <c r="E25" s="199"/>
    </row>
    <row r="26" spans="1:13">
      <c r="A26" s="202">
        <v>1</v>
      </c>
      <c r="B26" s="202">
        <v>2</v>
      </c>
      <c r="C26" s="202">
        <v>1</v>
      </c>
      <c r="D26" s="202">
        <v>6</v>
      </c>
      <c r="E26" s="199"/>
    </row>
    <row r="27" spans="1:13">
      <c r="A27" s="202">
        <v>5</v>
      </c>
      <c r="B27" s="202">
        <v>8</v>
      </c>
      <c r="C27" s="202">
        <v>8</v>
      </c>
      <c r="D27" s="202">
        <v>6</v>
      </c>
      <c r="E27" s="199"/>
    </row>
    <row r="28" spans="1:13">
      <c r="A28" s="202">
        <v>5</v>
      </c>
      <c r="B28" s="202">
        <v>8</v>
      </c>
      <c r="C28" s="202">
        <v>7</v>
      </c>
      <c r="D28" s="202">
        <v>4</v>
      </c>
      <c r="E28" s="199"/>
    </row>
    <row r="29" spans="1:13" ht="15.75">
      <c r="A29" s="73"/>
      <c r="B29" s="126"/>
      <c r="C29" s="126"/>
    </row>
    <row r="31" spans="1:13">
      <c r="A31" t="s">
        <v>1068</v>
      </c>
    </row>
  </sheetData>
  <mergeCells count="10">
    <mergeCell ref="A1:B1"/>
    <mergeCell ref="A16:D16"/>
    <mergeCell ref="F16:G16"/>
    <mergeCell ref="F17:G17"/>
    <mergeCell ref="F18:G18"/>
    <mergeCell ref="F19:G19"/>
    <mergeCell ref="F20:G20"/>
    <mergeCell ref="A24:D24"/>
    <mergeCell ref="A4:I6"/>
    <mergeCell ref="I17:M22"/>
  </mergeCells>
  <pageMargins left="0.7" right="0.7" top="0.75" bottom="0.75" header="0.3" footer="0.3"/>
  <pageSetup orientation="portrait" horizontalDpi="4294967293" verticalDpi="4294967293"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40"/>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80" t="s">
        <v>207</v>
      </c>
      <c r="B1" s="280"/>
      <c r="C1" s="112"/>
      <c r="D1" s="76"/>
      <c r="E1" s="76"/>
      <c r="F1" s="76"/>
      <c r="G1" s="76"/>
      <c r="H1" s="76"/>
      <c r="I1" s="76"/>
      <c r="J1" s="76"/>
      <c r="K1" s="76"/>
    </row>
    <row r="2" spans="1:11" ht="15.75" thickTop="1"/>
    <row r="3" spans="1:11" ht="18.75">
      <c r="A3" s="74" t="s">
        <v>213</v>
      </c>
    </row>
    <row r="4" spans="1:11" ht="15" customHeight="1">
      <c r="A4" s="281" t="s">
        <v>1004</v>
      </c>
      <c r="B4" s="281"/>
      <c r="C4" s="281"/>
      <c r="D4" s="281"/>
      <c r="E4" s="281"/>
      <c r="F4" s="281"/>
      <c r="G4" s="281"/>
      <c r="H4" s="281"/>
      <c r="I4" s="281"/>
    </row>
    <row r="5" spans="1:11">
      <c r="A5" s="281"/>
      <c r="B5" s="281"/>
      <c r="C5" s="281"/>
      <c r="D5" s="281"/>
      <c r="E5" s="281"/>
      <c r="F5" s="281"/>
      <c r="G5" s="281"/>
      <c r="H5" s="281"/>
      <c r="I5" s="281"/>
    </row>
    <row r="6" spans="1:11">
      <c r="A6" s="281"/>
      <c r="B6" s="281"/>
      <c r="C6" s="281"/>
      <c r="D6" s="281"/>
      <c r="E6" s="281"/>
      <c r="F6" s="281"/>
      <c r="G6" s="281"/>
      <c r="H6" s="281"/>
      <c r="I6" s="281"/>
    </row>
    <row r="7" spans="1:11">
      <c r="A7" s="201"/>
      <c r="B7" s="201"/>
      <c r="C7" s="201"/>
      <c r="D7" s="201"/>
      <c r="E7" s="201"/>
      <c r="F7" s="201"/>
      <c r="G7" s="201"/>
      <c r="H7" s="201"/>
      <c r="I7" s="201"/>
    </row>
    <row r="8" spans="1:11" ht="18.75">
      <c r="A8" s="74" t="s">
        <v>24</v>
      </c>
    </row>
    <row r="9" spans="1:11" ht="15.75">
      <c r="A9" s="80" t="s">
        <v>1216</v>
      </c>
    </row>
    <row r="11" spans="1:11" ht="15.75">
      <c r="A11" s="73" t="s">
        <v>1005</v>
      </c>
    </row>
    <row r="12" spans="1:11">
      <c r="A12" t="s">
        <v>1006</v>
      </c>
    </row>
    <row r="14" spans="1:11" ht="15.75">
      <c r="A14" s="73" t="s">
        <v>48</v>
      </c>
    </row>
    <row r="15" spans="1:11">
      <c r="A15" s="125" t="s">
        <v>1012</v>
      </c>
    </row>
    <row r="16" spans="1:11" s="204" customFormat="1" ht="15" customHeight="1">
      <c r="A16" s="198" t="s">
        <v>1007</v>
      </c>
      <c r="B16" s="198" t="s">
        <v>1009</v>
      </c>
      <c r="D16" s="198" t="s">
        <v>1010</v>
      </c>
      <c r="E16" s="262" t="s">
        <v>227</v>
      </c>
      <c r="F16" s="262"/>
    </row>
    <row r="17" spans="1:6" ht="15" customHeight="1">
      <c r="A17" s="202">
        <v>1</v>
      </c>
      <c r="B17" s="199">
        <v>5</v>
      </c>
      <c r="D17" s="199">
        <f>CORREL(A17:A26,B17:B26)</f>
        <v>0.99302351494545493</v>
      </c>
      <c r="E17" s="267" t="s">
        <v>1011</v>
      </c>
      <c r="F17" s="267"/>
    </row>
    <row r="18" spans="1:6" ht="15" customHeight="1">
      <c r="A18" s="202">
        <v>2</v>
      </c>
      <c r="B18" s="199">
        <v>14</v>
      </c>
    </row>
    <row r="19" spans="1:6" ht="15" customHeight="1">
      <c r="A19" s="202">
        <v>3</v>
      </c>
      <c r="B19" s="199">
        <v>15</v>
      </c>
    </row>
    <row r="20" spans="1:6" ht="15" customHeight="1">
      <c r="A20" s="202">
        <v>4</v>
      </c>
      <c r="B20" s="199">
        <v>20</v>
      </c>
    </row>
    <row r="21" spans="1:6">
      <c r="A21" s="199">
        <v>5</v>
      </c>
      <c r="B21" s="199">
        <v>24</v>
      </c>
      <c r="C21" s="126"/>
    </row>
    <row r="22" spans="1:6">
      <c r="A22" s="199">
        <v>6</v>
      </c>
      <c r="B22" s="199">
        <v>30</v>
      </c>
    </row>
    <row r="23" spans="1:6">
      <c r="A23" s="199">
        <v>7</v>
      </c>
      <c r="B23" s="199">
        <v>35</v>
      </c>
    </row>
    <row r="24" spans="1:6">
      <c r="A24" s="199">
        <v>8</v>
      </c>
      <c r="B24" s="199">
        <v>38</v>
      </c>
    </row>
    <row r="25" spans="1:6">
      <c r="A25" s="199">
        <v>9</v>
      </c>
      <c r="B25" s="199">
        <v>40</v>
      </c>
    </row>
    <row r="26" spans="1:6">
      <c r="A26" s="199">
        <v>10</v>
      </c>
      <c r="B26" s="199">
        <v>45</v>
      </c>
    </row>
    <row r="28" spans="1:6" ht="15.75">
      <c r="A28" s="73" t="s">
        <v>245</v>
      </c>
    </row>
    <row r="29" spans="1:6">
      <c r="A29" s="125" t="s">
        <v>1013</v>
      </c>
    </row>
    <row r="30" spans="1:6">
      <c r="A30" s="198" t="s">
        <v>1007</v>
      </c>
      <c r="B30" s="198" t="s">
        <v>1008</v>
      </c>
    </row>
    <row r="31" spans="1:6">
      <c r="A31" s="202">
        <v>1</v>
      </c>
      <c r="B31" s="199">
        <v>20</v>
      </c>
    </row>
    <row r="32" spans="1:6">
      <c r="A32" s="202">
        <v>2</v>
      </c>
      <c r="B32" s="199">
        <v>35</v>
      </c>
    </row>
    <row r="33" spans="1:2">
      <c r="A33" s="202">
        <v>3</v>
      </c>
      <c r="B33" s="199">
        <v>45</v>
      </c>
    </row>
    <row r="34" spans="1:2">
      <c r="A34" s="202">
        <v>4</v>
      </c>
      <c r="B34" s="199">
        <v>60</v>
      </c>
    </row>
    <row r="35" spans="1:2">
      <c r="A35" s="199">
        <v>5</v>
      </c>
      <c r="B35" s="199">
        <v>80</v>
      </c>
    </row>
    <row r="36" spans="1:2">
      <c r="A36" s="199">
        <v>6</v>
      </c>
      <c r="B36" s="199">
        <v>100</v>
      </c>
    </row>
    <row r="37" spans="1:2">
      <c r="A37" s="199">
        <v>7</v>
      </c>
      <c r="B37" s="199">
        <v>120</v>
      </c>
    </row>
    <row r="38" spans="1:2">
      <c r="A38" s="199">
        <v>8</v>
      </c>
      <c r="B38" s="199">
        <v>122</v>
      </c>
    </row>
    <row r="39" spans="1:2">
      <c r="A39" s="199">
        <v>9</v>
      </c>
      <c r="B39" s="199">
        <v>125</v>
      </c>
    </row>
    <row r="40" spans="1:2">
      <c r="A40" s="199">
        <v>10</v>
      </c>
      <c r="B40" s="199">
        <v>135</v>
      </c>
    </row>
  </sheetData>
  <mergeCells count="4">
    <mergeCell ref="E17:F17"/>
    <mergeCell ref="E16:F16"/>
    <mergeCell ref="A1:B1"/>
    <mergeCell ref="A4:I6"/>
  </mergeCells>
  <pageMargins left="0.7" right="0.7" top="0.75" bottom="0.75" header="0.3" footer="0.3"/>
  <pageSetup orientation="portrait" horizontalDpi="4294967293" verticalDpi="4294967293"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35"/>
  <sheetViews>
    <sheetView showGridLines="0" zoomScale="90" zoomScaleNormal="90" workbookViewId="0">
      <selection sqref="A1:B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80" t="s">
        <v>208</v>
      </c>
      <c r="B1" s="280"/>
      <c r="C1" s="112"/>
      <c r="D1" s="76"/>
      <c r="E1" s="76"/>
      <c r="F1" s="76"/>
      <c r="G1" s="76"/>
      <c r="H1" s="76"/>
      <c r="I1" s="76"/>
      <c r="J1" s="76"/>
      <c r="K1" s="76"/>
    </row>
    <row r="2" spans="1:11" ht="15.75" thickTop="1"/>
    <row r="3" spans="1:11" ht="18.75">
      <c r="A3" s="74" t="s">
        <v>213</v>
      </c>
    </row>
    <row r="4" spans="1:11" ht="15" customHeight="1">
      <c r="A4" s="281" t="s">
        <v>1014</v>
      </c>
      <c r="B4" s="281"/>
      <c r="C4" s="281"/>
      <c r="D4" s="281"/>
      <c r="E4" s="281"/>
      <c r="F4" s="281"/>
      <c r="G4" s="281"/>
      <c r="H4" s="281"/>
      <c r="I4" s="281"/>
    </row>
    <row r="5" spans="1:11">
      <c r="A5" s="201"/>
      <c r="B5" s="201"/>
      <c r="C5" s="201"/>
      <c r="D5" s="201"/>
      <c r="E5" s="201"/>
      <c r="F5" s="201"/>
      <c r="G5" s="201"/>
      <c r="H5" s="201"/>
      <c r="I5" s="201"/>
    </row>
    <row r="6" spans="1:11" ht="18.75">
      <c r="A6" s="74" t="s">
        <v>24</v>
      </c>
    </row>
    <row r="7" spans="1:11" ht="15.75">
      <c r="A7" s="80" t="s">
        <v>1015</v>
      </c>
    </row>
    <row r="9" spans="1:11" ht="15.75">
      <c r="A9" s="73" t="s">
        <v>1016</v>
      </c>
    </row>
    <row r="10" spans="1:11">
      <c r="A10" t="s">
        <v>1017</v>
      </c>
    </row>
    <row r="12" spans="1:11" ht="15.75">
      <c r="A12" s="73" t="s">
        <v>48</v>
      </c>
    </row>
    <row r="13" spans="1:11">
      <c r="A13" s="125" t="s">
        <v>1018</v>
      </c>
    </row>
    <row r="14" spans="1:11" s="204" customFormat="1" ht="15" customHeight="1">
      <c r="A14" s="198" t="s">
        <v>1024</v>
      </c>
      <c r="C14" s="198" t="s">
        <v>1019</v>
      </c>
      <c r="D14" s="262" t="s">
        <v>227</v>
      </c>
      <c r="E14" s="262"/>
      <c r="G14" s="198" t="s">
        <v>1025</v>
      </c>
      <c r="I14" s="198" t="s">
        <v>1019</v>
      </c>
      <c r="J14" s="262" t="s">
        <v>227</v>
      </c>
      <c r="K14" s="262"/>
    </row>
    <row r="15" spans="1:11" ht="15" customHeight="1">
      <c r="A15" s="202">
        <v>89</v>
      </c>
      <c r="C15" s="199">
        <f>MEDIAN(A15:A35)</f>
        <v>84</v>
      </c>
      <c r="D15" s="267" t="s">
        <v>1020</v>
      </c>
      <c r="E15" s="267"/>
      <c r="G15" s="202">
        <v>94</v>
      </c>
      <c r="I15" s="199">
        <f>MEDIAN(G15:G34)</f>
        <v>82</v>
      </c>
      <c r="J15" s="267" t="s">
        <v>1022</v>
      </c>
      <c r="K15" s="267"/>
    </row>
    <row r="16" spans="1:11" ht="15" customHeight="1">
      <c r="A16" s="202">
        <v>91</v>
      </c>
      <c r="G16" s="202">
        <v>57</v>
      </c>
    </row>
    <row r="17" spans="1:7" ht="15" customHeight="1">
      <c r="A17" s="202">
        <v>65</v>
      </c>
      <c r="C17" s="313" t="s">
        <v>1023</v>
      </c>
      <c r="D17" s="314"/>
      <c r="E17" s="315"/>
      <c r="G17" s="202">
        <v>80</v>
      </c>
    </row>
    <row r="18" spans="1:7" ht="15" customHeight="1">
      <c r="A18" s="202">
        <v>59</v>
      </c>
      <c r="C18" s="316"/>
      <c r="D18" s="317"/>
      <c r="E18" s="318"/>
      <c r="G18" s="202">
        <v>91</v>
      </c>
    </row>
    <row r="19" spans="1:7">
      <c r="A19" s="199">
        <v>60</v>
      </c>
      <c r="B19" s="126"/>
      <c r="C19" s="316"/>
      <c r="D19" s="317"/>
      <c r="E19" s="318"/>
      <c r="G19" s="202">
        <v>97</v>
      </c>
    </row>
    <row r="20" spans="1:7">
      <c r="A20" s="199">
        <v>86</v>
      </c>
      <c r="C20" s="316"/>
      <c r="D20" s="317"/>
      <c r="E20" s="318"/>
      <c r="G20" s="202">
        <v>84</v>
      </c>
    </row>
    <row r="21" spans="1:7">
      <c r="A21" s="199">
        <v>51</v>
      </c>
      <c r="C21" s="316"/>
      <c r="D21" s="317"/>
      <c r="E21" s="318"/>
      <c r="G21" s="202">
        <v>79</v>
      </c>
    </row>
    <row r="22" spans="1:7">
      <c r="A22" s="199">
        <v>95</v>
      </c>
      <c r="C22" s="316"/>
      <c r="D22" s="317"/>
      <c r="E22" s="318"/>
      <c r="G22" s="202">
        <v>53</v>
      </c>
    </row>
    <row r="23" spans="1:7">
      <c r="A23" s="199">
        <v>84</v>
      </c>
      <c r="C23" s="316"/>
      <c r="D23" s="317"/>
      <c r="E23" s="318"/>
      <c r="G23" s="202">
        <v>50</v>
      </c>
    </row>
    <row r="24" spans="1:7">
      <c r="A24" s="199">
        <v>88</v>
      </c>
      <c r="C24" s="316"/>
      <c r="D24" s="317"/>
      <c r="E24" s="318"/>
      <c r="G24" s="202">
        <v>53</v>
      </c>
    </row>
    <row r="25" spans="1:7">
      <c r="A25" s="199">
        <v>92</v>
      </c>
      <c r="C25" s="319"/>
      <c r="D25" s="320"/>
      <c r="E25" s="321"/>
      <c r="G25" s="202">
        <v>78</v>
      </c>
    </row>
    <row r="26" spans="1:7">
      <c r="A26" s="199">
        <v>85</v>
      </c>
      <c r="G26" s="202">
        <v>54</v>
      </c>
    </row>
    <row r="27" spans="1:7">
      <c r="A27" s="199">
        <v>74</v>
      </c>
      <c r="G27" s="202">
        <v>85</v>
      </c>
    </row>
    <row r="28" spans="1:7">
      <c r="A28" s="199">
        <v>76</v>
      </c>
      <c r="G28" s="202">
        <v>54</v>
      </c>
    </row>
    <row r="29" spans="1:7">
      <c r="A29" s="199">
        <v>60</v>
      </c>
      <c r="G29" s="202">
        <v>98</v>
      </c>
    </row>
    <row r="30" spans="1:7">
      <c r="A30" s="199">
        <v>65</v>
      </c>
      <c r="G30" s="202">
        <v>92</v>
      </c>
    </row>
    <row r="31" spans="1:7">
      <c r="A31" s="199">
        <v>93</v>
      </c>
      <c r="G31" s="202">
        <v>84</v>
      </c>
    </row>
    <row r="32" spans="1:7">
      <c r="A32" s="199">
        <v>98</v>
      </c>
      <c r="G32" s="202">
        <v>71</v>
      </c>
    </row>
    <row r="33" spans="1:7">
      <c r="A33" s="199">
        <v>64</v>
      </c>
      <c r="G33" s="202">
        <v>100</v>
      </c>
    </row>
    <row r="34" spans="1:7">
      <c r="A34" s="199">
        <v>77</v>
      </c>
      <c r="G34" s="202">
        <v>94</v>
      </c>
    </row>
    <row r="35" spans="1:7">
      <c r="A35" s="199">
        <v>89</v>
      </c>
    </row>
  </sheetData>
  <mergeCells count="7">
    <mergeCell ref="C17:E25"/>
    <mergeCell ref="J14:K14"/>
    <mergeCell ref="J15:K15"/>
    <mergeCell ref="A1:B1"/>
    <mergeCell ref="A4:I4"/>
    <mergeCell ref="D14:E14"/>
    <mergeCell ref="D15:E15"/>
  </mergeCells>
  <pageMargins left="0.7" right="0.7" top="0.75" bottom="0.75" header="0.3" footer="0.3"/>
  <pageSetup orientation="portrait" horizontalDpi="4294967293" verticalDpi="4294967293"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4736"/>
  <sheetViews>
    <sheetView showGridLines="0" zoomScale="90" zoomScaleNormal="90" workbookViewId="0">
      <selection sqref="A1:C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8" customWidth="1"/>
    <col min="7" max="7" width="11.5703125" customWidth="1"/>
    <col min="8" max="8" width="12" customWidth="1"/>
    <col min="9" max="9" width="12.140625" customWidth="1"/>
    <col min="10" max="10" width="11.28515625" customWidth="1"/>
  </cols>
  <sheetData>
    <row r="1" spans="1:10" ht="32.25" thickBot="1">
      <c r="A1" s="280" t="s">
        <v>1069</v>
      </c>
      <c r="B1" s="280"/>
      <c r="C1" s="280"/>
      <c r="D1" s="76"/>
      <c r="E1" s="76"/>
      <c r="F1" s="76"/>
      <c r="G1" s="76"/>
      <c r="H1" s="76"/>
      <c r="I1" s="76"/>
      <c r="J1" s="76"/>
    </row>
    <row r="2" spans="1:10" ht="15.75" thickTop="1"/>
    <row r="3" spans="1:10" ht="18.75" customHeight="1">
      <c r="A3" s="74" t="s">
        <v>1070</v>
      </c>
    </row>
    <row r="4" spans="1:10" ht="15" customHeight="1">
      <c r="A4" s="281"/>
      <c r="B4" s="281"/>
      <c r="C4" s="281"/>
      <c r="D4" s="281"/>
      <c r="E4" s="281"/>
      <c r="F4" s="281"/>
      <c r="G4" s="281"/>
      <c r="H4" s="281"/>
      <c r="I4" s="281"/>
    </row>
    <row r="5" spans="1:10">
      <c r="A5" s="201"/>
      <c r="B5" s="201"/>
      <c r="C5" s="201"/>
      <c r="D5" s="201"/>
      <c r="E5" s="201"/>
      <c r="F5" s="201"/>
      <c r="G5" s="201"/>
      <c r="H5" s="201"/>
      <c r="I5" s="201"/>
    </row>
    <row r="6" spans="1:10">
      <c r="A6" s="215" t="s">
        <v>1021</v>
      </c>
      <c r="B6" s="215" t="s">
        <v>1071</v>
      </c>
      <c r="C6" t="s">
        <v>1072</v>
      </c>
      <c r="I6" s="215" t="s">
        <v>1079</v>
      </c>
    </row>
    <row r="7" spans="1:10">
      <c r="A7" s="214">
        <v>-7404</v>
      </c>
      <c r="B7" s="86">
        <f>(A7-$F$7)/$F$8</f>
        <v>-0.40189702687330175</v>
      </c>
      <c r="C7" t="s">
        <v>1073</v>
      </c>
      <c r="E7" s="199" t="s">
        <v>1075</v>
      </c>
      <c r="F7" s="216">
        <f>AVERAGE(A7:A4736)</f>
        <v>-447.28520084566594</v>
      </c>
      <c r="G7" t="s">
        <v>1077</v>
      </c>
      <c r="I7" s="199">
        <f>ROUND(B7,0)</f>
        <v>0</v>
      </c>
    </row>
    <row r="8" spans="1:10">
      <c r="A8" s="214">
        <v>-9065</v>
      </c>
      <c r="B8" s="86">
        <f t="shared" ref="B8:B71" si="0">(A8-$F$7)/$F$8</f>
        <v>-0.49785481455171893</v>
      </c>
      <c r="C8" t="s">
        <v>1074</v>
      </c>
      <c r="E8" s="199" t="s">
        <v>1076</v>
      </c>
      <c r="F8" s="216">
        <f>_xlfn.STDEV.S(A7:A4736)</f>
        <v>17309.69460828443</v>
      </c>
      <c r="G8" t="s">
        <v>1078</v>
      </c>
      <c r="I8" s="199">
        <f t="shared" ref="I8:I71" si="1">ROUND(B8,0)</f>
        <v>0</v>
      </c>
    </row>
    <row r="9" spans="1:10">
      <c r="A9" s="214">
        <v>5776</v>
      </c>
      <c r="B9" s="86">
        <f t="shared" si="0"/>
        <v>0.35952599636663712</v>
      </c>
      <c r="I9" s="199">
        <f t="shared" si="1"/>
        <v>0</v>
      </c>
    </row>
    <row r="10" spans="1:10">
      <c r="A10" s="214">
        <v>26305</v>
      </c>
      <c r="B10" s="86">
        <f t="shared" si="0"/>
        <v>1.5455087918213188</v>
      </c>
      <c r="I10" s="199">
        <f t="shared" si="1"/>
        <v>2</v>
      </c>
    </row>
    <row r="11" spans="1:10">
      <c r="A11" s="214">
        <v>1887</v>
      </c>
      <c r="B11" s="86">
        <f t="shared" si="0"/>
        <v>0.13485421052596014</v>
      </c>
      <c r="I11" s="199">
        <f t="shared" si="1"/>
        <v>0</v>
      </c>
    </row>
    <row r="12" spans="1:10">
      <c r="A12" s="214">
        <v>21578</v>
      </c>
      <c r="B12" s="86">
        <f t="shared" si="0"/>
        <v>1.272424828933975</v>
      </c>
      <c r="E12" s="262" t="s">
        <v>1080</v>
      </c>
      <c r="F12" s="262"/>
      <c r="I12" s="199">
        <f t="shared" si="1"/>
        <v>1</v>
      </c>
    </row>
    <row r="13" spans="1:10">
      <c r="A13" s="214">
        <v>10728</v>
      </c>
      <c r="B13" s="86">
        <f t="shared" si="0"/>
        <v>0.64560845547772805</v>
      </c>
      <c r="E13" s="262"/>
      <c r="F13" s="262"/>
      <c r="I13" s="199">
        <f t="shared" si="1"/>
        <v>1</v>
      </c>
    </row>
    <row r="14" spans="1:10">
      <c r="A14" s="214">
        <v>21349</v>
      </c>
      <c r="B14" s="86">
        <f t="shared" si="0"/>
        <v>1.259195248332917</v>
      </c>
      <c r="E14" s="262"/>
      <c r="F14" s="262"/>
      <c r="I14" s="199">
        <f t="shared" si="1"/>
        <v>1</v>
      </c>
    </row>
    <row r="15" spans="1:10">
      <c r="A15" s="214">
        <v>10363</v>
      </c>
      <c r="B15" s="86">
        <f t="shared" si="0"/>
        <v>0.62452200604809383</v>
      </c>
      <c r="I15" s="199">
        <f t="shared" si="1"/>
        <v>1</v>
      </c>
    </row>
    <row r="16" spans="1:10">
      <c r="A16" s="214">
        <v>211</v>
      </c>
      <c r="B16" s="86">
        <f t="shared" si="0"/>
        <v>3.8029856432626505E-2</v>
      </c>
      <c r="I16" s="199">
        <f t="shared" si="1"/>
        <v>0</v>
      </c>
    </row>
    <row r="17" spans="1:9">
      <c r="A17" s="214">
        <v>11231</v>
      </c>
      <c r="B17" s="86">
        <f t="shared" si="0"/>
        <v>0.67466731592459361</v>
      </c>
      <c r="E17" s="199" t="s">
        <v>1079</v>
      </c>
      <c r="F17" s="199" t="s">
        <v>1081</v>
      </c>
      <c r="I17" s="199">
        <f t="shared" si="1"/>
        <v>1</v>
      </c>
    </row>
    <row r="18" spans="1:9">
      <c r="A18" s="214">
        <v>29798</v>
      </c>
      <c r="B18" s="86">
        <f t="shared" si="0"/>
        <v>1.747303224308201</v>
      </c>
      <c r="E18" s="199">
        <v>-4</v>
      </c>
      <c r="F18" s="199">
        <v>0</v>
      </c>
      <c r="I18" s="199">
        <f t="shared" si="1"/>
        <v>2</v>
      </c>
    </row>
    <row r="19" spans="1:9">
      <c r="A19" s="214">
        <v>-3071</v>
      </c>
      <c r="B19" s="86">
        <f t="shared" si="0"/>
        <v>-0.1515748751510973</v>
      </c>
      <c r="E19" s="199">
        <v>-3</v>
      </c>
      <c r="F19" s="199">
        <v>0</v>
      </c>
      <c r="I19" s="199">
        <f t="shared" si="1"/>
        <v>0</v>
      </c>
    </row>
    <row r="20" spans="1:9">
      <c r="A20" s="214">
        <v>-18742</v>
      </c>
      <c r="B20" s="86">
        <f t="shared" si="0"/>
        <v>-1.0569056943614981</v>
      </c>
      <c r="E20" s="199">
        <v>-2</v>
      </c>
      <c r="F20" s="199">
        <v>314</v>
      </c>
      <c r="I20" s="199">
        <f t="shared" si="1"/>
        <v>-1</v>
      </c>
    </row>
    <row r="21" spans="1:9">
      <c r="A21" s="214">
        <v>27725</v>
      </c>
      <c r="B21" s="86">
        <f t="shared" si="0"/>
        <v>1.6275437457667448</v>
      </c>
      <c r="E21" s="199">
        <v>-1</v>
      </c>
      <c r="F21" s="199">
        <v>1354</v>
      </c>
      <c r="I21" s="199">
        <f t="shared" si="1"/>
        <v>2</v>
      </c>
    </row>
    <row r="22" spans="1:9">
      <c r="A22" s="214">
        <v>-6702</v>
      </c>
      <c r="B22" s="86">
        <f t="shared" si="0"/>
        <v>-0.36134171865521097</v>
      </c>
      <c r="E22" s="199">
        <v>0</v>
      </c>
      <c r="F22" s="199">
        <v>1408</v>
      </c>
      <c r="I22" s="199">
        <f t="shared" si="1"/>
        <v>0</v>
      </c>
    </row>
    <row r="23" spans="1:9">
      <c r="A23" s="214">
        <v>-7275</v>
      </c>
      <c r="B23" s="86">
        <f t="shared" si="0"/>
        <v>-0.39444455570502013</v>
      </c>
      <c r="E23" s="199">
        <v>1</v>
      </c>
      <c r="F23" s="199">
        <v>1315</v>
      </c>
      <c r="I23" s="199">
        <f t="shared" si="1"/>
        <v>0</v>
      </c>
    </row>
    <row r="24" spans="1:9">
      <c r="A24" s="214">
        <v>10649</v>
      </c>
      <c r="B24" s="86">
        <f t="shared" si="0"/>
        <v>0.64104453902583458</v>
      </c>
      <c r="E24" s="199">
        <v>2</v>
      </c>
      <c r="F24" s="199">
        <v>339</v>
      </c>
      <c r="I24" s="199">
        <f t="shared" si="1"/>
        <v>1</v>
      </c>
    </row>
    <row r="25" spans="1:9">
      <c r="A25" s="214">
        <v>24453</v>
      </c>
      <c r="B25" s="86">
        <f t="shared" si="0"/>
        <v>1.4385167251262985</v>
      </c>
      <c r="E25" s="199">
        <v>3</v>
      </c>
      <c r="F25" s="199">
        <v>0</v>
      </c>
      <c r="I25" s="199">
        <f t="shared" si="1"/>
        <v>1</v>
      </c>
    </row>
    <row r="26" spans="1:9">
      <c r="A26" s="214">
        <v>11833</v>
      </c>
      <c r="B26" s="86">
        <f t="shared" si="0"/>
        <v>0.70944551470990802</v>
      </c>
      <c r="E26" s="199">
        <v>4</v>
      </c>
      <c r="F26" s="199">
        <v>0</v>
      </c>
      <c r="I26" s="199">
        <f t="shared" si="1"/>
        <v>1</v>
      </c>
    </row>
    <row r="27" spans="1:9">
      <c r="A27" s="214">
        <v>17813</v>
      </c>
      <c r="B27" s="86">
        <f t="shared" si="0"/>
        <v>1.0549166587899408</v>
      </c>
      <c r="I27" s="199">
        <f t="shared" si="1"/>
        <v>1</v>
      </c>
    </row>
    <row r="28" spans="1:9">
      <c r="A28" s="214">
        <v>-19890</v>
      </c>
      <c r="B28" s="86">
        <f t="shared" si="0"/>
        <v>-1.1232269106497721</v>
      </c>
      <c r="I28" s="199">
        <f t="shared" si="1"/>
        <v>-1</v>
      </c>
    </row>
    <row r="29" spans="1:9">
      <c r="A29" s="214">
        <v>23967</v>
      </c>
      <c r="B29" s="86">
        <f t="shared" si="0"/>
        <v>1.4104399732830049</v>
      </c>
      <c r="I29" s="199">
        <f t="shared" si="1"/>
        <v>1</v>
      </c>
    </row>
    <row r="30" spans="1:9">
      <c r="A30" s="214">
        <v>23586</v>
      </c>
      <c r="B30" s="86">
        <f t="shared" si="0"/>
        <v>1.3884291863441265</v>
      </c>
      <c r="I30" s="199">
        <f t="shared" si="1"/>
        <v>1</v>
      </c>
    </row>
    <row r="31" spans="1:9">
      <c r="A31" s="214">
        <v>-2042</v>
      </c>
      <c r="B31" s="86">
        <f t="shared" si="0"/>
        <v>-9.2128419087827387E-2</v>
      </c>
      <c r="I31" s="199">
        <f t="shared" si="1"/>
        <v>0</v>
      </c>
    </row>
    <row r="32" spans="1:9">
      <c r="A32" s="214">
        <v>25446</v>
      </c>
      <c r="B32" s="86">
        <f t="shared" si="0"/>
        <v>1.4958834217937689</v>
      </c>
      <c r="I32" s="199">
        <f t="shared" si="1"/>
        <v>1</v>
      </c>
    </row>
    <row r="33" spans="1:9">
      <c r="A33" s="214">
        <v>12176</v>
      </c>
      <c r="B33" s="86">
        <f t="shared" si="0"/>
        <v>0.72926100006433126</v>
      </c>
      <c r="I33" s="199">
        <f t="shared" si="1"/>
        <v>1</v>
      </c>
    </row>
    <row r="34" spans="1:9">
      <c r="A34" s="214">
        <v>18275</v>
      </c>
      <c r="B34" s="86">
        <f t="shared" si="0"/>
        <v>1.0816069043693681</v>
      </c>
      <c r="I34" s="199">
        <f t="shared" si="1"/>
        <v>1</v>
      </c>
    </row>
    <row r="35" spans="1:9">
      <c r="A35" s="214">
        <v>-5203</v>
      </c>
      <c r="B35" s="86">
        <f t="shared" si="0"/>
        <v>-0.27474284825789164</v>
      </c>
      <c r="I35" s="199">
        <f t="shared" si="1"/>
        <v>0</v>
      </c>
    </row>
    <row r="36" spans="1:9">
      <c r="A36" s="214">
        <v>17534</v>
      </c>
      <c r="B36" s="86">
        <f t="shared" si="0"/>
        <v>1.0387985234724946</v>
      </c>
      <c r="I36" s="199">
        <f t="shared" si="1"/>
        <v>1</v>
      </c>
    </row>
    <row r="37" spans="1:9">
      <c r="A37" s="214">
        <v>-20286</v>
      </c>
      <c r="B37" s="86">
        <f t="shared" si="0"/>
        <v>-1.1461042640035668</v>
      </c>
      <c r="I37" s="199">
        <f t="shared" si="1"/>
        <v>-1</v>
      </c>
    </row>
    <row r="38" spans="1:9">
      <c r="A38" s="214">
        <v>-16207</v>
      </c>
      <c r="B38" s="86">
        <f t="shared" si="0"/>
        <v>-0.91045597024061442</v>
      </c>
      <c r="I38" s="199">
        <f t="shared" si="1"/>
        <v>-1</v>
      </c>
    </row>
    <row r="39" spans="1:9">
      <c r="A39" s="214">
        <v>24068</v>
      </c>
      <c r="B39" s="86">
        <f t="shared" si="0"/>
        <v>1.4162748538101091</v>
      </c>
      <c r="I39" s="199">
        <f t="shared" si="1"/>
        <v>1</v>
      </c>
    </row>
    <row r="40" spans="1:9">
      <c r="A40" s="214">
        <v>-20592</v>
      </c>
      <c r="B40" s="86">
        <f t="shared" si="0"/>
        <v>-1.1637822188678628</v>
      </c>
      <c r="I40" s="199">
        <f t="shared" si="1"/>
        <v>-1</v>
      </c>
    </row>
    <row r="41" spans="1:9">
      <c r="A41" s="214">
        <v>18095</v>
      </c>
      <c r="B41" s="86">
        <f t="shared" si="0"/>
        <v>1.0712081073903705</v>
      </c>
      <c r="I41" s="199">
        <f t="shared" si="1"/>
        <v>1</v>
      </c>
    </row>
    <row r="42" spans="1:9">
      <c r="A42" s="214">
        <v>-28095</v>
      </c>
      <c r="B42" s="86">
        <f t="shared" si="0"/>
        <v>-1.5972387396090815</v>
      </c>
      <c r="I42" s="199">
        <f t="shared" si="1"/>
        <v>-2</v>
      </c>
    </row>
    <row r="43" spans="1:9">
      <c r="A43" s="214">
        <v>11140</v>
      </c>
      <c r="B43" s="86">
        <f t="shared" si="0"/>
        <v>0.66941014634076701</v>
      </c>
      <c r="I43" s="199">
        <f t="shared" si="1"/>
        <v>1</v>
      </c>
    </row>
    <row r="44" spans="1:9">
      <c r="A44" s="214">
        <v>-18838</v>
      </c>
      <c r="B44" s="86">
        <f t="shared" si="0"/>
        <v>-1.0624517194169636</v>
      </c>
      <c r="I44" s="199">
        <f t="shared" si="1"/>
        <v>-1</v>
      </c>
    </row>
    <row r="45" spans="1:9">
      <c r="A45" s="214">
        <v>10472</v>
      </c>
      <c r="B45" s="86">
        <f t="shared" si="0"/>
        <v>0.63081905532982019</v>
      </c>
      <c r="I45" s="199">
        <f t="shared" si="1"/>
        <v>1</v>
      </c>
    </row>
    <row r="46" spans="1:9">
      <c r="A46" s="214">
        <v>651</v>
      </c>
      <c r="B46" s="86">
        <f t="shared" si="0"/>
        <v>6.3449137936842981E-2</v>
      </c>
      <c r="I46" s="199">
        <f t="shared" si="1"/>
        <v>0</v>
      </c>
    </row>
    <row r="47" spans="1:9">
      <c r="A47" s="214">
        <v>22890</v>
      </c>
      <c r="B47" s="86">
        <f t="shared" si="0"/>
        <v>1.3482205046920024</v>
      </c>
      <c r="I47" s="199">
        <f t="shared" si="1"/>
        <v>1</v>
      </c>
    </row>
    <row r="48" spans="1:9">
      <c r="A48" s="214">
        <v>-8962</v>
      </c>
      <c r="B48" s="86">
        <f t="shared" si="0"/>
        <v>-0.49190439183595913</v>
      </c>
      <c r="I48" s="199">
        <f t="shared" si="1"/>
        <v>0</v>
      </c>
    </row>
    <row r="49" spans="1:9">
      <c r="A49" s="214">
        <v>-16162</v>
      </c>
      <c r="B49" s="86">
        <f t="shared" si="0"/>
        <v>-0.90785627099586508</v>
      </c>
      <c r="I49" s="199">
        <f t="shared" si="1"/>
        <v>-1</v>
      </c>
    </row>
    <row r="50" spans="1:9">
      <c r="A50" s="214">
        <v>-26773</v>
      </c>
      <c r="B50" s="86">
        <f t="shared" si="0"/>
        <v>-1.5208653529077765</v>
      </c>
      <c r="I50" s="199">
        <f t="shared" si="1"/>
        <v>-2</v>
      </c>
    </row>
    <row r="51" spans="1:9">
      <c r="A51" s="214">
        <v>-2153</v>
      </c>
      <c r="B51" s="86">
        <f t="shared" si="0"/>
        <v>-9.8541010558209269E-2</v>
      </c>
      <c r="I51" s="199">
        <f t="shared" si="1"/>
        <v>0</v>
      </c>
    </row>
    <row r="52" spans="1:9">
      <c r="A52" s="214">
        <v>-23256</v>
      </c>
      <c r="B52" s="86">
        <f t="shared" si="0"/>
        <v>-1.3176844141570281</v>
      </c>
      <c r="I52" s="199">
        <f t="shared" si="1"/>
        <v>-1</v>
      </c>
    </row>
    <row r="53" spans="1:9">
      <c r="A53" s="214">
        <v>24451</v>
      </c>
      <c r="B53" s="86">
        <f t="shared" si="0"/>
        <v>1.4384011829376431</v>
      </c>
      <c r="I53" s="199">
        <f t="shared" si="1"/>
        <v>1</v>
      </c>
    </row>
    <row r="54" spans="1:9">
      <c r="A54" s="214">
        <v>-17588</v>
      </c>
      <c r="B54" s="86">
        <f t="shared" si="0"/>
        <v>-0.99023785150725763</v>
      </c>
      <c r="I54" s="199">
        <f t="shared" si="1"/>
        <v>-1</v>
      </c>
    </row>
    <row r="55" spans="1:9">
      <c r="A55" s="214">
        <v>2</v>
      </c>
      <c r="B55" s="86">
        <f t="shared" si="0"/>
        <v>2.5955697718123678E-2</v>
      </c>
      <c r="I55" s="199">
        <f t="shared" si="1"/>
        <v>0</v>
      </c>
    </row>
    <row r="56" spans="1:9">
      <c r="A56" s="214">
        <v>-11427</v>
      </c>
      <c r="B56" s="86">
        <f t="shared" si="0"/>
        <v>-0.63431013935389913</v>
      </c>
      <c r="I56" s="199">
        <f t="shared" si="1"/>
        <v>-1</v>
      </c>
    </row>
    <row r="57" spans="1:9">
      <c r="A57" s="214">
        <v>-16433</v>
      </c>
      <c r="B57" s="86">
        <f t="shared" si="0"/>
        <v>-0.92351223755868928</v>
      </c>
      <c r="I57" s="199">
        <f t="shared" si="1"/>
        <v>-1</v>
      </c>
    </row>
    <row r="58" spans="1:9">
      <c r="A58" s="214">
        <v>-25816</v>
      </c>
      <c r="B58" s="86">
        <f t="shared" si="0"/>
        <v>-1.4655784156361056</v>
      </c>
      <c r="I58" s="199">
        <f t="shared" si="1"/>
        <v>-1</v>
      </c>
    </row>
    <row r="59" spans="1:9">
      <c r="A59" s="214">
        <v>14989</v>
      </c>
      <c r="B59" s="86">
        <f t="shared" si="0"/>
        <v>0.89177108840833341</v>
      </c>
      <c r="I59" s="199">
        <f t="shared" si="1"/>
        <v>1</v>
      </c>
    </row>
    <row r="60" spans="1:9">
      <c r="A60" s="214">
        <v>-3619</v>
      </c>
      <c r="B60" s="86">
        <f t="shared" si="0"/>
        <v>-0.18323343484271234</v>
      </c>
      <c r="I60" s="199">
        <f t="shared" si="1"/>
        <v>0</v>
      </c>
    </row>
    <row r="61" spans="1:9">
      <c r="A61" s="214">
        <v>15978</v>
      </c>
      <c r="B61" s="86">
        <f t="shared" si="0"/>
        <v>0.94890670069849259</v>
      </c>
      <c r="I61" s="199">
        <f t="shared" si="1"/>
        <v>1</v>
      </c>
    </row>
    <row r="62" spans="1:9">
      <c r="A62" s="214">
        <v>5363</v>
      </c>
      <c r="B62" s="86">
        <f t="shared" si="0"/>
        <v>0.3356665344092703</v>
      </c>
      <c r="I62" s="199">
        <f t="shared" si="1"/>
        <v>0</v>
      </c>
    </row>
    <row r="63" spans="1:9">
      <c r="A63" s="214">
        <v>-20185</v>
      </c>
      <c r="B63" s="86">
        <f t="shared" si="0"/>
        <v>-1.1402693834764626</v>
      </c>
      <c r="I63" s="199">
        <f t="shared" si="1"/>
        <v>-1</v>
      </c>
    </row>
    <row r="64" spans="1:9">
      <c r="A64" s="214">
        <v>-23622</v>
      </c>
      <c r="B64" s="86">
        <f t="shared" si="0"/>
        <v>-1.3388286346809899</v>
      </c>
      <c r="I64" s="199">
        <f t="shared" si="1"/>
        <v>-1</v>
      </c>
    </row>
    <row r="65" spans="1:9">
      <c r="A65" s="214">
        <v>-16538</v>
      </c>
      <c r="B65" s="86">
        <f t="shared" si="0"/>
        <v>-0.92957820246310463</v>
      </c>
      <c r="I65" s="199">
        <f t="shared" si="1"/>
        <v>-1</v>
      </c>
    </row>
    <row r="66" spans="1:9">
      <c r="A66" s="214">
        <v>23621</v>
      </c>
      <c r="B66" s="86">
        <f t="shared" si="0"/>
        <v>1.3904511746455983</v>
      </c>
      <c r="I66" s="199">
        <f t="shared" si="1"/>
        <v>1</v>
      </c>
    </row>
    <row r="67" spans="1:9">
      <c r="A67" s="214">
        <v>10976</v>
      </c>
      <c r="B67" s="86">
        <f t="shared" si="0"/>
        <v>0.65993568687101367</v>
      </c>
      <c r="I67" s="199">
        <f t="shared" si="1"/>
        <v>1</v>
      </c>
    </row>
    <row r="68" spans="1:9">
      <c r="A68" s="214">
        <v>369</v>
      </c>
      <c r="B68" s="86">
        <f t="shared" si="0"/>
        <v>4.715768933641333E-2</v>
      </c>
      <c r="I68" s="199">
        <f t="shared" si="1"/>
        <v>0</v>
      </c>
    </row>
    <row r="69" spans="1:9">
      <c r="A69" s="214">
        <v>-24389</v>
      </c>
      <c r="B69" s="86">
        <f t="shared" si="0"/>
        <v>-1.3831390640303853</v>
      </c>
      <c r="I69" s="199">
        <f t="shared" si="1"/>
        <v>-1</v>
      </c>
    </row>
    <row r="70" spans="1:9">
      <c r="A70" s="214">
        <v>-26410</v>
      </c>
      <c r="B70" s="86">
        <f t="shared" si="0"/>
        <v>-1.499894445666798</v>
      </c>
      <c r="I70" s="199">
        <f t="shared" si="1"/>
        <v>-1</v>
      </c>
    </row>
    <row r="71" spans="1:9">
      <c r="A71" s="214">
        <v>-12344</v>
      </c>
      <c r="B71" s="86">
        <f t="shared" si="0"/>
        <v>-0.68728623285245938</v>
      </c>
      <c r="I71" s="199">
        <f t="shared" si="1"/>
        <v>-1</v>
      </c>
    </row>
    <row r="72" spans="1:9">
      <c r="A72" s="214">
        <v>-5722</v>
      </c>
      <c r="B72" s="86">
        <f t="shared" ref="B72:B135" si="2">(A72-$F$7)/$F$8</f>
        <v>-0.30472604621400151</v>
      </c>
      <c r="I72" s="199">
        <f t="shared" ref="I72:I135" si="3">ROUND(B72,0)</f>
        <v>0</v>
      </c>
    </row>
    <row r="73" spans="1:9">
      <c r="A73" s="214">
        <v>28047</v>
      </c>
      <c r="B73" s="86">
        <f t="shared" si="2"/>
        <v>1.6461460381402848</v>
      </c>
      <c r="I73" s="199">
        <f t="shared" si="3"/>
        <v>2</v>
      </c>
    </row>
    <row r="74" spans="1:9">
      <c r="A74" s="214">
        <v>-1326</v>
      </c>
      <c r="B74" s="86">
        <f t="shared" si="2"/>
        <v>-5.0764315549147856E-2</v>
      </c>
      <c r="I74" s="199">
        <f t="shared" si="3"/>
        <v>0</v>
      </c>
    </row>
    <row r="75" spans="1:9">
      <c r="A75" s="214">
        <v>-29594</v>
      </c>
      <c r="B75" s="86">
        <f t="shared" si="2"/>
        <v>-1.6838376100064008</v>
      </c>
      <c r="I75" s="199">
        <f t="shared" si="3"/>
        <v>-2</v>
      </c>
    </row>
    <row r="76" spans="1:9">
      <c r="A76" s="214">
        <v>-9805</v>
      </c>
      <c r="B76" s="86">
        <f t="shared" si="2"/>
        <v>-0.54060542435426484</v>
      </c>
      <c r="I76" s="199">
        <f t="shared" si="3"/>
        <v>-1</v>
      </c>
    </row>
    <row r="77" spans="1:9">
      <c r="A77" s="214">
        <v>-29649</v>
      </c>
      <c r="B77" s="86">
        <f t="shared" si="2"/>
        <v>-1.6870150201944278</v>
      </c>
      <c r="I77" s="199">
        <f t="shared" si="3"/>
        <v>-2</v>
      </c>
    </row>
    <row r="78" spans="1:9">
      <c r="A78" s="214">
        <v>-25883</v>
      </c>
      <c r="B78" s="86">
        <f t="shared" si="2"/>
        <v>-1.4694490789560659</v>
      </c>
      <c r="I78" s="199">
        <f t="shared" si="3"/>
        <v>-1</v>
      </c>
    </row>
    <row r="79" spans="1:9">
      <c r="A79" s="214">
        <v>10207</v>
      </c>
      <c r="B79" s="86">
        <f t="shared" si="2"/>
        <v>0.61550971533296261</v>
      </c>
      <c r="I79" s="199">
        <f t="shared" si="3"/>
        <v>1</v>
      </c>
    </row>
    <row r="80" spans="1:9">
      <c r="A80" s="214">
        <v>-5175</v>
      </c>
      <c r="B80" s="86">
        <f t="shared" si="2"/>
        <v>-0.27312525761671425</v>
      </c>
      <c r="I80" s="199">
        <f t="shared" si="3"/>
        <v>0</v>
      </c>
    </row>
    <row r="81" spans="1:9">
      <c r="A81" s="214">
        <v>16720</v>
      </c>
      <c r="B81" s="86">
        <f t="shared" si="2"/>
        <v>0.99177285268969406</v>
      </c>
      <c r="I81" s="199">
        <f t="shared" si="3"/>
        <v>1</v>
      </c>
    </row>
    <row r="82" spans="1:9">
      <c r="A82" s="214">
        <v>26577</v>
      </c>
      <c r="B82" s="86">
        <f t="shared" si="2"/>
        <v>1.5612225294784707</v>
      </c>
      <c r="I82" s="199">
        <f t="shared" si="3"/>
        <v>2</v>
      </c>
    </row>
    <row r="83" spans="1:9">
      <c r="A83" s="214">
        <v>8111</v>
      </c>
      <c r="B83" s="86">
        <f t="shared" si="2"/>
        <v>0.49442150162196774</v>
      </c>
      <c r="I83" s="199">
        <f t="shared" si="3"/>
        <v>0</v>
      </c>
    </row>
    <row r="84" spans="1:9">
      <c r="A84" s="214">
        <v>23356</v>
      </c>
      <c r="B84" s="86">
        <f t="shared" si="2"/>
        <v>1.3751418346487407</v>
      </c>
      <c r="I84" s="199">
        <f t="shared" si="3"/>
        <v>1</v>
      </c>
    </row>
    <row r="85" spans="1:9">
      <c r="A85" s="214">
        <v>-25104</v>
      </c>
      <c r="B85" s="86">
        <f t="shared" si="2"/>
        <v>-1.4244453964747372</v>
      </c>
      <c r="I85" s="199">
        <f t="shared" si="3"/>
        <v>-1</v>
      </c>
    </row>
    <row r="86" spans="1:9">
      <c r="A86" s="214">
        <v>878</v>
      </c>
      <c r="B86" s="86">
        <f t="shared" si="2"/>
        <v>7.656317634924556E-2</v>
      </c>
      <c r="I86" s="199">
        <f t="shared" si="3"/>
        <v>0</v>
      </c>
    </row>
    <row r="87" spans="1:9">
      <c r="A87" s="214">
        <v>-3070</v>
      </c>
      <c r="B87" s="86">
        <f t="shared" si="2"/>
        <v>-0.15151710405676952</v>
      </c>
      <c r="I87" s="199">
        <f t="shared" si="3"/>
        <v>0</v>
      </c>
    </row>
    <row r="88" spans="1:9">
      <c r="A88" s="214">
        <v>22870</v>
      </c>
      <c r="B88" s="86">
        <f t="shared" si="2"/>
        <v>1.3470650828054469</v>
      </c>
      <c r="I88" s="199">
        <f t="shared" si="3"/>
        <v>1</v>
      </c>
    </row>
    <row r="89" spans="1:9">
      <c r="A89" s="214">
        <v>-20138</v>
      </c>
      <c r="B89" s="86">
        <f t="shared" si="2"/>
        <v>-1.1375541420430577</v>
      </c>
      <c r="I89" s="199">
        <f t="shared" si="3"/>
        <v>-1</v>
      </c>
    </row>
    <row r="90" spans="1:9">
      <c r="A90" s="214">
        <v>-11055</v>
      </c>
      <c r="B90" s="86">
        <f t="shared" si="2"/>
        <v>-0.61281929226397069</v>
      </c>
      <c r="I90" s="199">
        <f t="shared" si="3"/>
        <v>-1</v>
      </c>
    </row>
    <row r="91" spans="1:9">
      <c r="A91" s="214">
        <v>-28461</v>
      </c>
      <c r="B91" s="86">
        <f t="shared" si="2"/>
        <v>-1.6183829601330433</v>
      </c>
      <c r="I91" s="199">
        <f t="shared" si="3"/>
        <v>-2</v>
      </c>
    </row>
    <row r="92" spans="1:9">
      <c r="A92" s="214">
        <v>-25032</v>
      </c>
      <c r="B92" s="86">
        <f t="shared" si="2"/>
        <v>-1.4202858776831382</v>
      </c>
      <c r="I92" s="199">
        <f t="shared" si="3"/>
        <v>-1</v>
      </c>
    </row>
    <row r="93" spans="1:9">
      <c r="A93" s="214">
        <v>-1598</v>
      </c>
      <c r="B93" s="86">
        <f t="shared" si="2"/>
        <v>-6.6478053206299861E-2</v>
      </c>
      <c r="I93" s="199">
        <f t="shared" si="3"/>
        <v>0</v>
      </c>
    </row>
    <row r="94" spans="1:9">
      <c r="A94" s="214">
        <v>-13930</v>
      </c>
      <c r="B94" s="86">
        <f t="shared" si="2"/>
        <v>-0.77891118845629426</v>
      </c>
      <c r="I94" s="199">
        <f t="shared" si="3"/>
        <v>-1</v>
      </c>
    </row>
    <row r="95" spans="1:9">
      <c r="A95" s="214">
        <v>5747</v>
      </c>
      <c r="B95" s="86">
        <f t="shared" si="2"/>
        <v>0.35785063463113193</v>
      </c>
      <c r="I95" s="199">
        <f t="shared" si="3"/>
        <v>0</v>
      </c>
    </row>
    <row r="96" spans="1:9">
      <c r="A96" s="214">
        <v>-24601</v>
      </c>
      <c r="B96" s="86">
        <f t="shared" si="2"/>
        <v>-1.3953865360278714</v>
      </c>
      <c r="I96" s="199">
        <f t="shared" si="3"/>
        <v>-1</v>
      </c>
    </row>
    <row r="97" spans="1:9">
      <c r="A97" s="214">
        <v>-721</v>
      </c>
      <c r="B97" s="86">
        <f t="shared" si="2"/>
        <v>-1.5812803480850204E-2</v>
      </c>
      <c r="I97" s="199">
        <f t="shared" si="3"/>
        <v>0</v>
      </c>
    </row>
    <row r="98" spans="1:9">
      <c r="A98" s="214">
        <v>-11502</v>
      </c>
      <c r="B98" s="86">
        <f t="shared" si="2"/>
        <v>-0.63864297142848148</v>
      </c>
      <c r="I98" s="199">
        <f t="shared" si="3"/>
        <v>-1</v>
      </c>
    </row>
    <row r="99" spans="1:9">
      <c r="A99" s="214">
        <v>-2698</v>
      </c>
      <c r="B99" s="86">
        <f t="shared" si="2"/>
        <v>-0.13002625696684106</v>
      </c>
      <c r="I99" s="199">
        <f t="shared" si="3"/>
        <v>0</v>
      </c>
    </row>
    <row r="100" spans="1:9">
      <c r="A100" s="214">
        <v>-14195</v>
      </c>
      <c r="B100" s="86">
        <f t="shared" si="2"/>
        <v>-0.79422052845315183</v>
      </c>
      <c r="I100" s="199">
        <f t="shared" si="3"/>
        <v>-1</v>
      </c>
    </row>
    <row r="101" spans="1:9">
      <c r="A101" s="214">
        <v>-22858</v>
      </c>
      <c r="B101" s="86">
        <f t="shared" si="2"/>
        <v>-1.2946915186145778</v>
      </c>
      <c r="I101" s="199">
        <f t="shared" si="3"/>
        <v>-1</v>
      </c>
    </row>
    <row r="102" spans="1:9">
      <c r="A102" s="214">
        <v>-23683</v>
      </c>
      <c r="B102" s="86">
        <f t="shared" si="2"/>
        <v>-1.3423526714349836</v>
      </c>
      <c r="I102" s="199">
        <f t="shared" si="3"/>
        <v>-1</v>
      </c>
    </row>
    <row r="103" spans="1:9">
      <c r="A103" s="214">
        <v>-5250</v>
      </c>
      <c r="B103" s="86">
        <f t="shared" si="2"/>
        <v>-0.27745808969129659</v>
      </c>
      <c r="I103" s="199">
        <f t="shared" si="3"/>
        <v>0</v>
      </c>
    </row>
    <row r="104" spans="1:9">
      <c r="A104" s="214">
        <v>22959</v>
      </c>
      <c r="B104" s="86">
        <f t="shared" si="2"/>
        <v>1.3522067102006181</v>
      </c>
      <c r="I104" s="199">
        <f t="shared" si="3"/>
        <v>1</v>
      </c>
    </row>
    <row r="105" spans="1:9">
      <c r="A105" s="214">
        <v>-7957</v>
      </c>
      <c r="B105" s="86">
        <f t="shared" si="2"/>
        <v>-0.43384444203655564</v>
      </c>
      <c r="I105" s="199">
        <f t="shared" si="3"/>
        <v>0</v>
      </c>
    </row>
    <row r="106" spans="1:9">
      <c r="A106" s="214">
        <v>-27632</v>
      </c>
      <c r="B106" s="86">
        <f t="shared" si="2"/>
        <v>-1.5704907229353264</v>
      </c>
      <c r="I106" s="199">
        <f t="shared" si="3"/>
        <v>-2</v>
      </c>
    </row>
    <row r="107" spans="1:9">
      <c r="A107" s="214">
        <v>13649</v>
      </c>
      <c r="B107" s="86">
        <f t="shared" si="2"/>
        <v>0.81435782200912876</v>
      </c>
      <c r="I107" s="199">
        <f t="shared" si="3"/>
        <v>1</v>
      </c>
    </row>
    <row r="108" spans="1:9">
      <c r="A108" s="214">
        <v>-15434</v>
      </c>
      <c r="B108" s="86">
        <f t="shared" si="2"/>
        <v>-0.86579891432525236</v>
      </c>
      <c r="I108" s="199">
        <f t="shared" si="3"/>
        <v>-1</v>
      </c>
    </row>
    <row r="109" spans="1:9">
      <c r="A109" s="214">
        <v>-29422</v>
      </c>
      <c r="B109" s="86">
        <f t="shared" si="2"/>
        <v>-1.6739009817820252</v>
      </c>
      <c r="I109" s="199">
        <f t="shared" si="3"/>
        <v>-2</v>
      </c>
    </row>
    <row r="110" spans="1:9">
      <c r="A110" s="214">
        <v>-28188</v>
      </c>
      <c r="B110" s="86">
        <f t="shared" si="2"/>
        <v>-1.6026114513815635</v>
      </c>
      <c r="I110" s="199">
        <f t="shared" si="3"/>
        <v>-2</v>
      </c>
    </row>
    <row r="111" spans="1:9">
      <c r="A111" s="214">
        <v>-12681</v>
      </c>
      <c r="B111" s="86">
        <f t="shared" si="2"/>
        <v>-0.7067550916409161</v>
      </c>
      <c r="I111" s="199">
        <f t="shared" si="3"/>
        <v>-1</v>
      </c>
    </row>
    <row r="112" spans="1:9">
      <c r="A112" s="214">
        <v>-348</v>
      </c>
      <c r="B112" s="86">
        <f t="shared" si="2"/>
        <v>5.7358147034060319E-3</v>
      </c>
      <c r="I112" s="199">
        <f t="shared" si="3"/>
        <v>0</v>
      </c>
    </row>
    <row r="113" spans="1:9">
      <c r="A113" s="214">
        <v>-14433</v>
      </c>
      <c r="B113" s="86">
        <f t="shared" si="2"/>
        <v>-0.80797004890315982</v>
      </c>
      <c r="I113" s="199">
        <f t="shared" si="3"/>
        <v>-1</v>
      </c>
    </row>
    <row r="114" spans="1:9">
      <c r="A114" s="214">
        <v>-27883</v>
      </c>
      <c r="B114" s="86">
        <f t="shared" si="2"/>
        <v>-1.5849912676115954</v>
      </c>
      <c r="I114" s="199">
        <f t="shared" si="3"/>
        <v>-2</v>
      </c>
    </row>
    <row r="115" spans="1:9">
      <c r="A115" s="214">
        <v>-5222</v>
      </c>
      <c r="B115" s="86">
        <f t="shared" si="2"/>
        <v>-0.2758404990501192</v>
      </c>
      <c r="I115" s="199">
        <f t="shared" si="3"/>
        <v>0</v>
      </c>
    </row>
    <row r="116" spans="1:9">
      <c r="A116" s="214">
        <v>19594</v>
      </c>
      <c r="B116" s="86">
        <f t="shared" si="2"/>
        <v>1.1578069777876898</v>
      </c>
      <c r="I116" s="199">
        <f t="shared" si="3"/>
        <v>1</v>
      </c>
    </row>
    <row r="117" spans="1:9">
      <c r="A117" s="214">
        <v>-20948</v>
      </c>
      <c r="B117" s="86">
        <f t="shared" si="2"/>
        <v>-1.184348728448547</v>
      </c>
      <c r="I117" s="199">
        <f t="shared" si="3"/>
        <v>-1</v>
      </c>
    </row>
    <row r="118" spans="1:9">
      <c r="A118" s="214">
        <v>14436</v>
      </c>
      <c r="B118" s="86">
        <f t="shared" si="2"/>
        <v>0.85982367324507958</v>
      </c>
      <c r="I118" s="199">
        <f t="shared" si="3"/>
        <v>1</v>
      </c>
    </row>
    <row r="119" spans="1:9">
      <c r="A119" s="214">
        <v>-13710</v>
      </c>
      <c r="B119" s="86">
        <f t="shared" si="2"/>
        <v>-0.76620154770418603</v>
      </c>
      <c r="I119" s="199">
        <f t="shared" si="3"/>
        <v>-1</v>
      </c>
    </row>
    <row r="120" spans="1:9">
      <c r="A120" s="214">
        <v>14657</v>
      </c>
      <c r="B120" s="86">
        <f t="shared" si="2"/>
        <v>0.87259108509151551</v>
      </c>
      <c r="I120" s="199">
        <f t="shared" si="3"/>
        <v>1</v>
      </c>
    </row>
    <row r="121" spans="1:9">
      <c r="A121" s="214">
        <v>-17973</v>
      </c>
      <c r="B121" s="86">
        <f t="shared" si="2"/>
        <v>-1.012479722823447</v>
      </c>
      <c r="I121" s="199">
        <f t="shared" si="3"/>
        <v>-1</v>
      </c>
    </row>
    <row r="122" spans="1:9">
      <c r="A122" s="214">
        <v>-29632</v>
      </c>
      <c r="B122" s="86">
        <f t="shared" si="2"/>
        <v>-1.6860329115908559</v>
      </c>
      <c r="I122" s="199">
        <f t="shared" si="3"/>
        <v>-2</v>
      </c>
    </row>
    <row r="123" spans="1:9">
      <c r="A123" s="214">
        <v>-28095</v>
      </c>
      <c r="B123" s="86">
        <f t="shared" si="2"/>
        <v>-1.5972387396090815</v>
      </c>
      <c r="I123" s="199">
        <f t="shared" si="3"/>
        <v>-2</v>
      </c>
    </row>
    <row r="124" spans="1:9">
      <c r="A124" s="214">
        <v>28835</v>
      </c>
      <c r="B124" s="86">
        <f t="shared" si="2"/>
        <v>1.6916696604705634</v>
      </c>
      <c r="I124" s="199">
        <f t="shared" si="3"/>
        <v>2</v>
      </c>
    </row>
    <row r="125" spans="1:9">
      <c r="A125" s="214">
        <v>-3253</v>
      </c>
      <c r="B125" s="86">
        <f t="shared" si="2"/>
        <v>-0.16208921431875045</v>
      </c>
      <c r="I125" s="199">
        <f t="shared" si="3"/>
        <v>0</v>
      </c>
    </row>
    <row r="126" spans="1:9">
      <c r="A126" s="214">
        <v>-16352</v>
      </c>
      <c r="B126" s="86">
        <f t="shared" si="2"/>
        <v>-0.9188327789181403</v>
      </c>
      <c r="I126" s="199">
        <f t="shared" si="3"/>
        <v>-1</v>
      </c>
    </row>
    <row r="127" spans="1:9">
      <c r="A127" s="214">
        <v>11157</v>
      </c>
      <c r="B127" s="86">
        <f t="shared" si="2"/>
        <v>0.67039225494433907</v>
      </c>
      <c r="I127" s="199">
        <f t="shared" si="3"/>
        <v>1</v>
      </c>
    </row>
    <row r="128" spans="1:9">
      <c r="A128" s="214">
        <v>6217</v>
      </c>
      <c r="B128" s="86">
        <f t="shared" si="2"/>
        <v>0.38500304896518134</v>
      </c>
      <c r="I128" s="199">
        <f t="shared" si="3"/>
        <v>0</v>
      </c>
    </row>
    <row r="129" spans="1:9">
      <c r="A129" s="214">
        <v>732</v>
      </c>
      <c r="B129" s="86">
        <f t="shared" si="2"/>
        <v>6.8128596577391912E-2</v>
      </c>
      <c r="I129" s="199">
        <f t="shared" si="3"/>
        <v>0</v>
      </c>
    </row>
    <row r="130" spans="1:9">
      <c r="A130" s="214">
        <v>24016</v>
      </c>
      <c r="B130" s="86">
        <f t="shared" si="2"/>
        <v>1.4132707569050653</v>
      </c>
      <c r="I130" s="199">
        <f t="shared" si="3"/>
        <v>1</v>
      </c>
    </row>
    <row r="131" spans="1:9">
      <c r="A131" s="214">
        <v>-18816</v>
      </c>
      <c r="B131" s="86">
        <f t="shared" si="2"/>
        <v>-1.0611807553417527</v>
      </c>
      <c r="I131" s="199">
        <f t="shared" si="3"/>
        <v>-1</v>
      </c>
    </row>
    <row r="132" spans="1:9">
      <c r="A132" s="214">
        <v>-27641</v>
      </c>
      <c r="B132" s="86">
        <f t="shared" si="2"/>
        <v>-1.5710106627842764</v>
      </c>
      <c r="I132" s="199">
        <f t="shared" si="3"/>
        <v>-2</v>
      </c>
    </row>
    <row r="133" spans="1:9">
      <c r="A133" s="214">
        <v>-20337</v>
      </c>
      <c r="B133" s="86">
        <f t="shared" si="2"/>
        <v>-1.1490505898142829</v>
      </c>
      <c r="I133" s="199">
        <f t="shared" si="3"/>
        <v>-1</v>
      </c>
    </row>
    <row r="134" spans="1:9">
      <c r="A134" s="214">
        <v>2545</v>
      </c>
      <c r="B134" s="86">
        <f t="shared" si="2"/>
        <v>0.17286759059362933</v>
      </c>
      <c r="I134" s="199">
        <f t="shared" si="3"/>
        <v>0</v>
      </c>
    </row>
    <row r="135" spans="1:9">
      <c r="A135" s="214">
        <v>-15862</v>
      </c>
      <c r="B135" s="86">
        <f t="shared" si="2"/>
        <v>-0.89052494269753568</v>
      </c>
      <c r="I135" s="199">
        <f t="shared" si="3"/>
        <v>-1</v>
      </c>
    </row>
    <row r="136" spans="1:9">
      <c r="A136" s="214">
        <v>25538</v>
      </c>
      <c r="B136" s="86">
        <f t="shared" ref="B136:B199" si="4">(A136-$F$7)/$F$8</f>
        <v>1.5011983624719232</v>
      </c>
      <c r="I136" s="199">
        <f t="shared" ref="I136:I199" si="5">ROUND(B136,0)</f>
        <v>2</v>
      </c>
    </row>
    <row r="137" spans="1:9">
      <c r="A137" s="214">
        <v>21548</v>
      </c>
      <c r="B137" s="86">
        <f t="shared" si="4"/>
        <v>1.2706916961041421</v>
      </c>
      <c r="I137" s="199">
        <f t="shared" si="5"/>
        <v>1</v>
      </c>
    </row>
    <row r="138" spans="1:9">
      <c r="A138" s="214">
        <v>29032</v>
      </c>
      <c r="B138" s="86">
        <f t="shared" si="4"/>
        <v>1.7030505660531332</v>
      </c>
      <c r="I138" s="199">
        <f t="shared" si="5"/>
        <v>2</v>
      </c>
    </row>
    <row r="139" spans="1:9">
      <c r="A139" s="214">
        <v>12629</v>
      </c>
      <c r="B139" s="86">
        <f t="shared" si="4"/>
        <v>0.75543130579480866</v>
      </c>
      <c r="I139" s="199">
        <f t="shared" si="5"/>
        <v>1</v>
      </c>
    </row>
    <row r="140" spans="1:9">
      <c r="A140" s="214">
        <v>20102</v>
      </c>
      <c r="B140" s="86">
        <f t="shared" si="4"/>
        <v>1.1871546937061943</v>
      </c>
      <c r="I140" s="199">
        <f t="shared" si="5"/>
        <v>1</v>
      </c>
    </row>
    <row r="141" spans="1:9">
      <c r="A141" s="214">
        <v>2610</v>
      </c>
      <c r="B141" s="86">
        <f t="shared" si="4"/>
        <v>0.17662271172493402</v>
      </c>
      <c r="I141" s="199">
        <f t="shared" si="5"/>
        <v>0</v>
      </c>
    </row>
    <row r="142" spans="1:9">
      <c r="A142" s="214">
        <v>748</v>
      </c>
      <c r="B142" s="86">
        <f t="shared" si="4"/>
        <v>6.9052934086636153E-2</v>
      </c>
      <c r="I142" s="199">
        <f t="shared" si="5"/>
        <v>0</v>
      </c>
    </row>
    <row r="143" spans="1:9">
      <c r="A143" s="214">
        <v>-10971</v>
      </c>
      <c r="B143" s="86">
        <f t="shared" si="4"/>
        <v>-0.60796652034043841</v>
      </c>
      <c r="I143" s="199">
        <f t="shared" si="5"/>
        <v>-1</v>
      </c>
    </row>
    <row r="144" spans="1:9">
      <c r="A144" s="214">
        <v>26996</v>
      </c>
      <c r="B144" s="86">
        <f t="shared" si="4"/>
        <v>1.5854286180018042</v>
      </c>
      <c r="I144" s="199">
        <f t="shared" si="5"/>
        <v>2</v>
      </c>
    </row>
    <row r="145" spans="1:9">
      <c r="A145" s="214">
        <v>20290</v>
      </c>
      <c r="B145" s="86">
        <f t="shared" si="4"/>
        <v>1.1980156594398141</v>
      </c>
      <c r="I145" s="199">
        <f t="shared" si="5"/>
        <v>1</v>
      </c>
    </row>
    <row r="146" spans="1:9">
      <c r="A146" s="214">
        <v>16954</v>
      </c>
      <c r="B146" s="86">
        <f t="shared" si="4"/>
        <v>1.005291288762391</v>
      </c>
      <c r="I146" s="199">
        <f t="shared" si="5"/>
        <v>1</v>
      </c>
    </row>
    <row r="147" spans="1:9">
      <c r="A147" s="214">
        <v>441</v>
      </c>
      <c r="B147" s="86">
        <f t="shared" si="4"/>
        <v>5.1317208128012388E-2</v>
      </c>
      <c r="I147" s="199">
        <f t="shared" si="5"/>
        <v>0</v>
      </c>
    </row>
    <row r="148" spans="1:9">
      <c r="A148" s="214">
        <v>1292</v>
      </c>
      <c r="B148" s="86">
        <f t="shared" si="4"/>
        <v>0.10048040940094016</v>
      </c>
      <c r="I148" s="199">
        <f t="shared" si="5"/>
        <v>0</v>
      </c>
    </row>
    <row r="149" spans="1:9">
      <c r="A149" s="214">
        <v>-13775</v>
      </c>
      <c r="B149" s="86">
        <f t="shared" si="4"/>
        <v>-0.76995666883549074</v>
      </c>
      <c r="I149" s="199">
        <f t="shared" si="5"/>
        <v>-1</v>
      </c>
    </row>
    <row r="150" spans="1:9">
      <c r="A150" s="214">
        <v>22553</v>
      </c>
      <c r="B150" s="86">
        <f t="shared" si="4"/>
        <v>1.3287516459035456</v>
      </c>
      <c r="I150" s="199">
        <f t="shared" si="5"/>
        <v>1</v>
      </c>
    </row>
    <row r="151" spans="1:9">
      <c r="A151" s="214">
        <v>4105</v>
      </c>
      <c r="B151" s="86">
        <f t="shared" si="4"/>
        <v>0.26299049774494226</v>
      </c>
      <c r="I151" s="199">
        <f t="shared" si="5"/>
        <v>0</v>
      </c>
    </row>
    <row r="152" spans="1:9">
      <c r="A152" s="214">
        <v>-1533</v>
      </c>
      <c r="B152" s="86">
        <f t="shared" si="4"/>
        <v>-6.2722932074995144E-2</v>
      </c>
      <c r="I152" s="199">
        <f t="shared" si="5"/>
        <v>0</v>
      </c>
    </row>
    <row r="153" spans="1:9">
      <c r="A153" s="214">
        <v>-15025</v>
      </c>
      <c r="B153" s="86">
        <f t="shared" si="4"/>
        <v>-0.8421705367451966</v>
      </c>
      <c r="I153" s="199">
        <f t="shared" si="5"/>
        <v>-1</v>
      </c>
    </row>
    <row r="154" spans="1:9">
      <c r="A154" s="214">
        <v>-4569</v>
      </c>
      <c r="B154" s="86">
        <f t="shared" si="4"/>
        <v>-0.23811597445408883</v>
      </c>
      <c r="I154" s="199">
        <f t="shared" si="5"/>
        <v>0</v>
      </c>
    </row>
    <row r="155" spans="1:9">
      <c r="A155" s="214">
        <v>8366</v>
      </c>
      <c r="B155" s="86">
        <f t="shared" si="4"/>
        <v>0.50915313067554779</v>
      </c>
      <c r="I155" s="199">
        <f t="shared" si="5"/>
        <v>1</v>
      </c>
    </row>
    <row r="156" spans="1:9">
      <c r="A156" s="214">
        <v>15117</v>
      </c>
      <c r="B156" s="86">
        <f t="shared" si="4"/>
        <v>0.89916578848228734</v>
      </c>
      <c r="I156" s="199">
        <f t="shared" si="5"/>
        <v>1</v>
      </c>
    </row>
    <row r="157" spans="1:9">
      <c r="A157" s="214">
        <v>-16089</v>
      </c>
      <c r="B157" s="86">
        <f t="shared" si="4"/>
        <v>-0.90363898110993823</v>
      </c>
      <c r="I157" s="199">
        <f t="shared" si="5"/>
        <v>-1</v>
      </c>
    </row>
    <row r="158" spans="1:9">
      <c r="A158" s="214">
        <v>-12458</v>
      </c>
      <c r="B158" s="86">
        <f t="shared" si="4"/>
        <v>-0.69387213760582456</v>
      </c>
      <c r="I158" s="199">
        <f t="shared" si="5"/>
        <v>-1</v>
      </c>
    </row>
    <row r="159" spans="1:9">
      <c r="A159" s="214">
        <v>23428</v>
      </c>
      <c r="B159" s="86">
        <f t="shared" si="4"/>
        <v>1.3793013534403398</v>
      </c>
      <c r="I159" s="199">
        <f t="shared" si="5"/>
        <v>1</v>
      </c>
    </row>
    <row r="160" spans="1:9">
      <c r="A160" s="214">
        <v>-2293</v>
      </c>
      <c r="B160" s="86">
        <f t="shared" si="4"/>
        <v>-0.10662896376409634</v>
      </c>
      <c r="I160" s="199">
        <f t="shared" si="5"/>
        <v>0</v>
      </c>
    </row>
    <row r="161" spans="1:9">
      <c r="A161" s="214">
        <v>-20497</v>
      </c>
      <c r="B161" s="86">
        <f t="shared" si="4"/>
        <v>-1.1582939649067252</v>
      </c>
      <c r="I161" s="199">
        <f t="shared" si="5"/>
        <v>-1</v>
      </c>
    </row>
    <row r="162" spans="1:9">
      <c r="A162" s="214">
        <v>8804</v>
      </c>
      <c r="B162" s="86">
        <f t="shared" si="4"/>
        <v>0.53445686999110875</v>
      </c>
      <c r="I162" s="199">
        <f t="shared" si="5"/>
        <v>1</v>
      </c>
    </row>
    <row r="163" spans="1:9">
      <c r="A163" s="214">
        <v>13800</v>
      </c>
      <c r="B163" s="86">
        <f t="shared" si="4"/>
        <v>0.82308125725262116</v>
      </c>
      <c r="I163" s="199">
        <f t="shared" si="5"/>
        <v>1</v>
      </c>
    </row>
    <row r="164" spans="1:9">
      <c r="A164" s="214">
        <v>698</v>
      </c>
      <c r="B164" s="86">
        <f t="shared" si="4"/>
        <v>6.6164379370247925E-2</v>
      </c>
      <c r="I164" s="199">
        <f t="shared" si="5"/>
        <v>0</v>
      </c>
    </row>
    <row r="165" spans="1:9">
      <c r="A165" s="214">
        <v>883</v>
      </c>
      <c r="B165" s="86">
        <f t="shared" si="4"/>
        <v>7.6852031820884389E-2</v>
      </c>
      <c r="I165" s="199">
        <f t="shared" si="5"/>
        <v>0</v>
      </c>
    </row>
    <row r="166" spans="1:9">
      <c r="A166" s="214">
        <v>-53</v>
      </c>
      <c r="B166" s="86">
        <f t="shared" si="4"/>
        <v>2.2778287530096621E-2</v>
      </c>
      <c r="I166" s="199">
        <f t="shared" si="5"/>
        <v>0</v>
      </c>
    </row>
    <row r="167" spans="1:9">
      <c r="A167" s="214">
        <v>17460</v>
      </c>
      <c r="B167" s="86">
        <f t="shared" si="4"/>
        <v>1.0345234624922399</v>
      </c>
      <c r="I167" s="199">
        <f t="shared" si="5"/>
        <v>1</v>
      </c>
    </row>
    <row r="168" spans="1:9">
      <c r="A168" s="214">
        <v>4833</v>
      </c>
      <c r="B168" s="86">
        <f t="shared" si="4"/>
        <v>0.30504785441555499</v>
      </c>
      <c r="I168" s="199">
        <f t="shared" si="5"/>
        <v>0</v>
      </c>
    </row>
    <row r="169" spans="1:9">
      <c r="A169" s="214">
        <v>19168</v>
      </c>
      <c r="B169" s="86">
        <f t="shared" si="4"/>
        <v>1.133196491604062</v>
      </c>
      <c r="I169" s="199">
        <f t="shared" si="5"/>
        <v>1</v>
      </c>
    </row>
    <row r="170" spans="1:9">
      <c r="A170" s="214">
        <v>-10577</v>
      </c>
      <c r="B170" s="86">
        <f t="shared" si="4"/>
        <v>-0.5852047091752991</v>
      </c>
      <c r="I170" s="199">
        <f t="shared" si="5"/>
        <v>-1</v>
      </c>
    </row>
    <row r="171" spans="1:9">
      <c r="A171" s="214">
        <v>-16434</v>
      </c>
      <c r="B171" s="86">
        <f t="shared" si="4"/>
        <v>-0.92357000865301708</v>
      </c>
      <c r="I171" s="199">
        <f t="shared" si="5"/>
        <v>-1</v>
      </c>
    </row>
    <row r="172" spans="1:9">
      <c r="A172" s="214">
        <v>-5827</v>
      </c>
      <c r="B172" s="86">
        <f t="shared" si="4"/>
        <v>-0.31079201111841681</v>
      </c>
      <c r="I172" s="199">
        <f t="shared" si="5"/>
        <v>0</v>
      </c>
    </row>
    <row r="173" spans="1:9">
      <c r="A173" s="214">
        <v>27997</v>
      </c>
      <c r="B173" s="86">
        <f t="shared" si="4"/>
        <v>1.6432574834238967</v>
      </c>
      <c r="I173" s="199">
        <f t="shared" si="5"/>
        <v>2</v>
      </c>
    </row>
    <row r="174" spans="1:9">
      <c r="A174" s="214">
        <v>22638</v>
      </c>
      <c r="B174" s="86">
        <f t="shared" si="4"/>
        <v>1.3336621889214055</v>
      </c>
      <c r="I174" s="199">
        <f t="shared" si="5"/>
        <v>1</v>
      </c>
    </row>
    <row r="175" spans="1:9">
      <c r="A175" s="214">
        <v>14314</v>
      </c>
      <c r="B175" s="86">
        <f t="shared" si="4"/>
        <v>0.85277559973709227</v>
      </c>
      <c r="I175" s="199">
        <f t="shared" si="5"/>
        <v>1</v>
      </c>
    </row>
    <row r="176" spans="1:9">
      <c r="A176" s="214">
        <v>-28879</v>
      </c>
      <c r="B176" s="86">
        <f t="shared" si="4"/>
        <v>-1.6425312775620489</v>
      </c>
      <c r="I176" s="199">
        <f t="shared" si="5"/>
        <v>-2</v>
      </c>
    </row>
    <row r="177" spans="1:9">
      <c r="A177" s="214">
        <v>17346</v>
      </c>
      <c r="B177" s="86">
        <f t="shared" si="4"/>
        <v>1.0279375577388747</v>
      </c>
      <c r="I177" s="199">
        <f t="shared" si="5"/>
        <v>1</v>
      </c>
    </row>
    <row r="178" spans="1:9">
      <c r="A178" s="214">
        <v>15086</v>
      </c>
      <c r="B178" s="86">
        <f t="shared" si="4"/>
        <v>0.89737488455812664</v>
      </c>
      <c r="I178" s="199">
        <f t="shared" si="5"/>
        <v>1</v>
      </c>
    </row>
    <row r="179" spans="1:9">
      <c r="A179" s="214">
        <v>-2066</v>
      </c>
      <c r="B179" s="86">
        <f t="shared" si="4"/>
        <v>-9.3514925351693742E-2</v>
      </c>
      <c r="I179" s="199">
        <f t="shared" si="5"/>
        <v>0</v>
      </c>
    </row>
    <row r="180" spans="1:9">
      <c r="A180" s="214">
        <v>-18105</v>
      </c>
      <c r="B180" s="86">
        <f t="shared" si="4"/>
        <v>-1.0201055072747121</v>
      </c>
      <c r="I180" s="199">
        <f t="shared" si="5"/>
        <v>-1</v>
      </c>
    </row>
    <row r="181" spans="1:9">
      <c r="A181" s="214">
        <v>-10907</v>
      </c>
      <c r="B181" s="86">
        <f t="shared" si="4"/>
        <v>-0.6042691703034615</v>
      </c>
      <c r="I181" s="199">
        <f t="shared" si="5"/>
        <v>-1</v>
      </c>
    </row>
    <row r="182" spans="1:9">
      <c r="A182" s="214">
        <v>20577</v>
      </c>
      <c r="B182" s="86">
        <f t="shared" si="4"/>
        <v>1.2145959635118826</v>
      </c>
      <c r="I182" s="199">
        <f t="shared" si="5"/>
        <v>1</v>
      </c>
    </row>
    <row r="183" spans="1:9">
      <c r="A183" s="214">
        <v>-18634</v>
      </c>
      <c r="B183" s="86">
        <f t="shared" si="4"/>
        <v>-1.0506664161740995</v>
      </c>
      <c r="I183" s="199">
        <f t="shared" si="5"/>
        <v>-1</v>
      </c>
    </row>
    <row r="184" spans="1:9">
      <c r="A184" s="214">
        <v>836</v>
      </c>
      <c r="B184" s="86">
        <f t="shared" si="4"/>
        <v>7.4136790387479445E-2</v>
      </c>
      <c r="I184" s="199">
        <f t="shared" si="5"/>
        <v>0</v>
      </c>
    </row>
    <row r="185" spans="1:9">
      <c r="A185" s="214">
        <v>4475</v>
      </c>
      <c r="B185" s="86">
        <f t="shared" si="4"/>
        <v>0.28436580264621519</v>
      </c>
      <c r="I185" s="199">
        <f t="shared" si="5"/>
        <v>0</v>
      </c>
    </row>
    <row r="186" spans="1:9">
      <c r="A186" s="214">
        <v>18993</v>
      </c>
      <c r="B186" s="86">
        <f t="shared" si="4"/>
        <v>1.1230865500967033</v>
      </c>
      <c r="I186" s="199">
        <f t="shared" si="5"/>
        <v>1</v>
      </c>
    </row>
    <row r="187" spans="1:9">
      <c r="A187" s="214">
        <v>16772</v>
      </c>
      <c r="B187" s="86">
        <f t="shared" si="4"/>
        <v>0.99477694959473784</v>
      </c>
      <c r="I187" s="199">
        <f t="shared" si="5"/>
        <v>1</v>
      </c>
    </row>
    <row r="188" spans="1:9">
      <c r="A188" s="214">
        <v>23911</v>
      </c>
      <c r="B188" s="86">
        <f t="shared" si="4"/>
        <v>1.4072047920006501</v>
      </c>
      <c r="I188" s="199">
        <f t="shared" si="5"/>
        <v>1</v>
      </c>
    </row>
    <row r="189" spans="1:9">
      <c r="A189" s="214">
        <v>19191</v>
      </c>
      <c r="B189" s="86">
        <f t="shared" si="4"/>
        <v>1.1345252267736006</v>
      </c>
      <c r="I189" s="199">
        <f t="shared" si="5"/>
        <v>1</v>
      </c>
    </row>
    <row r="190" spans="1:9">
      <c r="A190" s="214">
        <v>3241</v>
      </c>
      <c r="B190" s="86">
        <f t="shared" si="4"/>
        <v>0.21307627224575357</v>
      </c>
      <c r="I190" s="199">
        <f t="shared" si="5"/>
        <v>0</v>
      </c>
    </row>
    <row r="191" spans="1:9">
      <c r="A191" s="214">
        <v>7721</v>
      </c>
      <c r="B191" s="86">
        <f t="shared" si="4"/>
        <v>0.47189077483413944</v>
      </c>
      <c r="I191" s="199">
        <f t="shared" si="5"/>
        <v>0</v>
      </c>
    </row>
    <row r="192" spans="1:9">
      <c r="A192" s="214">
        <v>27019</v>
      </c>
      <c r="B192" s="86">
        <f t="shared" si="4"/>
        <v>1.5867573531713428</v>
      </c>
      <c r="I192" s="199">
        <f t="shared" si="5"/>
        <v>2</v>
      </c>
    </row>
    <row r="193" spans="1:9">
      <c r="A193" s="214">
        <v>-20206</v>
      </c>
      <c r="B193" s="86">
        <f t="shared" si="4"/>
        <v>-1.1414825764573457</v>
      </c>
      <c r="I193" s="199">
        <f t="shared" si="5"/>
        <v>-1</v>
      </c>
    </row>
    <row r="194" spans="1:9">
      <c r="A194" s="214">
        <v>8370</v>
      </c>
      <c r="B194" s="86">
        <f t="shared" si="4"/>
        <v>0.5093842150528588</v>
      </c>
      <c r="I194" s="199">
        <f t="shared" si="5"/>
        <v>1</v>
      </c>
    </row>
    <row r="195" spans="1:9">
      <c r="A195" s="214">
        <v>-28286</v>
      </c>
      <c r="B195" s="86">
        <f t="shared" si="4"/>
        <v>-1.6082730186256844</v>
      </c>
      <c r="I195" s="199">
        <f t="shared" si="5"/>
        <v>-2</v>
      </c>
    </row>
    <row r="196" spans="1:9">
      <c r="A196" s="214">
        <v>-19478</v>
      </c>
      <c r="B196" s="86">
        <f t="shared" si="4"/>
        <v>-1.0994252197867329</v>
      </c>
      <c r="I196" s="199">
        <f t="shared" si="5"/>
        <v>-1</v>
      </c>
    </row>
    <row r="197" spans="1:9">
      <c r="A197" s="214">
        <v>-16558</v>
      </c>
      <c r="B197" s="86">
        <f t="shared" si="4"/>
        <v>-0.93073362434965989</v>
      </c>
      <c r="I197" s="199">
        <f t="shared" si="5"/>
        <v>-1</v>
      </c>
    </row>
    <row r="198" spans="1:9">
      <c r="A198" s="214">
        <v>-14615</v>
      </c>
      <c r="B198" s="86">
        <f t="shared" si="4"/>
        <v>-0.81848438807081303</v>
      </c>
      <c r="I198" s="199">
        <f t="shared" si="5"/>
        <v>-1</v>
      </c>
    </row>
    <row r="199" spans="1:9">
      <c r="A199" s="214">
        <v>-11861</v>
      </c>
      <c r="B199" s="86">
        <f t="shared" si="4"/>
        <v>-0.65938279429214908</v>
      </c>
      <c r="I199" s="199">
        <f t="shared" si="5"/>
        <v>-1</v>
      </c>
    </row>
    <row r="200" spans="1:9">
      <c r="A200" s="214">
        <v>-27138</v>
      </c>
      <c r="B200" s="86">
        <f t="shared" ref="B200:B263" si="6">(A200-$F$7)/$F$8</f>
        <v>-1.5419518023374106</v>
      </c>
      <c r="I200" s="199">
        <f t="shared" ref="I200:I263" si="7">ROUND(B200,0)</f>
        <v>-2</v>
      </c>
    </row>
    <row r="201" spans="1:9">
      <c r="A201" s="214">
        <v>-3495</v>
      </c>
      <c r="B201" s="86">
        <f t="shared" si="6"/>
        <v>-0.17606981914606953</v>
      </c>
      <c r="I201" s="199">
        <f t="shared" si="7"/>
        <v>0</v>
      </c>
    </row>
    <row r="202" spans="1:9">
      <c r="A202" s="214">
        <v>6421</v>
      </c>
      <c r="B202" s="86">
        <f t="shared" si="6"/>
        <v>0.39678835220804531</v>
      </c>
      <c r="I202" s="199">
        <f t="shared" si="7"/>
        <v>0</v>
      </c>
    </row>
    <row r="203" spans="1:9">
      <c r="A203" s="214">
        <v>-4340</v>
      </c>
      <c r="B203" s="86">
        <f t="shared" si="6"/>
        <v>-0.22488639385303069</v>
      </c>
      <c r="I203" s="199">
        <f t="shared" si="7"/>
        <v>0</v>
      </c>
    </row>
    <row r="204" spans="1:9">
      <c r="A204" s="214">
        <v>-11055</v>
      </c>
      <c r="B204" s="86">
        <f t="shared" si="6"/>
        <v>-0.61281929226397069</v>
      </c>
      <c r="I204" s="199">
        <f t="shared" si="7"/>
        <v>-1</v>
      </c>
    </row>
    <row r="205" spans="1:9">
      <c r="A205" s="214">
        <v>18423</v>
      </c>
      <c r="B205" s="86">
        <f t="shared" si="6"/>
        <v>1.0901570263298774</v>
      </c>
      <c r="I205" s="199">
        <f t="shared" si="7"/>
        <v>1</v>
      </c>
    </row>
    <row r="206" spans="1:9">
      <c r="A206" s="214">
        <v>16196</v>
      </c>
      <c r="B206" s="86">
        <f t="shared" si="6"/>
        <v>0.96150079926194532</v>
      </c>
      <c r="I206" s="199">
        <f t="shared" si="7"/>
        <v>1</v>
      </c>
    </row>
    <row r="207" spans="1:9">
      <c r="A207" s="214">
        <v>-20666</v>
      </c>
      <c r="B207" s="86">
        <f t="shared" si="6"/>
        <v>-1.1680572798481175</v>
      </c>
      <c r="I207" s="199">
        <f t="shared" si="7"/>
        <v>-1</v>
      </c>
    </row>
    <row r="208" spans="1:9">
      <c r="A208" s="214">
        <v>-21442</v>
      </c>
      <c r="B208" s="86">
        <f t="shared" si="6"/>
        <v>-1.2128876490464628</v>
      </c>
      <c r="I208" s="199">
        <f t="shared" si="7"/>
        <v>-1</v>
      </c>
    </row>
    <row r="209" spans="1:9">
      <c r="A209" s="214">
        <v>22091</v>
      </c>
      <c r="B209" s="86">
        <f t="shared" si="6"/>
        <v>1.3020614003241182</v>
      </c>
      <c r="I209" s="199">
        <f t="shared" si="7"/>
        <v>1</v>
      </c>
    </row>
    <row r="210" spans="1:9">
      <c r="A210" s="214">
        <v>21790</v>
      </c>
      <c r="B210" s="86">
        <f t="shared" si="6"/>
        <v>1.2846723009314611</v>
      </c>
      <c r="I210" s="199">
        <f t="shared" si="7"/>
        <v>1</v>
      </c>
    </row>
    <row r="211" spans="1:9">
      <c r="A211" s="214">
        <v>25305</v>
      </c>
      <c r="B211" s="86">
        <f t="shared" si="6"/>
        <v>1.4877376974935541</v>
      </c>
      <c r="I211" s="199">
        <f t="shared" si="7"/>
        <v>1</v>
      </c>
    </row>
    <row r="212" spans="1:9">
      <c r="A212" s="214">
        <v>-20029</v>
      </c>
      <c r="B212" s="86">
        <f t="shared" si="6"/>
        <v>-1.1312570927613312</v>
      </c>
      <c r="I212" s="199">
        <f t="shared" si="7"/>
        <v>-1</v>
      </c>
    </row>
    <row r="213" spans="1:9">
      <c r="A213" s="214">
        <v>-11948</v>
      </c>
      <c r="B213" s="86">
        <f t="shared" si="6"/>
        <v>-0.66440887949866456</v>
      </c>
      <c r="I213" s="199">
        <f t="shared" si="7"/>
        <v>-1</v>
      </c>
    </row>
    <row r="214" spans="1:9">
      <c r="A214" s="214">
        <v>2343</v>
      </c>
      <c r="B214" s="86">
        <f t="shared" si="6"/>
        <v>0.16119782953942086</v>
      </c>
      <c r="I214" s="199">
        <f t="shared" si="7"/>
        <v>0</v>
      </c>
    </row>
    <row r="215" spans="1:9">
      <c r="A215" s="214">
        <v>-19040</v>
      </c>
      <c r="B215" s="86">
        <f t="shared" si="6"/>
        <v>-1.0741214804711721</v>
      </c>
      <c r="I215" s="199">
        <f t="shared" si="7"/>
        <v>-1</v>
      </c>
    </row>
    <row r="216" spans="1:9">
      <c r="A216" s="214">
        <v>-18571</v>
      </c>
      <c r="B216" s="86">
        <f t="shared" si="6"/>
        <v>-1.0470268372314504</v>
      </c>
      <c r="I216" s="199">
        <f t="shared" si="7"/>
        <v>-1</v>
      </c>
    </row>
    <row r="217" spans="1:9">
      <c r="A217" s="214">
        <v>-23891</v>
      </c>
      <c r="B217" s="86">
        <f t="shared" si="6"/>
        <v>-1.3543690590551587</v>
      </c>
      <c r="I217" s="199">
        <f t="shared" si="7"/>
        <v>-1</v>
      </c>
    </row>
    <row r="218" spans="1:9">
      <c r="A218" s="214">
        <v>1628</v>
      </c>
      <c r="B218" s="86">
        <f t="shared" si="6"/>
        <v>0.11989149709506909</v>
      </c>
      <c r="I218" s="199">
        <f t="shared" si="7"/>
        <v>0</v>
      </c>
    </row>
    <row r="219" spans="1:9">
      <c r="A219" s="214">
        <v>6685</v>
      </c>
      <c r="B219" s="86">
        <f t="shared" si="6"/>
        <v>0.41203992111057525</v>
      </c>
      <c r="I219" s="199">
        <f t="shared" si="7"/>
        <v>0</v>
      </c>
    </row>
    <row r="220" spans="1:9">
      <c r="A220" s="214">
        <v>-18764</v>
      </c>
      <c r="B220" s="86">
        <f t="shared" si="6"/>
        <v>-1.0581766584367089</v>
      </c>
      <c r="I220" s="199">
        <f t="shared" si="7"/>
        <v>-1</v>
      </c>
    </row>
    <row r="221" spans="1:9">
      <c r="A221" s="214">
        <v>22942</v>
      </c>
      <c r="B221" s="86">
        <f t="shared" si="6"/>
        <v>1.3512246015970462</v>
      </c>
      <c r="I221" s="199">
        <f t="shared" si="7"/>
        <v>1</v>
      </c>
    </row>
    <row r="222" spans="1:9">
      <c r="A222" s="214">
        <v>26516</v>
      </c>
      <c r="B222" s="86">
        <f t="shared" si="6"/>
        <v>1.557698492724477</v>
      </c>
      <c r="I222" s="199">
        <f t="shared" si="7"/>
        <v>2</v>
      </c>
    </row>
    <row r="223" spans="1:9">
      <c r="A223" s="214">
        <v>21093</v>
      </c>
      <c r="B223" s="86">
        <f t="shared" si="6"/>
        <v>1.2444058481850091</v>
      </c>
      <c r="I223" s="199">
        <f t="shared" si="7"/>
        <v>1</v>
      </c>
    </row>
    <row r="224" spans="1:9">
      <c r="A224" s="214">
        <v>-20690</v>
      </c>
      <c r="B224" s="86">
        <f t="shared" si="6"/>
        <v>-1.1694437861119837</v>
      </c>
      <c r="I224" s="199">
        <f t="shared" si="7"/>
        <v>-1</v>
      </c>
    </row>
    <row r="225" spans="1:9">
      <c r="A225" s="214">
        <v>-29499</v>
      </c>
      <c r="B225" s="86">
        <f t="shared" si="6"/>
        <v>-1.6783493560452631</v>
      </c>
      <c r="I225" s="199">
        <f t="shared" si="7"/>
        <v>-2</v>
      </c>
    </row>
    <row r="226" spans="1:9">
      <c r="A226" s="214">
        <v>-18911</v>
      </c>
      <c r="B226" s="86">
        <f t="shared" si="6"/>
        <v>-1.0666690093028903</v>
      </c>
      <c r="I226" s="199">
        <f t="shared" si="7"/>
        <v>-1</v>
      </c>
    </row>
    <row r="227" spans="1:9">
      <c r="A227" s="214">
        <v>-5386</v>
      </c>
      <c r="B227" s="86">
        <f t="shared" si="6"/>
        <v>-0.2853149585198726</v>
      </c>
      <c r="I227" s="199">
        <f t="shared" si="7"/>
        <v>0</v>
      </c>
    </row>
    <row r="228" spans="1:9">
      <c r="A228" s="214">
        <v>7905</v>
      </c>
      <c r="B228" s="86">
        <f t="shared" si="6"/>
        <v>0.4825206561904482</v>
      </c>
      <c r="I228" s="199">
        <f t="shared" si="7"/>
        <v>0</v>
      </c>
    </row>
    <row r="229" spans="1:9">
      <c r="A229" s="214">
        <v>-20883</v>
      </c>
      <c r="B229" s="86">
        <f t="shared" si="6"/>
        <v>-1.1805936073172423</v>
      </c>
      <c r="I229" s="199">
        <f t="shared" si="7"/>
        <v>-1</v>
      </c>
    </row>
    <row r="230" spans="1:9">
      <c r="A230" s="214">
        <v>-29231</v>
      </c>
      <c r="B230" s="86">
        <f t="shared" si="6"/>
        <v>-1.6628667027654223</v>
      </c>
      <c r="I230" s="199">
        <f t="shared" si="7"/>
        <v>-2</v>
      </c>
    </row>
    <row r="231" spans="1:9">
      <c r="A231" s="214">
        <v>-28288</v>
      </c>
      <c r="B231" s="86">
        <f t="shared" si="6"/>
        <v>-1.60838856081434</v>
      </c>
      <c r="I231" s="199">
        <f t="shared" si="7"/>
        <v>-2</v>
      </c>
    </row>
    <row r="232" spans="1:9">
      <c r="A232" s="214">
        <v>4527</v>
      </c>
      <c r="B232" s="86">
        <f t="shared" si="6"/>
        <v>0.28736989955125897</v>
      </c>
      <c r="I232" s="199">
        <f t="shared" si="7"/>
        <v>0</v>
      </c>
    </row>
    <row r="233" spans="1:9">
      <c r="A233" s="214">
        <v>-9004</v>
      </c>
      <c r="B233" s="86">
        <f t="shared" si="6"/>
        <v>-0.49433077779772527</v>
      </c>
      <c r="I233" s="199">
        <f t="shared" si="7"/>
        <v>0</v>
      </c>
    </row>
    <row r="234" spans="1:9">
      <c r="A234" s="214">
        <v>6897</v>
      </c>
      <c r="B234" s="86">
        <f t="shared" si="6"/>
        <v>0.42428739310806135</v>
      </c>
      <c r="I234" s="199">
        <f t="shared" si="7"/>
        <v>0</v>
      </c>
    </row>
    <row r="235" spans="1:9">
      <c r="A235" s="214">
        <v>13630</v>
      </c>
      <c r="B235" s="86">
        <f t="shared" si="6"/>
        <v>0.8132601712169012</v>
      </c>
      <c r="I235" s="199">
        <f t="shared" si="7"/>
        <v>1</v>
      </c>
    </row>
    <row r="236" spans="1:9">
      <c r="A236" s="214">
        <v>22536</v>
      </c>
      <c r="B236" s="86">
        <f t="shared" si="6"/>
        <v>1.3277695372999736</v>
      </c>
      <c r="I236" s="199">
        <f t="shared" si="7"/>
        <v>1</v>
      </c>
    </row>
    <row r="237" spans="1:9">
      <c r="A237" s="214">
        <v>1703</v>
      </c>
      <c r="B237" s="86">
        <f t="shared" si="6"/>
        <v>0.12422432916965144</v>
      </c>
      <c r="I237" s="199">
        <f t="shared" si="7"/>
        <v>0</v>
      </c>
    </row>
    <row r="238" spans="1:9">
      <c r="A238" s="214">
        <v>19782</v>
      </c>
      <c r="B238" s="86">
        <f t="shared" si="6"/>
        <v>1.1686679435213096</v>
      </c>
      <c r="I238" s="199">
        <f t="shared" si="7"/>
        <v>1</v>
      </c>
    </row>
    <row r="239" spans="1:9">
      <c r="A239" s="214">
        <v>-27355</v>
      </c>
      <c r="B239" s="86">
        <f t="shared" si="6"/>
        <v>-1.5544881298065356</v>
      </c>
      <c r="I239" s="199">
        <f t="shared" si="7"/>
        <v>-2</v>
      </c>
    </row>
    <row r="240" spans="1:9">
      <c r="A240" s="214">
        <v>-26929</v>
      </c>
      <c r="B240" s="86">
        <f t="shared" si="6"/>
        <v>-1.5298776436229078</v>
      </c>
      <c r="I240" s="199">
        <f t="shared" si="7"/>
        <v>-2</v>
      </c>
    </row>
    <row r="241" spans="1:9">
      <c r="A241" s="214">
        <v>-21493</v>
      </c>
      <c r="B241" s="86">
        <f t="shared" si="6"/>
        <v>-1.2158339748571789</v>
      </c>
      <c r="I241" s="199">
        <f t="shared" si="7"/>
        <v>-1</v>
      </c>
    </row>
    <row r="242" spans="1:9">
      <c r="A242" s="214">
        <v>-25662</v>
      </c>
      <c r="B242" s="86">
        <f t="shared" si="6"/>
        <v>-1.4566816671096299</v>
      </c>
      <c r="I242" s="199">
        <f t="shared" si="7"/>
        <v>-1</v>
      </c>
    </row>
    <row r="243" spans="1:9">
      <c r="A243" s="214">
        <v>25761</v>
      </c>
      <c r="B243" s="86">
        <f t="shared" si="6"/>
        <v>1.5140813165070148</v>
      </c>
      <c r="I243" s="199">
        <f t="shared" si="7"/>
        <v>2</v>
      </c>
    </row>
    <row r="244" spans="1:9">
      <c r="A244" s="214">
        <v>18860</v>
      </c>
      <c r="B244" s="86">
        <f t="shared" si="6"/>
        <v>1.1154029945511106</v>
      </c>
      <c r="I244" s="199">
        <f t="shared" si="7"/>
        <v>1</v>
      </c>
    </row>
    <row r="245" spans="1:9">
      <c r="A245" s="214">
        <v>-19934</v>
      </c>
      <c r="B245" s="86">
        <f t="shared" si="6"/>
        <v>-1.1257688388001936</v>
      </c>
      <c r="I245" s="199">
        <f t="shared" si="7"/>
        <v>-1</v>
      </c>
    </row>
    <row r="246" spans="1:9">
      <c r="A246" s="214">
        <v>12526</v>
      </c>
      <c r="B246" s="86">
        <f t="shared" si="6"/>
        <v>0.74948088307904892</v>
      </c>
      <c r="I246" s="199">
        <f t="shared" si="7"/>
        <v>1</v>
      </c>
    </row>
    <row r="247" spans="1:9">
      <c r="A247" s="214">
        <v>-12928</v>
      </c>
      <c r="B247" s="86">
        <f t="shared" si="6"/>
        <v>-0.72102455193987403</v>
      </c>
      <c r="I247" s="199">
        <f t="shared" si="7"/>
        <v>-1</v>
      </c>
    </row>
    <row r="248" spans="1:9">
      <c r="A248" s="214">
        <v>-3235</v>
      </c>
      <c r="B248" s="86">
        <f t="shared" si="6"/>
        <v>-0.16104933462085069</v>
      </c>
      <c r="I248" s="199">
        <f t="shared" si="7"/>
        <v>0</v>
      </c>
    </row>
    <row r="249" spans="1:9">
      <c r="A249" s="214">
        <v>1839</v>
      </c>
      <c r="B249" s="86">
        <f t="shared" si="6"/>
        <v>0.13208119799822743</v>
      </c>
      <c r="I249" s="199">
        <f t="shared" si="7"/>
        <v>0</v>
      </c>
    </row>
    <row r="250" spans="1:9">
      <c r="A250" s="214">
        <v>6394</v>
      </c>
      <c r="B250" s="86">
        <f t="shared" si="6"/>
        <v>0.39522853266119568</v>
      </c>
      <c r="I250" s="199">
        <f t="shared" si="7"/>
        <v>0</v>
      </c>
    </row>
    <row r="251" spans="1:9">
      <c r="A251" s="214">
        <v>1165</v>
      </c>
      <c r="B251" s="86">
        <f t="shared" si="6"/>
        <v>9.314348042131404E-2</v>
      </c>
      <c r="I251" s="199">
        <f t="shared" si="7"/>
        <v>0</v>
      </c>
    </row>
    <row r="252" spans="1:9">
      <c r="A252" s="214">
        <v>-23464</v>
      </c>
      <c r="B252" s="86">
        <f t="shared" si="6"/>
        <v>-1.3297008017772032</v>
      </c>
      <c r="I252" s="199">
        <f t="shared" si="7"/>
        <v>-1</v>
      </c>
    </row>
    <row r="253" spans="1:9">
      <c r="A253" s="214">
        <v>631</v>
      </c>
      <c r="B253" s="86">
        <f t="shared" si="6"/>
        <v>6.2293716050287683E-2</v>
      </c>
      <c r="I253" s="199">
        <f t="shared" si="7"/>
        <v>0</v>
      </c>
    </row>
    <row r="254" spans="1:9">
      <c r="A254" s="214">
        <v>-21920</v>
      </c>
      <c r="B254" s="86">
        <f t="shared" si="6"/>
        <v>-1.2405022321351344</v>
      </c>
      <c r="I254" s="199">
        <f t="shared" si="7"/>
        <v>-1</v>
      </c>
    </row>
    <row r="255" spans="1:9">
      <c r="A255" s="214">
        <v>22048</v>
      </c>
      <c r="B255" s="86">
        <f t="shared" si="6"/>
        <v>1.2995772432680244</v>
      </c>
      <c r="I255" s="199">
        <f t="shared" si="7"/>
        <v>1</v>
      </c>
    </row>
    <row r="256" spans="1:9">
      <c r="A256" s="214">
        <v>19547</v>
      </c>
      <c r="B256" s="86">
        <f t="shared" si="6"/>
        <v>1.155091736354285</v>
      </c>
      <c r="I256" s="199">
        <f t="shared" si="7"/>
        <v>1</v>
      </c>
    </row>
    <row r="257" spans="1:9">
      <c r="A257" s="214">
        <v>1289</v>
      </c>
      <c r="B257" s="86">
        <f t="shared" si="6"/>
        <v>0.10030709611795686</v>
      </c>
      <c r="I257" s="199">
        <f t="shared" si="7"/>
        <v>0</v>
      </c>
    </row>
    <row r="258" spans="1:9">
      <c r="A258" s="214">
        <v>-20540</v>
      </c>
      <c r="B258" s="86">
        <f t="shared" si="6"/>
        <v>-1.160778121962819</v>
      </c>
      <c r="I258" s="199">
        <f t="shared" si="7"/>
        <v>-1</v>
      </c>
    </row>
    <row r="259" spans="1:9">
      <c r="A259" s="214">
        <v>-26987</v>
      </c>
      <c r="B259" s="86">
        <f t="shared" si="6"/>
        <v>-1.5332283670939182</v>
      </c>
      <c r="I259" s="199">
        <f t="shared" si="7"/>
        <v>-2</v>
      </c>
    </row>
    <row r="260" spans="1:9">
      <c r="A260" s="214">
        <v>3813</v>
      </c>
      <c r="B260" s="86">
        <f t="shared" si="6"/>
        <v>0.24612133820123497</v>
      </c>
      <c r="I260" s="199">
        <f t="shared" si="7"/>
        <v>0</v>
      </c>
    </row>
    <row r="261" spans="1:9">
      <c r="A261" s="214">
        <v>15107</v>
      </c>
      <c r="B261" s="86">
        <f t="shared" si="6"/>
        <v>0.89858807753900971</v>
      </c>
      <c r="I261" s="199">
        <f t="shared" si="7"/>
        <v>1</v>
      </c>
    </row>
    <row r="262" spans="1:9">
      <c r="A262" s="214">
        <v>29423</v>
      </c>
      <c r="B262" s="86">
        <f t="shared" si="6"/>
        <v>1.7256390639352892</v>
      </c>
      <c r="I262" s="199">
        <f t="shared" si="7"/>
        <v>2</v>
      </c>
    </row>
    <row r="263" spans="1:9">
      <c r="A263" s="214">
        <v>2646</v>
      </c>
      <c r="B263" s="86">
        <f t="shared" si="6"/>
        <v>0.17870247112073356</v>
      </c>
      <c r="I263" s="199">
        <f t="shared" si="7"/>
        <v>0</v>
      </c>
    </row>
    <row r="264" spans="1:9">
      <c r="A264" s="214">
        <v>19906</v>
      </c>
      <c r="B264" s="86">
        <f t="shared" ref="B264:B327" si="8">(A264-$F$7)/$F$8</f>
        <v>1.1758315592179525</v>
      </c>
      <c r="I264" s="199">
        <f t="shared" ref="I264:I327" si="9">ROUND(B264,0)</f>
        <v>1</v>
      </c>
    </row>
    <row r="265" spans="1:9">
      <c r="A265" s="214">
        <v>9493</v>
      </c>
      <c r="B265" s="86">
        <f t="shared" si="8"/>
        <v>0.57426115398293853</v>
      </c>
      <c r="I265" s="199">
        <f t="shared" si="9"/>
        <v>1</v>
      </c>
    </row>
    <row r="266" spans="1:9">
      <c r="A266" s="214">
        <v>26962</v>
      </c>
      <c r="B266" s="86">
        <f t="shared" si="8"/>
        <v>1.5834644007946601</v>
      </c>
      <c r="I266" s="199">
        <f t="shared" si="9"/>
        <v>2</v>
      </c>
    </row>
    <row r="267" spans="1:9">
      <c r="A267" s="214">
        <v>-6667</v>
      </c>
      <c r="B267" s="86">
        <f t="shared" si="8"/>
        <v>-0.35931973035373921</v>
      </c>
      <c r="I267" s="199">
        <f t="shared" si="9"/>
        <v>0</v>
      </c>
    </row>
    <row r="268" spans="1:9">
      <c r="A268" s="214">
        <v>-21921</v>
      </c>
      <c r="B268" s="86">
        <f t="shared" si="8"/>
        <v>-1.2405600032294621</v>
      </c>
      <c r="I268" s="199">
        <f t="shared" si="9"/>
        <v>-1</v>
      </c>
    </row>
    <row r="269" spans="1:9">
      <c r="A269" s="214">
        <v>23242</v>
      </c>
      <c r="B269" s="86">
        <f t="shared" si="8"/>
        <v>1.3685559298953756</v>
      </c>
      <c r="I269" s="199">
        <f t="shared" si="9"/>
        <v>1</v>
      </c>
    </row>
    <row r="270" spans="1:9">
      <c r="A270" s="214">
        <v>-23938</v>
      </c>
      <c r="B270" s="86">
        <f t="shared" si="8"/>
        <v>-1.3570843004885635</v>
      </c>
      <c r="I270" s="199">
        <f t="shared" si="9"/>
        <v>-1</v>
      </c>
    </row>
    <row r="271" spans="1:9">
      <c r="A271" s="214">
        <v>15597</v>
      </c>
      <c r="B271" s="86">
        <f t="shared" si="8"/>
        <v>0.92689591375961433</v>
      </c>
      <c r="I271" s="199">
        <f t="shared" si="9"/>
        <v>1</v>
      </c>
    </row>
    <row r="272" spans="1:9">
      <c r="A272" s="214">
        <v>-17497</v>
      </c>
      <c r="B272" s="86">
        <f t="shared" si="8"/>
        <v>-0.98498068192343102</v>
      </c>
      <c r="I272" s="199">
        <f t="shared" si="9"/>
        <v>-1</v>
      </c>
    </row>
    <row r="273" spans="1:9">
      <c r="A273" s="214">
        <v>-20441</v>
      </c>
      <c r="B273" s="86">
        <f t="shared" si="8"/>
        <v>-1.1550587836243704</v>
      </c>
      <c r="I273" s="199">
        <f t="shared" si="9"/>
        <v>-1</v>
      </c>
    </row>
    <row r="274" spans="1:9">
      <c r="A274" s="214">
        <v>-22475</v>
      </c>
      <c r="B274" s="86">
        <f t="shared" si="8"/>
        <v>-1.2725651894870438</v>
      </c>
      <c r="I274" s="199">
        <f t="shared" si="9"/>
        <v>-1</v>
      </c>
    </row>
    <row r="275" spans="1:9">
      <c r="A275" s="214">
        <v>4295</v>
      </c>
      <c r="B275" s="86">
        <f t="shared" si="8"/>
        <v>0.27396700566721754</v>
      </c>
      <c r="I275" s="199">
        <f t="shared" si="9"/>
        <v>0</v>
      </c>
    </row>
    <row r="276" spans="1:9">
      <c r="A276" s="214">
        <v>-2671</v>
      </c>
      <c r="B276" s="86">
        <f t="shared" si="8"/>
        <v>-0.12846643741999139</v>
      </c>
      <c r="I276" s="199">
        <f t="shared" si="9"/>
        <v>0</v>
      </c>
    </row>
    <row r="277" spans="1:9">
      <c r="A277" s="214">
        <v>-22826</v>
      </c>
      <c r="B277" s="86">
        <f t="shared" si="8"/>
        <v>-1.2928428435960893</v>
      </c>
      <c r="I277" s="199">
        <f t="shared" si="9"/>
        <v>-1</v>
      </c>
    </row>
    <row r="278" spans="1:9">
      <c r="A278" s="214">
        <v>18561</v>
      </c>
      <c r="B278" s="86">
        <f t="shared" si="8"/>
        <v>1.0981294373471089</v>
      </c>
      <c r="I278" s="199">
        <f t="shared" si="9"/>
        <v>1</v>
      </c>
    </row>
    <row r="279" spans="1:9">
      <c r="A279" s="214">
        <v>5255</v>
      </c>
      <c r="B279" s="86">
        <f t="shared" si="8"/>
        <v>0.32942725622187169</v>
      </c>
      <c r="I279" s="199">
        <f t="shared" si="9"/>
        <v>0</v>
      </c>
    </row>
    <row r="280" spans="1:9">
      <c r="A280" s="214">
        <v>-17195</v>
      </c>
      <c r="B280" s="86">
        <f t="shared" si="8"/>
        <v>-0.96753381143644612</v>
      </c>
      <c r="I280" s="199">
        <f t="shared" si="9"/>
        <v>-1</v>
      </c>
    </row>
    <row r="281" spans="1:9">
      <c r="A281" s="214">
        <v>-7343</v>
      </c>
      <c r="B281" s="86">
        <f t="shared" si="8"/>
        <v>-0.3983729901193081</v>
      </c>
      <c r="I281" s="199">
        <f t="shared" si="9"/>
        <v>0</v>
      </c>
    </row>
    <row r="282" spans="1:9">
      <c r="A282" s="214">
        <v>-21967</v>
      </c>
      <c r="B282" s="86">
        <f t="shared" si="8"/>
        <v>-1.2432174735685393</v>
      </c>
      <c r="I282" s="199">
        <f t="shared" si="9"/>
        <v>-1</v>
      </c>
    </row>
    <row r="283" spans="1:9">
      <c r="A283" s="214">
        <v>-10211</v>
      </c>
      <c r="B283" s="86">
        <f t="shared" si="8"/>
        <v>-0.56406048865133729</v>
      </c>
      <c r="I283" s="199">
        <f t="shared" si="9"/>
        <v>-1</v>
      </c>
    </row>
    <row r="284" spans="1:9">
      <c r="A284" s="214">
        <v>-11745</v>
      </c>
      <c r="B284" s="86">
        <f t="shared" si="8"/>
        <v>-0.65268134735012828</v>
      </c>
      <c r="I284" s="199">
        <f t="shared" si="9"/>
        <v>-1</v>
      </c>
    </row>
    <row r="285" spans="1:9">
      <c r="A285" s="214">
        <v>-10996</v>
      </c>
      <c r="B285" s="86">
        <f t="shared" si="8"/>
        <v>-0.6094107976986326</v>
      </c>
      <c r="I285" s="199">
        <f t="shared" si="9"/>
        <v>-1</v>
      </c>
    </row>
    <row r="286" spans="1:9">
      <c r="A286" s="214">
        <v>-8567</v>
      </c>
      <c r="B286" s="86">
        <f t="shared" si="8"/>
        <v>-0.46908480957649212</v>
      </c>
      <c r="I286" s="199">
        <f t="shared" si="9"/>
        <v>0</v>
      </c>
    </row>
    <row r="287" spans="1:9">
      <c r="A287" s="214">
        <v>-22079</v>
      </c>
      <c r="B287" s="86">
        <f t="shared" si="8"/>
        <v>-1.2496878361332489</v>
      </c>
      <c r="I287" s="199">
        <f t="shared" si="9"/>
        <v>-1</v>
      </c>
    </row>
    <row r="288" spans="1:9">
      <c r="A288" s="214">
        <v>22288</v>
      </c>
      <c r="B288" s="86">
        <f t="shared" si="8"/>
        <v>1.313442305906688</v>
      </c>
      <c r="I288" s="199">
        <f t="shared" si="9"/>
        <v>1</v>
      </c>
    </row>
    <row r="289" spans="1:9">
      <c r="A289" s="214">
        <v>-17784</v>
      </c>
      <c r="B289" s="86">
        <f t="shared" si="8"/>
        <v>-1.0015609859954995</v>
      </c>
      <c r="I289" s="199">
        <f t="shared" si="9"/>
        <v>-1</v>
      </c>
    </row>
    <row r="290" spans="1:9">
      <c r="A290" s="214">
        <v>4161</v>
      </c>
      <c r="B290" s="86">
        <f t="shared" si="8"/>
        <v>0.2662256790272971</v>
      </c>
      <c r="I290" s="199">
        <f t="shared" si="9"/>
        <v>0</v>
      </c>
    </row>
    <row r="291" spans="1:9">
      <c r="A291" s="214">
        <v>-4310</v>
      </c>
      <c r="B291" s="86">
        <f t="shared" si="8"/>
        <v>-0.22315326102319777</v>
      </c>
      <c r="I291" s="199">
        <f t="shared" si="9"/>
        <v>0</v>
      </c>
    </row>
    <row r="292" spans="1:9">
      <c r="A292" s="214">
        <v>3560</v>
      </c>
      <c r="B292" s="86">
        <f t="shared" si="8"/>
        <v>0.2315052513363105</v>
      </c>
      <c r="I292" s="199">
        <f t="shared" si="9"/>
        <v>0</v>
      </c>
    </row>
    <row r="293" spans="1:9">
      <c r="A293" s="214">
        <v>-2775</v>
      </c>
      <c r="B293" s="86">
        <f t="shared" si="8"/>
        <v>-0.13447463123007894</v>
      </c>
      <c r="I293" s="199">
        <f t="shared" si="9"/>
        <v>0</v>
      </c>
    </row>
    <row r="294" spans="1:9">
      <c r="A294" s="214">
        <v>-23929</v>
      </c>
      <c r="B294" s="86">
        <f t="shared" si="8"/>
        <v>-1.3565643606396136</v>
      </c>
      <c r="I294" s="199">
        <f t="shared" si="9"/>
        <v>-1</v>
      </c>
    </row>
    <row r="295" spans="1:9">
      <c r="A295" s="214">
        <v>-11798</v>
      </c>
      <c r="B295" s="86">
        <f t="shared" si="8"/>
        <v>-0.65574321534949986</v>
      </c>
      <c r="I295" s="199">
        <f t="shared" si="9"/>
        <v>-1</v>
      </c>
    </row>
    <row r="296" spans="1:9">
      <c r="A296" s="214">
        <v>4851</v>
      </c>
      <c r="B296" s="86">
        <f t="shared" si="8"/>
        <v>0.30608773411345475</v>
      </c>
      <c r="I296" s="199">
        <f t="shared" si="9"/>
        <v>0</v>
      </c>
    </row>
    <row r="297" spans="1:9">
      <c r="A297" s="214">
        <v>14636</v>
      </c>
      <c r="B297" s="86">
        <f t="shared" si="8"/>
        <v>0.87137789211063243</v>
      </c>
      <c r="I297" s="199">
        <f t="shared" si="9"/>
        <v>1</v>
      </c>
    </row>
    <row r="298" spans="1:9">
      <c r="A298" s="214">
        <v>24020</v>
      </c>
      <c r="B298" s="86">
        <f t="shared" si="8"/>
        <v>1.4135018412823763</v>
      </c>
      <c r="I298" s="199">
        <f t="shared" si="9"/>
        <v>1</v>
      </c>
    </row>
    <row r="299" spans="1:9">
      <c r="A299" s="214">
        <v>-19449</v>
      </c>
      <c r="B299" s="86">
        <f t="shared" si="8"/>
        <v>-1.0977498580512277</v>
      </c>
      <c r="I299" s="199">
        <f t="shared" si="9"/>
        <v>-1</v>
      </c>
    </row>
    <row r="300" spans="1:9">
      <c r="A300" s="214">
        <v>-15914</v>
      </c>
      <c r="B300" s="86">
        <f t="shared" si="8"/>
        <v>-0.89352903960257946</v>
      </c>
      <c r="I300" s="199">
        <f t="shared" si="9"/>
        <v>-1</v>
      </c>
    </row>
    <row r="301" spans="1:9">
      <c r="A301" s="214">
        <v>13023</v>
      </c>
      <c r="B301" s="86">
        <f t="shared" si="8"/>
        <v>0.77819311695994797</v>
      </c>
      <c r="I301" s="199">
        <f t="shared" si="9"/>
        <v>1</v>
      </c>
    </row>
    <row r="302" spans="1:9">
      <c r="A302" s="214">
        <v>15831</v>
      </c>
      <c r="B302" s="86">
        <f t="shared" si="8"/>
        <v>0.94041434983231131</v>
      </c>
      <c r="I302" s="199">
        <f t="shared" si="9"/>
        <v>1</v>
      </c>
    </row>
    <row r="303" spans="1:9">
      <c r="A303" s="214">
        <v>-7506</v>
      </c>
      <c r="B303" s="86">
        <f t="shared" si="8"/>
        <v>-0.4077896784947338</v>
      </c>
      <c r="I303" s="199">
        <f t="shared" si="9"/>
        <v>0</v>
      </c>
    </row>
    <row r="304" spans="1:9">
      <c r="A304" s="214">
        <v>-15477</v>
      </c>
      <c r="B304" s="86">
        <f t="shared" si="8"/>
        <v>-0.86828307138134619</v>
      </c>
      <c r="I304" s="199">
        <f t="shared" si="9"/>
        <v>-1</v>
      </c>
    </row>
    <row r="305" spans="1:9">
      <c r="A305" s="214">
        <v>-13907</v>
      </c>
      <c r="B305" s="86">
        <f t="shared" si="8"/>
        <v>-0.77758245328675568</v>
      </c>
      <c r="I305" s="199">
        <f t="shared" si="9"/>
        <v>-1</v>
      </c>
    </row>
    <row r="306" spans="1:9">
      <c r="A306" s="214">
        <v>-25243</v>
      </c>
      <c r="B306" s="86">
        <f t="shared" si="8"/>
        <v>-1.4324755785862966</v>
      </c>
      <c r="I306" s="199">
        <f t="shared" si="9"/>
        <v>-1</v>
      </c>
    </row>
    <row r="307" spans="1:9">
      <c r="A307" s="214">
        <v>-29583</v>
      </c>
      <c r="B307" s="86">
        <f t="shared" si="8"/>
        <v>-1.6832021279687954</v>
      </c>
      <c r="I307" s="199">
        <f t="shared" si="9"/>
        <v>-2</v>
      </c>
    </row>
    <row r="308" spans="1:9">
      <c r="A308" s="214">
        <v>-12512</v>
      </c>
      <c r="B308" s="86">
        <f t="shared" si="8"/>
        <v>-0.69699177669952384</v>
      </c>
      <c r="I308" s="199">
        <f t="shared" si="9"/>
        <v>-1</v>
      </c>
    </row>
    <row r="309" spans="1:9">
      <c r="A309" s="214">
        <v>-11769</v>
      </c>
      <c r="B309" s="86">
        <f t="shared" si="8"/>
        <v>-0.65406785361399467</v>
      </c>
      <c r="I309" s="199">
        <f t="shared" si="9"/>
        <v>-1</v>
      </c>
    </row>
    <row r="310" spans="1:9">
      <c r="A310" s="214">
        <v>11649</v>
      </c>
      <c r="B310" s="86">
        <f t="shared" si="8"/>
        <v>0.69881563335359931</v>
      </c>
      <c r="I310" s="199">
        <f t="shared" si="9"/>
        <v>1</v>
      </c>
    </row>
    <row r="311" spans="1:9">
      <c r="A311" s="214">
        <v>-24476</v>
      </c>
      <c r="B311" s="86">
        <f t="shared" si="8"/>
        <v>-1.3881651492369009</v>
      </c>
      <c r="I311" s="199">
        <f t="shared" si="9"/>
        <v>-1</v>
      </c>
    </row>
    <row r="312" spans="1:9">
      <c r="A312" s="214">
        <v>17617</v>
      </c>
      <c r="B312" s="86">
        <f t="shared" si="8"/>
        <v>1.0435935243016989</v>
      </c>
      <c r="I312" s="199">
        <f t="shared" si="9"/>
        <v>1</v>
      </c>
    </row>
    <row r="313" spans="1:9">
      <c r="A313" s="214">
        <v>-589</v>
      </c>
      <c r="B313" s="86">
        <f t="shared" si="8"/>
        <v>-8.1870190295852633E-3</v>
      </c>
      <c r="I313" s="199">
        <f t="shared" si="9"/>
        <v>0</v>
      </c>
    </row>
    <row r="314" spans="1:9">
      <c r="A314" s="214">
        <v>29688</v>
      </c>
      <c r="B314" s="86">
        <f t="shared" si="8"/>
        <v>1.7409484039321468</v>
      </c>
      <c r="I314" s="199">
        <f t="shared" si="9"/>
        <v>2</v>
      </c>
    </row>
    <row r="315" spans="1:9">
      <c r="A315" s="214">
        <v>-13873</v>
      </c>
      <c r="B315" s="86">
        <f t="shared" si="8"/>
        <v>-0.77561823607961167</v>
      </c>
      <c r="I315" s="199">
        <f t="shared" si="9"/>
        <v>-1</v>
      </c>
    </row>
    <row r="316" spans="1:9">
      <c r="A316" s="214">
        <v>1263</v>
      </c>
      <c r="B316" s="86">
        <f t="shared" si="8"/>
        <v>9.8805047665434978E-2</v>
      </c>
      <c r="I316" s="199">
        <f t="shared" si="9"/>
        <v>0</v>
      </c>
    </row>
    <row r="317" spans="1:9">
      <c r="A317" s="214">
        <v>-16273</v>
      </c>
      <c r="B317" s="86">
        <f t="shared" si="8"/>
        <v>-0.91426886246624695</v>
      </c>
      <c r="I317" s="199">
        <f t="shared" si="9"/>
        <v>-1</v>
      </c>
    </row>
    <row r="318" spans="1:9">
      <c r="A318" s="214">
        <v>14593</v>
      </c>
      <c r="B318" s="86">
        <f t="shared" si="8"/>
        <v>0.8688937350545386</v>
      </c>
      <c r="I318" s="199">
        <f t="shared" si="9"/>
        <v>1</v>
      </c>
    </row>
    <row r="319" spans="1:9">
      <c r="A319" s="214">
        <v>16817</v>
      </c>
      <c r="B319" s="86">
        <f t="shared" si="8"/>
        <v>0.99737664883948718</v>
      </c>
      <c r="I319" s="199">
        <f t="shared" si="9"/>
        <v>1</v>
      </c>
    </row>
    <row r="320" spans="1:9">
      <c r="A320" s="214">
        <v>-3030</v>
      </c>
      <c r="B320" s="86">
        <f t="shared" si="8"/>
        <v>-0.14920626028365894</v>
      </c>
      <c r="I320" s="199">
        <f t="shared" si="9"/>
        <v>0</v>
      </c>
    </row>
    <row r="321" spans="1:9">
      <c r="A321" s="214">
        <v>18635</v>
      </c>
      <c r="B321" s="86">
        <f t="shared" si="8"/>
        <v>1.1024044983273635</v>
      </c>
      <c r="I321" s="199">
        <f t="shared" si="9"/>
        <v>1</v>
      </c>
    </row>
    <row r="322" spans="1:9">
      <c r="A322" s="214">
        <v>2831</v>
      </c>
      <c r="B322" s="86">
        <f t="shared" si="8"/>
        <v>0.18939012357137003</v>
      </c>
      <c r="I322" s="199">
        <f t="shared" si="9"/>
        <v>0</v>
      </c>
    </row>
    <row r="323" spans="1:9">
      <c r="A323" s="214">
        <v>-21590</v>
      </c>
      <c r="B323" s="86">
        <f t="shared" si="8"/>
        <v>-1.2214377710069719</v>
      </c>
      <c r="I323" s="199">
        <f t="shared" si="9"/>
        <v>-1</v>
      </c>
    </row>
    <row r="324" spans="1:9">
      <c r="A324" s="214">
        <v>-6162</v>
      </c>
      <c r="B324" s="86">
        <f t="shared" si="8"/>
        <v>-0.33014532771821803</v>
      </c>
      <c r="I324" s="199">
        <f t="shared" si="9"/>
        <v>0</v>
      </c>
    </row>
    <row r="325" spans="1:9">
      <c r="A325" s="214">
        <v>-26242</v>
      </c>
      <c r="B325" s="86">
        <f t="shared" si="8"/>
        <v>-1.4901889018197334</v>
      </c>
      <c r="I325" s="199">
        <f t="shared" si="9"/>
        <v>-1</v>
      </c>
    </row>
    <row r="326" spans="1:9">
      <c r="A326" s="214">
        <v>26465</v>
      </c>
      <c r="B326" s="86">
        <f t="shared" si="8"/>
        <v>1.5547521669137612</v>
      </c>
      <c r="I326" s="199">
        <f t="shared" si="9"/>
        <v>2</v>
      </c>
    </row>
    <row r="327" spans="1:9">
      <c r="A327" s="214">
        <v>8020</v>
      </c>
      <c r="B327" s="86">
        <f t="shared" si="8"/>
        <v>0.48916433203814114</v>
      </c>
      <c r="I327" s="199">
        <f t="shared" si="9"/>
        <v>0</v>
      </c>
    </row>
    <row r="328" spans="1:9">
      <c r="A328" s="214">
        <v>24098</v>
      </c>
      <c r="B328" s="86">
        <f t="shared" ref="B328:B391" si="10">(A328-$F$7)/$F$8</f>
        <v>1.418007986639942</v>
      </c>
      <c r="I328" s="199">
        <f t="shared" ref="I328:I391" si="11">ROUND(B328,0)</f>
        <v>1</v>
      </c>
    </row>
    <row r="329" spans="1:9">
      <c r="A329" s="214">
        <v>-23049</v>
      </c>
      <c r="B329" s="86">
        <f t="shared" si="10"/>
        <v>-1.3057257976311807</v>
      </c>
      <c r="I329" s="199">
        <f t="shared" si="11"/>
        <v>-1</v>
      </c>
    </row>
    <row r="330" spans="1:9">
      <c r="A330" s="214">
        <v>-29834</v>
      </c>
      <c r="B330" s="86">
        <f t="shared" si="10"/>
        <v>-1.6977026726450644</v>
      </c>
      <c r="I330" s="199">
        <f t="shared" si="11"/>
        <v>-2</v>
      </c>
    </row>
    <row r="331" spans="1:9">
      <c r="A331" s="214">
        <v>22497</v>
      </c>
      <c r="B331" s="86">
        <f t="shared" si="10"/>
        <v>1.3255164646211908</v>
      </c>
      <c r="I331" s="199">
        <f t="shared" si="11"/>
        <v>1</v>
      </c>
    </row>
    <row r="332" spans="1:9">
      <c r="A332" s="214">
        <v>-8115</v>
      </c>
      <c r="B332" s="86">
        <f t="shared" si="10"/>
        <v>-0.44297227494034247</v>
      </c>
      <c r="I332" s="199">
        <f t="shared" si="11"/>
        <v>0</v>
      </c>
    </row>
    <row r="333" spans="1:9">
      <c r="A333" s="214">
        <v>25532</v>
      </c>
      <c r="B333" s="86">
        <f t="shared" si="10"/>
        <v>1.5008517359059566</v>
      </c>
      <c r="I333" s="199">
        <f t="shared" si="11"/>
        <v>2</v>
      </c>
    </row>
    <row r="334" spans="1:9">
      <c r="A334" s="214">
        <v>27660</v>
      </c>
      <c r="B334" s="86">
        <f t="shared" si="10"/>
        <v>1.62378862463544</v>
      </c>
      <c r="I334" s="199">
        <f t="shared" si="11"/>
        <v>2</v>
      </c>
    </row>
    <row r="335" spans="1:9">
      <c r="A335" s="214">
        <v>-14795</v>
      </c>
      <c r="B335" s="86">
        <f t="shared" si="10"/>
        <v>-0.82888318504981073</v>
      </c>
      <c r="I335" s="199">
        <f t="shared" si="11"/>
        <v>-1</v>
      </c>
    </row>
    <row r="336" spans="1:9">
      <c r="A336" s="214">
        <v>13875</v>
      </c>
      <c r="B336" s="86">
        <f t="shared" si="10"/>
        <v>0.82741408932720351</v>
      </c>
      <c r="I336" s="199">
        <f t="shared" si="11"/>
        <v>1</v>
      </c>
    </row>
    <row r="337" spans="1:9">
      <c r="A337" s="214">
        <v>8957</v>
      </c>
      <c r="B337" s="86">
        <f t="shared" si="10"/>
        <v>0.54329584742325665</v>
      </c>
      <c r="I337" s="199">
        <f t="shared" si="11"/>
        <v>1</v>
      </c>
    </row>
    <row r="338" spans="1:9">
      <c r="A338" s="214">
        <v>-3825</v>
      </c>
      <c r="B338" s="86">
        <f t="shared" si="10"/>
        <v>-0.19513428027423188</v>
      </c>
      <c r="I338" s="199">
        <f t="shared" si="11"/>
        <v>0</v>
      </c>
    </row>
    <row r="339" spans="1:9">
      <c r="A339" s="214">
        <v>-9798</v>
      </c>
      <c r="B339" s="86">
        <f t="shared" si="10"/>
        <v>-0.54020102669397041</v>
      </c>
      <c r="I339" s="199">
        <f t="shared" si="11"/>
        <v>-1</v>
      </c>
    </row>
    <row r="340" spans="1:9">
      <c r="A340" s="214">
        <v>22319</v>
      </c>
      <c r="B340" s="86">
        <f t="shared" si="10"/>
        <v>1.3152332098308486</v>
      </c>
      <c r="I340" s="199">
        <f t="shared" si="11"/>
        <v>1</v>
      </c>
    </row>
    <row r="341" spans="1:9">
      <c r="A341" s="214">
        <v>13704</v>
      </c>
      <c r="B341" s="86">
        <f t="shared" si="10"/>
        <v>0.81753523219715574</v>
      </c>
      <c r="I341" s="199">
        <f t="shared" si="11"/>
        <v>1</v>
      </c>
    </row>
    <row r="342" spans="1:9">
      <c r="A342" s="214">
        <v>19804</v>
      </c>
      <c r="B342" s="86">
        <f t="shared" si="10"/>
        <v>1.1699389075965203</v>
      </c>
      <c r="I342" s="199">
        <f t="shared" si="11"/>
        <v>1</v>
      </c>
    </row>
    <row r="343" spans="1:9">
      <c r="A343" s="214">
        <v>-577</v>
      </c>
      <c r="B343" s="86">
        <f t="shared" si="10"/>
        <v>-7.4937658976520867E-3</v>
      </c>
      <c r="I343" s="199">
        <f t="shared" si="11"/>
        <v>0</v>
      </c>
    </row>
    <row r="344" spans="1:9">
      <c r="A344" s="214">
        <v>-28267</v>
      </c>
      <c r="B344" s="86">
        <f t="shared" si="10"/>
        <v>-1.607175367833457</v>
      </c>
      <c r="I344" s="199">
        <f t="shared" si="11"/>
        <v>-2</v>
      </c>
    </row>
    <row r="345" spans="1:9">
      <c r="A345" s="214">
        <v>-15162</v>
      </c>
      <c r="B345" s="86">
        <f t="shared" si="10"/>
        <v>-0.85008517666810035</v>
      </c>
      <c r="I345" s="199">
        <f t="shared" si="11"/>
        <v>-1</v>
      </c>
    </row>
    <row r="346" spans="1:9">
      <c r="A346" s="214">
        <v>26566</v>
      </c>
      <c r="B346" s="86">
        <f t="shared" si="10"/>
        <v>1.5605870474408654</v>
      </c>
      <c r="I346" s="199">
        <f t="shared" si="11"/>
        <v>2</v>
      </c>
    </row>
    <row r="347" spans="1:9">
      <c r="A347" s="214">
        <v>9172</v>
      </c>
      <c r="B347" s="86">
        <f t="shared" si="10"/>
        <v>0.55571663270372607</v>
      </c>
      <c r="I347" s="199">
        <f t="shared" si="11"/>
        <v>1</v>
      </c>
    </row>
    <row r="348" spans="1:9">
      <c r="A348" s="214">
        <v>6846</v>
      </c>
      <c r="B348" s="86">
        <f t="shared" si="10"/>
        <v>0.42134106729734533</v>
      </c>
      <c r="I348" s="199">
        <f t="shared" si="11"/>
        <v>0</v>
      </c>
    </row>
    <row r="349" spans="1:9">
      <c r="A349" s="214">
        <v>13308</v>
      </c>
      <c r="B349" s="86">
        <f t="shared" si="10"/>
        <v>0.79465787884336092</v>
      </c>
      <c r="I349" s="199">
        <f t="shared" si="11"/>
        <v>1</v>
      </c>
    </row>
    <row r="350" spans="1:9">
      <c r="A350" s="214">
        <v>-19235</v>
      </c>
      <c r="B350" s="86">
        <f t="shared" si="10"/>
        <v>-1.0853868438650862</v>
      </c>
      <c r="I350" s="199">
        <f t="shared" si="11"/>
        <v>-1</v>
      </c>
    </row>
    <row r="351" spans="1:9">
      <c r="A351" s="214">
        <v>-24009</v>
      </c>
      <c r="B351" s="86">
        <f t="shared" si="10"/>
        <v>-1.3611860481858349</v>
      </c>
      <c r="I351" s="199">
        <f t="shared" si="11"/>
        <v>-1</v>
      </c>
    </row>
    <row r="352" spans="1:9">
      <c r="A352" s="214">
        <v>-15566</v>
      </c>
      <c r="B352" s="86">
        <f t="shared" si="10"/>
        <v>-0.87342469877651729</v>
      </c>
      <c r="I352" s="199">
        <f t="shared" si="11"/>
        <v>-1</v>
      </c>
    </row>
    <row r="353" spans="1:9">
      <c r="A353" s="214">
        <v>-23636</v>
      </c>
      <c r="B353" s="86">
        <f t="shared" si="10"/>
        <v>-1.3396374300015785</v>
      </c>
      <c r="I353" s="199">
        <f t="shared" si="11"/>
        <v>-1</v>
      </c>
    </row>
    <row r="354" spans="1:9">
      <c r="A354" s="214">
        <v>-12226</v>
      </c>
      <c r="B354" s="86">
        <f t="shared" si="10"/>
        <v>-0.68046924372178319</v>
      </c>
      <c r="I354" s="199">
        <f t="shared" si="11"/>
        <v>-1</v>
      </c>
    </row>
    <row r="355" spans="1:9">
      <c r="A355" s="214">
        <v>-891</v>
      </c>
      <c r="B355" s="86">
        <f t="shared" si="10"/>
        <v>-2.5633889516570207E-2</v>
      </c>
      <c r="I355" s="199">
        <f t="shared" si="11"/>
        <v>0</v>
      </c>
    </row>
    <row r="356" spans="1:9">
      <c r="A356" s="214">
        <v>24730</v>
      </c>
      <c r="B356" s="86">
        <f t="shared" si="10"/>
        <v>1.4545193182550893</v>
      </c>
      <c r="I356" s="199">
        <f t="shared" si="11"/>
        <v>1</v>
      </c>
    </row>
    <row r="357" spans="1:9">
      <c r="A357" s="214">
        <v>8319</v>
      </c>
      <c r="B357" s="86">
        <f t="shared" si="10"/>
        <v>0.50643788924214284</v>
      </c>
      <c r="I357" s="199">
        <f t="shared" si="11"/>
        <v>1</v>
      </c>
    </row>
    <row r="358" spans="1:9">
      <c r="A358" s="214">
        <v>6550</v>
      </c>
      <c r="B358" s="86">
        <f t="shared" si="10"/>
        <v>0.404240823376327</v>
      </c>
      <c r="I358" s="199">
        <f t="shared" si="11"/>
        <v>0</v>
      </c>
    </row>
    <row r="359" spans="1:9">
      <c r="A359" s="214">
        <v>-2514</v>
      </c>
      <c r="B359" s="86">
        <f t="shared" si="10"/>
        <v>-0.11939637561053235</v>
      </c>
      <c r="I359" s="199">
        <f t="shared" si="11"/>
        <v>0</v>
      </c>
    </row>
    <row r="360" spans="1:9">
      <c r="A360" s="214">
        <v>10054</v>
      </c>
      <c r="B360" s="86">
        <f t="shared" si="10"/>
        <v>0.60667073790081461</v>
      </c>
      <c r="I360" s="199">
        <f t="shared" si="11"/>
        <v>1</v>
      </c>
    </row>
    <row r="361" spans="1:9">
      <c r="A361" s="214">
        <v>24358</v>
      </c>
      <c r="B361" s="86">
        <f t="shared" si="10"/>
        <v>1.4330284711651609</v>
      </c>
      <c r="I361" s="199">
        <f t="shared" si="11"/>
        <v>1</v>
      </c>
    </row>
    <row r="362" spans="1:9">
      <c r="A362" s="214">
        <v>5582</v>
      </c>
      <c r="B362" s="86">
        <f t="shared" si="10"/>
        <v>0.34831840406705072</v>
      </c>
      <c r="I362" s="199">
        <f t="shared" si="11"/>
        <v>0</v>
      </c>
    </row>
    <row r="363" spans="1:9">
      <c r="A363" s="214">
        <v>-25624</v>
      </c>
      <c r="B363" s="86">
        <f t="shared" si="10"/>
        <v>-1.4544863655251747</v>
      </c>
      <c r="I363" s="199">
        <f t="shared" si="11"/>
        <v>-1</v>
      </c>
    </row>
    <row r="364" spans="1:9">
      <c r="A364" s="214">
        <v>-21225</v>
      </c>
      <c r="B364" s="86">
        <f t="shared" si="10"/>
        <v>-1.2003513215773378</v>
      </c>
      <c r="I364" s="199">
        <f t="shared" si="11"/>
        <v>-1</v>
      </c>
    </row>
    <row r="365" spans="1:9">
      <c r="A365" s="214">
        <v>8090</v>
      </c>
      <c r="B365" s="86">
        <f t="shared" si="10"/>
        <v>0.49320830864108467</v>
      </c>
      <c r="I365" s="199">
        <f t="shared" si="11"/>
        <v>0</v>
      </c>
    </row>
    <row r="366" spans="1:9">
      <c r="A366" s="214">
        <v>21993</v>
      </c>
      <c r="B366" s="86">
        <f t="shared" si="10"/>
        <v>1.2963998330799973</v>
      </c>
      <c r="I366" s="199">
        <f t="shared" si="11"/>
        <v>1</v>
      </c>
    </row>
    <row r="367" spans="1:9">
      <c r="A367" s="214">
        <v>-15787</v>
      </c>
      <c r="B367" s="86">
        <f t="shared" si="10"/>
        <v>-0.88619211062295333</v>
      </c>
      <c r="I367" s="199">
        <f t="shared" si="11"/>
        <v>-1</v>
      </c>
    </row>
    <row r="368" spans="1:9">
      <c r="A368" s="214">
        <v>-15481</v>
      </c>
      <c r="B368" s="86">
        <f t="shared" si="10"/>
        <v>-0.86851415575865731</v>
      </c>
      <c r="I368" s="199">
        <f t="shared" si="11"/>
        <v>-1</v>
      </c>
    </row>
    <row r="369" spans="1:9">
      <c r="A369" s="214">
        <v>25192</v>
      </c>
      <c r="B369" s="86">
        <f t="shared" si="10"/>
        <v>1.4812095638345166</v>
      </c>
      <c r="I369" s="199">
        <f t="shared" si="11"/>
        <v>1</v>
      </c>
    </row>
    <row r="370" spans="1:9">
      <c r="A370" s="214">
        <v>-18775</v>
      </c>
      <c r="B370" s="86">
        <f t="shared" si="10"/>
        <v>-1.0588121404743143</v>
      </c>
      <c r="I370" s="199">
        <f t="shared" si="11"/>
        <v>-1</v>
      </c>
    </row>
    <row r="371" spans="1:9">
      <c r="A371" s="214">
        <v>-569</v>
      </c>
      <c r="B371" s="86">
        <f t="shared" si="10"/>
        <v>-7.0315971430299695E-3</v>
      </c>
      <c r="I371" s="199">
        <f t="shared" si="11"/>
        <v>0</v>
      </c>
    </row>
    <row r="372" spans="1:9">
      <c r="A372" s="214">
        <v>19147</v>
      </c>
      <c r="B372" s="86">
        <f t="shared" si="10"/>
        <v>1.131983298623179</v>
      </c>
      <c r="I372" s="199">
        <f t="shared" si="11"/>
        <v>1</v>
      </c>
    </row>
    <row r="373" spans="1:9">
      <c r="A373" s="214">
        <v>25914</v>
      </c>
      <c r="B373" s="86">
        <f t="shared" si="10"/>
        <v>1.5229202939391628</v>
      </c>
      <c r="I373" s="199">
        <f t="shared" si="11"/>
        <v>2</v>
      </c>
    </row>
    <row r="374" spans="1:9">
      <c r="A374" s="214">
        <v>5311</v>
      </c>
      <c r="B374" s="86">
        <f t="shared" si="10"/>
        <v>0.33266243750422653</v>
      </c>
      <c r="I374" s="199">
        <f t="shared" si="11"/>
        <v>0</v>
      </c>
    </row>
    <row r="375" spans="1:9">
      <c r="A375" s="214">
        <v>19876</v>
      </c>
      <c r="B375" s="86">
        <f t="shared" si="10"/>
        <v>1.1740984263881196</v>
      </c>
      <c r="I375" s="199">
        <f t="shared" si="11"/>
        <v>1</v>
      </c>
    </row>
    <row r="376" spans="1:9">
      <c r="A376" s="214">
        <v>-3009</v>
      </c>
      <c r="B376" s="86">
        <f t="shared" si="10"/>
        <v>-0.14799306730277587</v>
      </c>
      <c r="I376" s="199">
        <f t="shared" si="11"/>
        <v>0</v>
      </c>
    </row>
    <row r="377" spans="1:9">
      <c r="A377" s="214">
        <v>-29112</v>
      </c>
      <c r="B377" s="86">
        <f t="shared" si="10"/>
        <v>-1.6559919425404181</v>
      </c>
      <c r="I377" s="199">
        <f t="shared" si="11"/>
        <v>-2</v>
      </c>
    </row>
    <row r="378" spans="1:9">
      <c r="A378" s="214">
        <v>-15846</v>
      </c>
      <c r="B378" s="86">
        <f t="shared" si="10"/>
        <v>-0.88960060518829143</v>
      </c>
      <c r="I378" s="199">
        <f t="shared" si="11"/>
        <v>-1</v>
      </c>
    </row>
    <row r="379" spans="1:9">
      <c r="A379" s="214">
        <v>12180</v>
      </c>
      <c r="B379" s="86">
        <f t="shared" si="10"/>
        <v>0.72949208444164237</v>
      </c>
      <c r="I379" s="199">
        <f t="shared" si="11"/>
        <v>1</v>
      </c>
    </row>
    <row r="380" spans="1:9">
      <c r="A380" s="214">
        <v>-2965</v>
      </c>
      <c r="B380" s="86">
        <f t="shared" si="10"/>
        <v>-0.14545113915235422</v>
      </c>
      <c r="I380" s="199">
        <f t="shared" si="11"/>
        <v>0</v>
      </c>
    </row>
    <row r="381" spans="1:9">
      <c r="A381" s="214">
        <v>1221</v>
      </c>
      <c r="B381" s="86">
        <f t="shared" si="10"/>
        <v>9.6378661703668864E-2</v>
      </c>
      <c r="I381" s="199">
        <f t="shared" si="11"/>
        <v>0</v>
      </c>
    </row>
    <row r="382" spans="1:9">
      <c r="A382" s="214">
        <v>-28975</v>
      </c>
      <c r="B382" s="86">
        <f t="shared" si="10"/>
        <v>-1.6480773026175144</v>
      </c>
      <c r="I382" s="199">
        <f t="shared" si="11"/>
        <v>-2</v>
      </c>
    </row>
    <row r="383" spans="1:9">
      <c r="A383" s="214">
        <v>-6258</v>
      </c>
      <c r="B383" s="86">
        <f t="shared" si="10"/>
        <v>-0.33569135277368339</v>
      </c>
      <c r="I383" s="199">
        <f t="shared" si="11"/>
        <v>0</v>
      </c>
    </row>
    <row r="384" spans="1:9">
      <c r="A384" s="214">
        <v>-7617</v>
      </c>
      <c r="B384" s="86">
        <f t="shared" si="10"/>
        <v>-0.41420226996511567</v>
      </c>
      <c r="I384" s="199">
        <f t="shared" si="11"/>
        <v>0</v>
      </c>
    </row>
    <row r="385" spans="1:9">
      <c r="A385" s="214">
        <v>-10714</v>
      </c>
      <c r="B385" s="86">
        <f t="shared" si="10"/>
        <v>-0.59311934909820296</v>
      </c>
      <c r="I385" s="199">
        <f t="shared" si="11"/>
        <v>-1</v>
      </c>
    </row>
    <row r="386" spans="1:9">
      <c r="A386" s="214">
        <v>13881</v>
      </c>
      <c r="B386" s="86">
        <f t="shared" si="10"/>
        <v>0.82776071589317013</v>
      </c>
      <c r="I386" s="199">
        <f t="shared" si="11"/>
        <v>1</v>
      </c>
    </row>
    <row r="387" spans="1:9">
      <c r="A387" s="214">
        <v>1448</v>
      </c>
      <c r="B387" s="86">
        <f t="shared" si="10"/>
        <v>0.10949270011607146</v>
      </c>
      <c r="I387" s="199">
        <f t="shared" si="11"/>
        <v>0</v>
      </c>
    </row>
    <row r="388" spans="1:9">
      <c r="A388" s="214">
        <v>-6984</v>
      </c>
      <c r="B388" s="86">
        <f t="shared" si="10"/>
        <v>-0.37763316725564061</v>
      </c>
      <c r="I388" s="199">
        <f t="shared" si="11"/>
        <v>0</v>
      </c>
    </row>
    <row r="389" spans="1:9">
      <c r="A389" s="214">
        <v>-6544</v>
      </c>
      <c r="B389" s="86">
        <f t="shared" si="10"/>
        <v>-0.35221388575142415</v>
      </c>
      <c r="I389" s="199">
        <f t="shared" si="11"/>
        <v>0</v>
      </c>
    </row>
    <row r="390" spans="1:9">
      <c r="A390" s="214">
        <v>23738</v>
      </c>
      <c r="B390" s="86">
        <f t="shared" si="10"/>
        <v>1.3972103926819468</v>
      </c>
      <c r="I390" s="199">
        <f t="shared" si="11"/>
        <v>1</v>
      </c>
    </row>
    <row r="391" spans="1:9">
      <c r="A391" s="214">
        <v>3704</v>
      </c>
      <c r="B391" s="86">
        <f t="shared" si="10"/>
        <v>0.23982428891950863</v>
      </c>
      <c r="I391" s="199">
        <f t="shared" si="11"/>
        <v>0</v>
      </c>
    </row>
    <row r="392" spans="1:9">
      <c r="A392" s="214">
        <v>19155</v>
      </c>
      <c r="B392" s="86">
        <f t="shared" ref="B392:B455" si="12">(A392-$F$7)/$F$8</f>
        <v>1.1324454673778011</v>
      </c>
      <c r="I392" s="199">
        <f t="shared" ref="I392:I455" si="13">ROUND(B392,0)</f>
        <v>1</v>
      </c>
    </row>
    <row r="393" spans="1:9">
      <c r="A393" s="214">
        <v>4166</v>
      </c>
      <c r="B393" s="86">
        <f t="shared" si="12"/>
        <v>0.26651453449893592</v>
      </c>
      <c r="I393" s="199">
        <f t="shared" si="13"/>
        <v>0</v>
      </c>
    </row>
    <row r="394" spans="1:9">
      <c r="A394" s="214">
        <v>-25961</v>
      </c>
      <c r="B394" s="86">
        <f t="shared" si="12"/>
        <v>-1.4739552243136316</v>
      </c>
      <c r="I394" s="199">
        <f t="shared" si="13"/>
        <v>-1</v>
      </c>
    </row>
    <row r="395" spans="1:9">
      <c r="A395" s="214">
        <v>-486</v>
      </c>
      <c r="B395" s="86">
        <f t="shared" si="12"/>
        <v>-2.2365963138254986E-3</v>
      </c>
      <c r="I395" s="199">
        <f t="shared" si="13"/>
        <v>0</v>
      </c>
    </row>
    <row r="396" spans="1:9">
      <c r="A396" s="214">
        <v>-20175</v>
      </c>
      <c r="B396" s="86">
        <f t="shared" si="12"/>
        <v>-1.1396916725331849</v>
      </c>
      <c r="I396" s="199">
        <f t="shared" si="13"/>
        <v>-1</v>
      </c>
    </row>
    <row r="397" spans="1:9">
      <c r="A397" s="214">
        <v>-28907</v>
      </c>
      <c r="B397" s="86">
        <f t="shared" si="12"/>
        <v>-1.6441488682032264</v>
      </c>
      <c r="I397" s="199">
        <f t="shared" si="13"/>
        <v>-2</v>
      </c>
    </row>
    <row r="398" spans="1:9">
      <c r="A398" s="214">
        <v>-20443</v>
      </c>
      <c r="B398" s="86">
        <f t="shared" si="12"/>
        <v>-1.1551743258130258</v>
      </c>
      <c r="I398" s="199">
        <f t="shared" si="13"/>
        <v>-1</v>
      </c>
    </row>
    <row r="399" spans="1:9">
      <c r="A399" s="214">
        <v>24685</v>
      </c>
      <c r="B399" s="86">
        <f t="shared" si="12"/>
        <v>1.4519196190103401</v>
      </c>
      <c r="I399" s="199">
        <f t="shared" si="13"/>
        <v>1</v>
      </c>
    </row>
    <row r="400" spans="1:9">
      <c r="A400" s="214">
        <v>29922</v>
      </c>
      <c r="B400" s="86">
        <f t="shared" si="12"/>
        <v>1.7544668400048438</v>
      </c>
      <c r="I400" s="199">
        <f t="shared" si="13"/>
        <v>2</v>
      </c>
    </row>
    <row r="401" spans="1:9">
      <c r="A401" s="214">
        <v>-12847</v>
      </c>
      <c r="B401" s="86">
        <f t="shared" si="12"/>
        <v>-0.71634509329932505</v>
      </c>
      <c r="I401" s="199">
        <f t="shared" si="13"/>
        <v>-1</v>
      </c>
    </row>
    <row r="402" spans="1:9">
      <c r="A402" s="214">
        <v>23536</v>
      </c>
      <c r="B402" s="86">
        <f t="shared" si="12"/>
        <v>1.3855406316277383</v>
      </c>
      <c r="I402" s="199">
        <f t="shared" si="13"/>
        <v>1</v>
      </c>
    </row>
    <row r="403" spans="1:9">
      <c r="A403" s="214">
        <v>17835</v>
      </c>
      <c r="B403" s="86">
        <f t="shared" si="12"/>
        <v>1.0561876228651517</v>
      </c>
      <c r="I403" s="199">
        <f t="shared" si="13"/>
        <v>1</v>
      </c>
    </row>
    <row r="404" spans="1:9">
      <c r="A404" s="214">
        <v>-27006</v>
      </c>
      <c r="B404" s="86">
        <f t="shared" si="12"/>
        <v>-1.5343260178861458</v>
      </c>
      <c r="I404" s="199">
        <f t="shared" si="13"/>
        <v>-2</v>
      </c>
    </row>
    <row r="405" spans="1:9">
      <c r="A405" s="214">
        <v>-20328</v>
      </c>
      <c r="B405" s="86">
        <f t="shared" si="12"/>
        <v>-1.1485306499653329</v>
      </c>
      <c r="I405" s="199">
        <f t="shared" si="13"/>
        <v>-1</v>
      </c>
    </row>
    <row r="406" spans="1:9">
      <c r="A406" s="214">
        <v>-17364</v>
      </c>
      <c r="B406" s="86">
        <f t="shared" si="12"/>
        <v>-0.97729712637783839</v>
      </c>
      <c r="I406" s="199">
        <f t="shared" si="13"/>
        <v>-1</v>
      </c>
    </row>
    <row r="407" spans="1:9">
      <c r="A407" s="214">
        <v>-8500</v>
      </c>
      <c r="B407" s="86">
        <f t="shared" si="12"/>
        <v>-0.4652141462565319</v>
      </c>
      <c r="I407" s="199">
        <f t="shared" si="13"/>
        <v>0</v>
      </c>
    </row>
    <row r="408" spans="1:9">
      <c r="A408" s="214">
        <v>-29880</v>
      </c>
      <c r="B408" s="86">
        <f t="shared" si="12"/>
        <v>-1.7003601429841415</v>
      </c>
      <c r="I408" s="199">
        <f t="shared" si="13"/>
        <v>-2</v>
      </c>
    </row>
    <row r="409" spans="1:9">
      <c r="A409" s="214">
        <v>6355</v>
      </c>
      <c r="B409" s="86">
        <f t="shared" si="12"/>
        <v>0.39297545998241284</v>
      </c>
      <c r="I409" s="199">
        <f t="shared" si="13"/>
        <v>0</v>
      </c>
    </row>
    <row r="410" spans="1:9">
      <c r="A410" s="214">
        <v>11812</v>
      </c>
      <c r="B410" s="86">
        <f t="shared" si="12"/>
        <v>0.70823232172902495</v>
      </c>
      <c r="I410" s="199">
        <f t="shared" si="13"/>
        <v>1</v>
      </c>
    </row>
    <row r="411" spans="1:9">
      <c r="A411" s="214">
        <v>19769</v>
      </c>
      <c r="B411" s="86">
        <f t="shared" si="12"/>
        <v>1.1679169192950487</v>
      </c>
      <c r="I411" s="199">
        <f t="shared" si="13"/>
        <v>1</v>
      </c>
    </row>
    <row r="412" spans="1:9">
      <c r="A412" s="214">
        <v>29697</v>
      </c>
      <c r="B412" s="86">
        <f t="shared" si="12"/>
        <v>1.7414683437810967</v>
      </c>
      <c r="I412" s="199">
        <f t="shared" si="13"/>
        <v>2</v>
      </c>
    </row>
    <row r="413" spans="1:9">
      <c r="A413" s="214">
        <v>-4158</v>
      </c>
      <c r="B413" s="86">
        <f t="shared" si="12"/>
        <v>-0.21437205468537754</v>
      </c>
      <c r="I413" s="199">
        <f t="shared" si="13"/>
        <v>0</v>
      </c>
    </row>
    <row r="414" spans="1:9">
      <c r="A414" s="214">
        <v>-1072</v>
      </c>
      <c r="B414" s="86">
        <f t="shared" si="12"/>
        <v>-3.6090457589895618E-2</v>
      </c>
      <c r="I414" s="199">
        <f t="shared" si="13"/>
        <v>0</v>
      </c>
    </row>
    <row r="415" spans="1:9">
      <c r="A415" s="214">
        <v>-12825</v>
      </c>
      <c r="B415" s="86">
        <f t="shared" si="12"/>
        <v>-0.71507412922411417</v>
      </c>
      <c r="I415" s="199">
        <f t="shared" si="13"/>
        <v>-1</v>
      </c>
    </row>
    <row r="416" spans="1:9">
      <c r="A416" s="214">
        <v>17319</v>
      </c>
      <c r="B416" s="86">
        <f t="shared" si="12"/>
        <v>1.0263777381920252</v>
      </c>
      <c r="I416" s="199">
        <f t="shared" si="13"/>
        <v>1</v>
      </c>
    </row>
    <row r="417" spans="1:9">
      <c r="A417" s="214">
        <v>5263</v>
      </c>
      <c r="B417" s="86">
        <f t="shared" si="12"/>
        <v>0.32988942497649382</v>
      </c>
      <c r="I417" s="199">
        <f t="shared" si="13"/>
        <v>0</v>
      </c>
    </row>
    <row r="418" spans="1:9">
      <c r="A418" s="214">
        <v>-25183</v>
      </c>
      <c r="B418" s="86">
        <f t="shared" si="12"/>
        <v>-1.4290093129266306</v>
      </c>
      <c r="I418" s="199">
        <f t="shared" si="13"/>
        <v>-1</v>
      </c>
    </row>
    <row r="419" spans="1:9">
      <c r="A419" s="214">
        <v>6065</v>
      </c>
      <c r="B419" s="86">
        <f t="shared" si="12"/>
        <v>0.37622184262736108</v>
      </c>
      <c r="I419" s="199">
        <f t="shared" si="13"/>
        <v>0</v>
      </c>
    </row>
    <row r="420" spans="1:9">
      <c r="A420" s="214">
        <v>-16001</v>
      </c>
      <c r="B420" s="86">
        <f t="shared" si="12"/>
        <v>-0.89855512480909494</v>
      </c>
      <c r="I420" s="199">
        <f t="shared" si="13"/>
        <v>-1</v>
      </c>
    </row>
    <row r="421" spans="1:9">
      <c r="A421" s="214">
        <v>-7390</v>
      </c>
      <c r="B421" s="86">
        <f t="shared" si="12"/>
        <v>-0.40108823155271306</v>
      </c>
      <c r="I421" s="199">
        <f t="shared" si="13"/>
        <v>0</v>
      </c>
    </row>
    <row r="422" spans="1:9">
      <c r="A422" s="214">
        <v>-22852</v>
      </c>
      <c r="B422" s="86">
        <f t="shared" si="12"/>
        <v>-1.2943448920486111</v>
      </c>
      <c r="I422" s="199">
        <f t="shared" si="13"/>
        <v>-1</v>
      </c>
    </row>
    <row r="423" spans="1:9">
      <c r="A423" s="214">
        <v>23586</v>
      </c>
      <c r="B423" s="86">
        <f t="shared" si="12"/>
        <v>1.3884291863441265</v>
      </c>
      <c r="I423" s="199">
        <f t="shared" si="13"/>
        <v>1</v>
      </c>
    </row>
    <row r="424" spans="1:9">
      <c r="A424" s="214">
        <v>-1998</v>
      </c>
      <c r="B424" s="86">
        <f t="shared" si="12"/>
        <v>-8.9586490937405741E-2</v>
      </c>
      <c r="I424" s="199">
        <f t="shared" si="13"/>
        <v>0</v>
      </c>
    </row>
    <row r="425" spans="1:9">
      <c r="A425" s="214">
        <v>14450</v>
      </c>
      <c r="B425" s="86">
        <f t="shared" si="12"/>
        <v>0.86063246856566822</v>
      </c>
      <c r="I425" s="199">
        <f t="shared" si="13"/>
        <v>1</v>
      </c>
    </row>
    <row r="426" spans="1:9">
      <c r="A426" s="214">
        <v>14591</v>
      </c>
      <c r="B426" s="86">
        <f t="shared" si="12"/>
        <v>0.86877819286588309</v>
      </c>
      <c r="I426" s="199">
        <f t="shared" si="13"/>
        <v>1</v>
      </c>
    </row>
    <row r="427" spans="1:9">
      <c r="A427" s="214">
        <v>-29983</v>
      </c>
      <c r="B427" s="86">
        <f t="shared" si="12"/>
        <v>-1.7063105656999011</v>
      </c>
      <c r="I427" s="199">
        <f t="shared" si="13"/>
        <v>-2</v>
      </c>
    </row>
    <row r="428" spans="1:9">
      <c r="A428" s="214">
        <v>4387</v>
      </c>
      <c r="B428" s="86">
        <f t="shared" si="12"/>
        <v>0.2792819463453719</v>
      </c>
      <c r="I428" s="199">
        <f t="shared" si="13"/>
        <v>0</v>
      </c>
    </row>
    <row r="429" spans="1:9">
      <c r="A429" s="214">
        <v>28520</v>
      </c>
      <c r="B429" s="86">
        <f t="shared" si="12"/>
        <v>1.6734717657573177</v>
      </c>
      <c r="I429" s="199">
        <f t="shared" si="13"/>
        <v>2</v>
      </c>
    </row>
    <row r="430" spans="1:9">
      <c r="A430" s="214">
        <v>8046</v>
      </c>
      <c r="B430" s="86">
        <f t="shared" si="12"/>
        <v>0.49066638049066302</v>
      </c>
      <c r="I430" s="199">
        <f t="shared" si="13"/>
        <v>0</v>
      </c>
    </row>
    <row r="431" spans="1:9">
      <c r="A431" s="214">
        <v>29439</v>
      </c>
      <c r="B431" s="86">
        <f t="shared" si="12"/>
        <v>1.7265634014445335</v>
      </c>
      <c r="I431" s="199">
        <f t="shared" si="13"/>
        <v>2</v>
      </c>
    </row>
    <row r="432" spans="1:9">
      <c r="A432" s="214">
        <v>-5481</v>
      </c>
      <c r="B432" s="86">
        <f t="shared" si="12"/>
        <v>-0.29080321248101026</v>
      </c>
      <c r="I432" s="199">
        <f t="shared" si="13"/>
        <v>0</v>
      </c>
    </row>
    <row r="433" spans="1:9">
      <c r="A433" s="214">
        <v>18564</v>
      </c>
      <c r="B433" s="86">
        <f t="shared" si="12"/>
        <v>1.0983027506300922</v>
      </c>
      <c r="I433" s="199">
        <f t="shared" si="13"/>
        <v>1</v>
      </c>
    </row>
    <row r="434" spans="1:9">
      <c r="A434" s="214">
        <v>-5864</v>
      </c>
      <c r="B434" s="86">
        <f t="shared" si="12"/>
        <v>-0.31292954160854414</v>
      </c>
      <c r="I434" s="199">
        <f t="shared" si="13"/>
        <v>0</v>
      </c>
    </row>
    <row r="435" spans="1:9">
      <c r="A435" s="214">
        <v>-12414</v>
      </c>
      <c r="B435" s="86">
        <f t="shared" si="12"/>
        <v>-0.69133020945540291</v>
      </c>
      <c r="I435" s="199">
        <f t="shared" si="13"/>
        <v>-1</v>
      </c>
    </row>
    <row r="436" spans="1:9">
      <c r="A436" s="214">
        <v>-29169</v>
      </c>
      <c r="B436" s="86">
        <f t="shared" si="12"/>
        <v>-1.6592848949171008</v>
      </c>
      <c r="I436" s="199">
        <f t="shared" si="13"/>
        <v>-2</v>
      </c>
    </row>
    <row r="437" spans="1:9">
      <c r="A437" s="214">
        <v>10171</v>
      </c>
      <c r="B437" s="86">
        <f t="shared" si="12"/>
        <v>0.6134299559371631</v>
      </c>
      <c r="I437" s="199">
        <f t="shared" si="13"/>
        <v>1</v>
      </c>
    </row>
    <row r="438" spans="1:9">
      <c r="A438" s="214">
        <v>-4967</v>
      </c>
      <c r="B438" s="86">
        <f t="shared" si="12"/>
        <v>-0.26110886999653915</v>
      </c>
      <c r="I438" s="199">
        <f t="shared" si="13"/>
        <v>0</v>
      </c>
    </row>
    <row r="439" spans="1:9">
      <c r="A439" s="214">
        <v>11160</v>
      </c>
      <c r="B439" s="86">
        <f t="shared" si="12"/>
        <v>0.67056556822732238</v>
      </c>
      <c r="I439" s="199">
        <f t="shared" si="13"/>
        <v>1</v>
      </c>
    </row>
    <row r="440" spans="1:9">
      <c r="A440" s="214">
        <v>-18871</v>
      </c>
      <c r="B440" s="86">
        <f t="shared" si="12"/>
        <v>-1.0643581655297798</v>
      </c>
      <c r="I440" s="199">
        <f t="shared" si="13"/>
        <v>-1</v>
      </c>
    </row>
    <row r="441" spans="1:9">
      <c r="A441" s="214">
        <v>19007</v>
      </c>
      <c r="B441" s="86">
        <f t="shared" si="12"/>
        <v>1.123895345417292</v>
      </c>
      <c r="I441" s="199">
        <f t="shared" si="13"/>
        <v>1</v>
      </c>
    </row>
    <row r="442" spans="1:9">
      <c r="A442" s="214">
        <v>13328</v>
      </c>
      <c r="B442" s="86">
        <f t="shared" si="12"/>
        <v>0.7958133007299163</v>
      </c>
      <c r="I442" s="199">
        <f t="shared" si="13"/>
        <v>1</v>
      </c>
    </row>
    <row r="443" spans="1:9">
      <c r="A443" s="214">
        <v>3505</v>
      </c>
      <c r="B443" s="86">
        <f t="shared" si="12"/>
        <v>0.22832784114828344</v>
      </c>
      <c r="I443" s="199">
        <f t="shared" si="13"/>
        <v>0</v>
      </c>
    </row>
    <row r="444" spans="1:9">
      <c r="A444" s="214">
        <v>18836</v>
      </c>
      <c r="B444" s="86">
        <f t="shared" si="12"/>
        <v>1.1140164882872441</v>
      </c>
      <c r="I444" s="199">
        <f t="shared" si="13"/>
        <v>1</v>
      </c>
    </row>
    <row r="445" spans="1:9">
      <c r="A445" s="214">
        <v>122</v>
      </c>
      <c r="B445" s="86">
        <f t="shared" si="12"/>
        <v>3.2888229037455446E-2</v>
      </c>
      <c r="I445" s="199">
        <f t="shared" si="13"/>
        <v>0</v>
      </c>
    </row>
    <row r="446" spans="1:9">
      <c r="A446" s="214">
        <v>8299</v>
      </c>
      <c r="B446" s="86">
        <f t="shared" si="12"/>
        <v>0.50528246735558757</v>
      </c>
      <c r="I446" s="199">
        <f t="shared" si="13"/>
        <v>1</v>
      </c>
    </row>
    <row r="447" spans="1:9">
      <c r="A447" s="214">
        <v>27893</v>
      </c>
      <c r="B447" s="86">
        <f t="shared" si="12"/>
        <v>1.6372492896138091</v>
      </c>
      <c r="I447" s="199">
        <f t="shared" si="13"/>
        <v>2</v>
      </c>
    </row>
    <row r="448" spans="1:9">
      <c r="A448" s="214">
        <v>-17441</v>
      </c>
      <c r="B448" s="86">
        <f t="shared" si="12"/>
        <v>-0.98174550064107624</v>
      </c>
      <c r="I448" s="199">
        <f t="shared" si="13"/>
        <v>-1</v>
      </c>
    </row>
    <row r="449" spans="1:9">
      <c r="A449" s="214">
        <v>-3685</v>
      </c>
      <c r="B449" s="86">
        <f t="shared" si="12"/>
        <v>-0.18704632706834481</v>
      </c>
      <c r="I449" s="199">
        <f t="shared" si="13"/>
        <v>0</v>
      </c>
    </row>
    <row r="450" spans="1:9">
      <c r="A450" s="214">
        <v>-18352</v>
      </c>
      <c r="B450" s="86">
        <f t="shared" si="12"/>
        <v>-1.03437496757367</v>
      </c>
      <c r="I450" s="199">
        <f t="shared" si="13"/>
        <v>-1</v>
      </c>
    </row>
    <row r="451" spans="1:9">
      <c r="A451" s="214">
        <v>8716</v>
      </c>
      <c r="B451" s="86">
        <f t="shared" si="12"/>
        <v>0.52937301369026535</v>
      </c>
      <c r="I451" s="199">
        <f t="shared" si="13"/>
        <v>1</v>
      </c>
    </row>
    <row r="452" spans="1:9">
      <c r="A452" s="214">
        <v>-15250</v>
      </c>
      <c r="B452" s="86">
        <f t="shared" si="12"/>
        <v>-0.85516903296894364</v>
      </c>
      <c r="I452" s="199">
        <f t="shared" si="13"/>
        <v>-1</v>
      </c>
    </row>
    <row r="453" spans="1:9">
      <c r="A453" s="214">
        <v>-20289</v>
      </c>
      <c r="B453" s="86">
        <f t="shared" si="12"/>
        <v>-1.1462775772865501</v>
      </c>
      <c r="I453" s="199">
        <f t="shared" si="13"/>
        <v>-1</v>
      </c>
    </row>
    <row r="454" spans="1:9">
      <c r="A454" s="214">
        <v>-8713</v>
      </c>
      <c r="B454" s="86">
        <f t="shared" si="12"/>
        <v>-0.4775193893483457</v>
      </c>
      <c r="I454" s="199">
        <f t="shared" si="13"/>
        <v>0</v>
      </c>
    </row>
    <row r="455" spans="1:9">
      <c r="A455" s="214">
        <v>13118</v>
      </c>
      <c r="B455" s="86">
        <f t="shared" si="12"/>
        <v>0.7836813709210857</v>
      </c>
      <c r="I455" s="199">
        <f t="shared" si="13"/>
        <v>1</v>
      </c>
    </row>
    <row r="456" spans="1:9">
      <c r="A456" s="214">
        <v>3954</v>
      </c>
      <c r="B456" s="86">
        <f t="shared" ref="B456:B519" si="14">(A456-$F$7)/$F$8</f>
        <v>0.25426706250144981</v>
      </c>
      <c r="I456" s="199">
        <f t="shared" ref="I456:I519" si="15">ROUND(B456,0)</f>
        <v>0</v>
      </c>
    </row>
    <row r="457" spans="1:9">
      <c r="A457" s="214">
        <v>23683</v>
      </c>
      <c r="B457" s="86">
        <f t="shared" si="14"/>
        <v>1.3940329824939197</v>
      </c>
      <c r="I457" s="199">
        <f t="shared" si="15"/>
        <v>1</v>
      </c>
    </row>
    <row r="458" spans="1:9">
      <c r="A458" s="214">
        <v>-17540</v>
      </c>
      <c r="B458" s="86">
        <f t="shared" si="14"/>
        <v>-0.98746483897952497</v>
      </c>
      <c r="I458" s="199">
        <f t="shared" si="15"/>
        <v>-1</v>
      </c>
    </row>
    <row r="459" spans="1:9">
      <c r="A459" s="214">
        <v>8717</v>
      </c>
      <c r="B459" s="86">
        <f t="shared" si="14"/>
        <v>0.52943078478459316</v>
      </c>
      <c r="I459" s="199">
        <f t="shared" si="15"/>
        <v>1</v>
      </c>
    </row>
    <row r="460" spans="1:9">
      <c r="A460" s="214">
        <v>28244</v>
      </c>
      <c r="B460" s="86">
        <f t="shared" si="14"/>
        <v>1.6575269437228546</v>
      </c>
      <c r="I460" s="199">
        <f t="shared" si="15"/>
        <v>2</v>
      </c>
    </row>
    <row r="461" spans="1:9">
      <c r="A461" s="214">
        <v>12695</v>
      </c>
      <c r="B461" s="86">
        <f t="shared" si="14"/>
        <v>0.75924419802044119</v>
      </c>
      <c r="I461" s="199">
        <f t="shared" si="15"/>
        <v>1</v>
      </c>
    </row>
    <row r="462" spans="1:9">
      <c r="A462" s="214">
        <v>-22983</v>
      </c>
      <c r="B462" s="86">
        <f t="shared" si="14"/>
        <v>-1.3019129054055483</v>
      </c>
      <c r="I462" s="199">
        <f t="shared" si="15"/>
        <v>-1</v>
      </c>
    </row>
    <row r="463" spans="1:9">
      <c r="A463" s="214">
        <v>-12770</v>
      </c>
      <c r="B463" s="86">
        <f t="shared" si="14"/>
        <v>-0.7118967190360872</v>
      </c>
      <c r="I463" s="199">
        <f t="shared" si="15"/>
        <v>-1</v>
      </c>
    </row>
    <row r="464" spans="1:9">
      <c r="A464" s="214">
        <v>7437</v>
      </c>
      <c r="B464" s="86">
        <f t="shared" si="14"/>
        <v>0.4554837840450543</v>
      </c>
      <c r="I464" s="199">
        <f t="shared" si="15"/>
        <v>0</v>
      </c>
    </row>
    <row r="465" spans="1:9">
      <c r="A465" s="214">
        <v>10214</v>
      </c>
      <c r="B465" s="86">
        <f t="shared" si="14"/>
        <v>0.61591411299325693</v>
      </c>
      <c r="I465" s="199">
        <f t="shared" si="15"/>
        <v>1</v>
      </c>
    </row>
    <row r="466" spans="1:9">
      <c r="A466" s="214">
        <v>-23164</v>
      </c>
      <c r="B466" s="86">
        <f t="shared" si="14"/>
        <v>-1.3123694734788736</v>
      </c>
      <c r="I466" s="199">
        <f t="shared" si="15"/>
        <v>-1</v>
      </c>
    </row>
    <row r="467" spans="1:9">
      <c r="A467" s="214">
        <v>9778</v>
      </c>
      <c r="B467" s="86">
        <f t="shared" si="14"/>
        <v>0.59072591586635148</v>
      </c>
      <c r="I467" s="199">
        <f t="shared" si="15"/>
        <v>1</v>
      </c>
    </row>
    <row r="468" spans="1:9">
      <c r="A468" s="214">
        <v>5985</v>
      </c>
      <c r="B468" s="86">
        <f t="shared" si="14"/>
        <v>0.37160015508113992</v>
      </c>
      <c r="I468" s="199">
        <f t="shared" si="15"/>
        <v>0</v>
      </c>
    </row>
    <row r="469" spans="1:9">
      <c r="A469" s="214">
        <v>9642</v>
      </c>
      <c r="B469" s="86">
        <f t="shared" si="14"/>
        <v>0.58286904703777553</v>
      </c>
      <c r="I469" s="199">
        <f t="shared" si="15"/>
        <v>1</v>
      </c>
    </row>
    <row r="470" spans="1:9">
      <c r="A470" s="214">
        <v>9875</v>
      </c>
      <c r="B470" s="86">
        <f t="shared" si="14"/>
        <v>0.59632971201614471</v>
      </c>
      <c r="I470" s="199">
        <f t="shared" si="15"/>
        <v>1</v>
      </c>
    </row>
    <row r="471" spans="1:9">
      <c r="A471" s="214">
        <v>26437</v>
      </c>
      <c r="B471" s="86">
        <f t="shared" si="14"/>
        <v>1.5531345762725837</v>
      </c>
      <c r="I471" s="199">
        <f t="shared" si="15"/>
        <v>2</v>
      </c>
    </row>
    <row r="472" spans="1:9">
      <c r="A472" s="214">
        <v>-13038</v>
      </c>
      <c r="B472" s="86">
        <f t="shared" si="14"/>
        <v>-0.72737937231592809</v>
      </c>
      <c r="I472" s="199">
        <f t="shared" si="15"/>
        <v>-1</v>
      </c>
    </row>
    <row r="473" spans="1:9">
      <c r="A473" s="214">
        <v>930</v>
      </c>
      <c r="B473" s="86">
        <f t="shared" si="14"/>
        <v>7.9567273254289334E-2</v>
      </c>
      <c r="I473" s="199">
        <f t="shared" si="15"/>
        <v>0</v>
      </c>
    </row>
    <row r="474" spans="1:9">
      <c r="A474" s="214">
        <v>10241</v>
      </c>
      <c r="B474" s="86">
        <f t="shared" si="14"/>
        <v>0.61747393254010663</v>
      </c>
      <c r="I474" s="199">
        <f t="shared" si="15"/>
        <v>1</v>
      </c>
    </row>
    <row r="475" spans="1:9">
      <c r="A475" s="214">
        <v>-13407</v>
      </c>
      <c r="B475" s="86">
        <f t="shared" si="14"/>
        <v>-0.74869690612287332</v>
      </c>
      <c r="I475" s="199">
        <f t="shared" si="15"/>
        <v>-1</v>
      </c>
    </row>
    <row r="476" spans="1:9">
      <c r="A476" s="214">
        <v>15824</v>
      </c>
      <c r="B476" s="86">
        <f t="shared" si="14"/>
        <v>0.94000995217201699</v>
      </c>
      <c r="I476" s="199">
        <f t="shared" si="15"/>
        <v>1</v>
      </c>
    </row>
    <row r="477" spans="1:9">
      <c r="A477" s="214">
        <v>21439</v>
      </c>
      <c r="B477" s="86">
        <f t="shared" si="14"/>
        <v>1.2643946468224156</v>
      </c>
      <c r="I477" s="199">
        <f t="shared" si="15"/>
        <v>1</v>
      </c>
    </row>
    <row r="478" spans="1:9">
      <c r="A478" s="214">
        <v>-7474</v>
      </c>
      <c r="B478" s="86">
        <f t="shared" si="14"/>
        <v>-0.40594100347624529</v>
      </c>
      <c r="I478" s="199">
        <f t="shared" si="15"/>
        <v>0</v>
      </c>
    </row>
    <row r="479" spans="1:9">
      <c r="A479" s="214">
        <v>7111</v>
      </c>
      <c r="B479" s="86">
        <f t="shared" si="14"/>
        <v>0.43665040729420301</v>
      </c>
      <c r="I479" s="199">
        <f t="shared" si="15"/>
        <v>0</v>
      </c>
    </row>
    <row r="480" spans="1:9">
      <c r="A480" s="214">
        <v>23426</v>
      </c>
      <c r="B480" s="86">
        <f t="shared" si="14"/>
        <v>1.3791858112516842</v>
      </c>
      <c r="I480" s="199">
        <f t="shared" si="15"/>
        <v>1</v>
      </c>
    </row>
    <row r="481" spans="1:9">
      <c r="A481" s="214">
        <v>5887</v>
      </c>
      <c r="B481" s="86">
        <f t="shared" si="14"/>
        <v>0.36593858783701899</v>
      </c>
      <c r="I481" s="199">
        <f t="shared" si="15"/>
        <v>0</v>
      </c>
    </row>
    <row r="482" spans="1:9">
      <c r="A482" s="214">
        <v>17930</v>
      </c>
      <c r="B482" s="86">
        <f t="shared" si="14"/>
        <v>1.0616758768262893</v>
      </c>
      <c r="I482" s="199">
        <f t="shared" si="15"/>
        <v>1</v>
      </c>
    </row>
    <row r="483" spans="1:9">
      <c r="A483" s="214">
        <v>13784</v>
      </c>
      <c r="B483" s="86">
        <f t="shared" si="14"/>
        <v>0.8221569197433769</v>
      </c>
      <c r="I483" s="199">
        <f t="shared" si="15"/>
        <v>1</v>
      </c>
    </row>
    <row r="484" spans="1:9">
      <c r="A484" s="214">
        <v>-13668</v>
      </c>
      <c r="B484" s="86">
        <f t="shared" si="14"/>
        <v>-0.76377516174241988</v>
      </c>
      <c r="I484" s="199">
        <f t="shared" si="15"/>
        <v>-1</v>
      </c>
    </row>
    <row r="485" spans="1:9">
      <c r="A485" s="214">
        <v>2238</v>
      </c>
      <c r="B485" s="86">
        <f t="shared" si="14"/>
        <v>0.15513186463500556</v>
      </c>
      <c r="I485" s="199">
        <f t="shared" si="15"/>
        <v>0</v>
      </c>
    </row>
    <row r="486" spans="1:9">
      <c r="A486" s="214">
        <v>-24298</v>
      </c>
      <c r="B486" s="86">
        <f t="shared" si="14"/>
        <v>-1.3778818944465587</v>
      </c>
      <c r="I486" s="199">
        <f t="shared" si="15"/>
        <v>-1</v>
      </c>
    </row>
    <row r="487" spans="1:9">
      <c r="A487" s="214">
        <v>15001</v>
      </c>
      <c r="B487" s="86">
        <f t="shared" si="14"/>
        <v>0.89246434154026666</v>
      </c>
      <c r="I487" s="199">
        <f t="shared" si="15"/>
        <v>1</v>
      </c>
    </row>
    <row r="488" spans="1:9">
      <c r="A488" s="214">
        <v>830</v>
      </c>
      <c r="B488" s="86">
        <f t="shared" si="14"/>
        <v>7.3790163821512864E-2</v>
      </c>
      <c r="I488" s="199">
        <f t="shared" si="15"/>
        <v>0</v>
      </c>
    </row>
    <row r="489" spans="1:9">
      <c r="A489" s="214">
        <v>-5191</v>
      </c>
      <c r="B489" s="86">
        <f t="shared" si="14"/>
        <v>-0.27404959512595845</v>
      </c>
      <c r="I489" s="199">
        <f t="shared" si="15"/>
        <v>0</v>
      </c>
    </row>
    <row r="490" spans="1:9">
      <c r="A490" s="214">
        <v>-5867</v>
      </c>
      <c r="B490" s="86">
        <f t="shared" si="14"/>
        <v>-0.31310285489152739</v>
      </c>
      <c r="I490" s="199">
        <f t="shared" si="15"/>
        <v>0</v>
      </c>
    </row>
    <row r="491" spans="1:9">
      <c r="A491" s="214">
        <v>11268</v>
      </c>
      <c r="B491" s="86">
        <f t="shared" si="14"/>
        <v>0.67680484641472094</v>
      </c>
      <c r="I491" s="199">
        <f t="shared" si="15"/>
        <v>1</v>
      </c>
    </row>
    <row r="492" spans="1:9">
      <c r="A492" s="214">
        <v>6367</v>
      </c>
      <c r="B492" s="86">
        <f t="shared" si="14"/>
        <v>0.39366871311434604</v>
      </c>
      <c r="I492" s="199">
        <f t="shared" si="15"/>
        <v>0</v>
      </c>
    </row>
    <row r="493" spans="1:9">
      <c r="A493" s="214">
        <v>11078</v>
      </c>
      <c r="B493" s="86">
        <f t="shared" si="14"/>
        <v>0.6658283384924456</v>
      </c>
      <c r="I493" s="199">
        <f t="shared" si="15"/>
        <v>1</v>
      </c>
    </row>
    <row r="494" spans="1:9">
      <c r="A494" s="214">
        <v>22624</v>
      </c>
      <c r="B494" s="86">
        <f t="shared" si="14"/>
        <v>1.3328533936008169</v>
      </c>
      <c r="I494" s="199">
        <f t="shared" si="15"/>
        <v>1</v>
      </c>
    </row>
    <row r="495" spans="1:9">
      <c r="A495" s="214">
        <v>27487</v>
      </c>
      <c r="B495" s="86">
        <f t="shared" si="14"/>
        <v>1.6137942253167368</v>
      </c>
      <c r="I495" s="199">
        <f t="shared" si="15"/>
        <v>2</v>
      </c>
    </row>
    <row r="496" spans="1:9">
      <c r="A496" s="214">
        <v>23829</v>
      </c>
      <c r="B496" s="86">
        <f t="shared" si="14"/>
        <v>1.4024675622657734</v>
      </c>
      <c r="I496" s="199">
        <f t="shared" si="15"/>
        <v>1</v>
      </c>
    </row>
    <row r="497" spans="1:9">
      <c r="A497" s="214">
        <v>21233</v>
      </c>
      <c r="B497" s="86">
        <f t="shared" si="14"/>
        <v>1.2524938013908962</v>
      </c>
      <c r="I497" s="199">
        <f t="shared" si="15"/>
        <v>1</v>
      </c>
    </row>
    <row r="498" spans="1:9">
      <c r="A498" s="214">
        <v>5856</v>
      </c>
      <c r="B498" s="86">
        <f t="shared" si="14"/>
        <v>0.36414768391285829</v>
      </c>
      <c r="I498" s="199">
        <f t="shared" si="15"/>
        <v>0</v>
      </c>
    </row>
    <row r="499" spans="1:9">
      <c r="A499" s="214">
        <v>6425</v>
      </c>
      <c r="B499" s="86">
        <f t="shared" si="14"/>
        <v>0.39701943658535638</v>
      </c>
      <c r="I499" s="199">
        <f t="shared" si="15"/>
        <v>0</v>
      </c>
    </row>
    <row r="500" spans="1:9">
      <c r="A500" s="214">
        <v>15313</v>
      </c>
      <c r="B500" s="86">
        <f t="shared" si="14"/>
        <v>0.91048892297052919</v>
      </c>
      <c r="I500" s="199">
        <f t="shared" si="15"/>
        <v>1</v>
      </c>
    </row>
    <row r="501" spans="1:9">
      <c r="A501" s="214">
        <v>-14329</v>
      </c>
      <c r="B501" s="86">
        <f t="shared" si="14"/>
        <v>-0.80196185509307238</v>
      </c>
      <c r="I501" s="199">
        <f t="shared" si="15"/>
        <v>-1</v>
      </c>
    </row>
    <row r="502" spans="1:9">
      <c r="A502" s="214">
        <v>26220</v>
      </c>
      <c r="B502" s="86">
        <f t="shared" si="14"/>
        <v>1.5405982488034589</v>
      </c>
      <c r="I502" s="199">
        <f t="shared" si="15"/>
        <v>2</v>
      </c>
    </row>
    <row r="503" spans="1:9">
      <c r="A503" s="214">
        <v>4266</v>
      </c>
      <c r="B503" s="86">
        <f t="shared" si="14"/>
        <v>0.2722916439317124</v>
      </c>
      <c r="I503" s="199">
        <f t="shared" si="15"/>
        <v>0</v>
      </c>
    </row>
    <row r="504" spans="1:9">
      <c r="A504" s="214">
        <v>7578</v>
      </c>
      <c r="B504" s="86">
        <f t="shared" si="14"/>
        <v>0.46362950834526911</v>
      </c>
      <c r="I504" s="199">
        <f t="shared" si="15"/>
        <v>0</v>
      </c>
    </row>
    <row r="505" spans="1:9">
      <c r="A505" s="214">
        <v>-11896</v>
      </c>
      <c r="B505" s="86">
        <f t="shared" si="14"/>
        <v>-0.66140478259362079</v>
      </c>
      <c r="I505" s="199">
        <f t="shared" si="15"/>
        <v>-1</v>
      </c>
    </row>
    <row r="506" spans="1:9">
      <c r="A506" s="214">
        <v>-1362</v>
      </c>
      <c r="B506" s="86">
        <f t="shared" si="14"/>
        <v>-5.2844074944947382E-2</v>
      </c>
      <c r="I506" s="199">
        <f t="shared" si="15"/>
        <v>0</v>
      </c>
    </row>
    <row r="507" spans="1:9">
      <c r="A507" s="214">
        <v>27761</v>
      </c>
      <c r="B507" s="86">
        <f t="shared" si="14"/>
        <v>1.6296235051625443</v>
      </c>
      <c r="I507" s="199">
        <f t="shared" si="15"/>
        <v>2</v>
      </c>
    </row>
    <row r="508" spans="1:9">
      <c r="A508" s="214">
        <v>-25621</v>
      </c>
      <c r="B508" s="86">
        <f t="shared" si="14"/>
        <v>-1.4543130522421917</v>
      </c>
      <c r="I508" s="199">
        <f t="shared" si="15"/>
        <v>-1</v>
      </c>
    </row>
    <row r="509" spans="1:9">
      <c r="A509" s="214">
        <v>-29350</v>
      </c>
      <c r="B509" s="86">
        <f t="shared" si="14"/>
        <v>-1.6697414629904261</v>
      </c>
      <c r="I509" s="199">
        <f t="shared" si="15"/>
        <v>-2</v>
      </c>
    </row>
    <row r="510" spans="1:9">
      <c r="A510" s="214">
        <v>1112</v>
      </c>
      <c r="B510" s="86">
        <f t="shared" si="14"/>
        <v>9.0081612421942514E-2</v>
      </c>
      <c r="I510" s="199">
        <f t="shared" si="15"/>
        <v>0</v>
      </c>
    </row>
    <row r="511" spans="1:9">
      <c r="A511" s="214">
        <v>-11540</v>
      </c>
      <c r="B511" s="86">
        <f t="shared" si="14"/>
        <v>-0.64083827301293661</v>
      </c>
      <c r="I511" s="199">
        <f t="shared" si="15"/>
        <v>-1</v>
      </c>
    </row>
    <row r="512" spans="1:9">
      <c r="A512" s="214">
        <v>-10356</v>
      </c>
      <c r="B512" s="86">
        <f t="shared" si="14"/>
        <v>-0.57243729732886317</v>
      </c>
      <c r="I512" s="199">
        <f t="shared" si="15"/>
        <v>-1</v>
      </c>
    </row>
    <row r="513" spans="1:9">
      <c r="A513" s="214">
        <v>-2967</v>
      </c>
      <c r="B513" s="86">
        <f t="shared" si="14"/>
        <v>-0.14556668134100975</v>
      </c>
      <c r="I513" s="199">
        <f t="shared" si="15"/>
        <v>0</v>
      </c>
    </row>
    <row r="514" spans="1:9">
      <c r="A514" s="214">
        <v>-24670</v>
      </c>
      <c r="B514" s="86">
        <f t="shared" si="14"/>
        <v>-1.3993727415364874</v>
      </c>
      <c r="I514" s="199">
        <f t="shared" si="15"/>
        <v>-1</v>
      </c>
    </row>
    <row r="515" spans="1:9">
      <c r="A515" s="214">
        <v>-3730</v>
      </c>
      <c r="B515" s="86">
        <f t="shared" si="14"/>
        <v>-0.18964602631309424</v>
      </c>
      <c r="I515" s="199">
        <f t="shared" si="15"/>
        <v>0</v>
      </c>
    </row>
    <row r="516" spans="1:9">
      <c r="A516" s="214">
        <v>-25780</v>
      </c>
      <c r="B516" s="86">
        <f t="shared" si="14"/>
        <v>-1.4634986562403061</v>
      </c>
      <c r="I516" s="199">
        <f t="shared" si="15"/>
        <v>-1</v>
      </c>
    </row>
    <row r="517" spans="1:9">
      <c r="A517" s="214">
        <v>-25638</v>
      </c>
      <c r="B517" s="86">
        <f t="shared" si="14"/>
        <v>-1.4552951608457636</v>
      </c>
      <c r="I517" s="199">
        <f t="shared" si="15"/>
        <v>-1</v>
      </c>
    </row>
    <row r="518" spans="1:9">
      <c r="A518" s="214">
        <v>15289</v>
      </c>
      <c r="B518" s="86">
        <f t="shared" si="14"/>
        <v>0.90910241670666281</v>
      </c>
      <c r="I518" s="199">
        <f t="shared" si="15"/>
        <v>1</v>
      </c>
    </row>
    <row r="519" spans="1:9">
      <c r="A519" s="214">
        <v>9695</v>
      </c>
      <c r="B519" s="86">
        <f t="shared" si="14"/>
        <v>0.585930915037147</v>
      </c>
      <c r="I519" s="199">
        <f t="shared" si="15"/>
        <v>1</v>
      </c>
    </row>
    <row r="520" spans="1:9">
      <c r="A520" s="214">
        <v>19673</v>
      </c>
      <c r="B520" s="86">
        <f t="shared" ref="B520:B583" si="16">(A520-$F$7)/$F$8</f>
        <v>1.1623708942395832</v>
      </c>
      <c r="I520" s="199">
        <f t="shared" ref="I520:I583" si="17">ROUND(B520,0)</f>
        <v>1</v>
      </c>
    </row>
    <row r="521" spans="1:9">
      <c r="A521" s="214">
        <v>22581</v>
      </c>
      <c r="B521" s="86">
        <f t="shared" si="16"/>
        <v>1.3303692365447231</v>
      </c>
      <c r="I521" s="199">
        <f t="shared" si="17"/>
        <v>1</v>
      </c>
    </row>
    <row r="522" spans="1:9">
      <c r="A522" s="214">
        <v>26853</v>
      </c>
      <c r="B522" s="86">
        <f t="shared" si="16"/>
        <v>1.5771673515129339</v>
      </c>
      <c r="I522" s="199">
        <f t="shared" si="17"/>
        <v>2</v>
      </c>
    </row>
    <row r="523" spans="1:9">
      <c r="A523" s="214">
        <v>-29780</v>
      </c>
      <c r="B523" s="86">
        <f t="shared" si="16"/>
        <v>-1.694583033551365</v>
      </c>
      <c r="I523" s="199">
        <f t="shared" si="17"/>
        <v>-2</v>
      </c>
    </row>
    <row r="524" spans="1:9">
      <c r="A524" s="214">
        <v>-29555</v>
      </c>
      <c r="B524" s="86">
        <f t="shared" si="16"/>
        <v>-1.6815845373276179</v>
      </c>
      <c r="I524" s="199">
        <f t="shared" si="17"/>
        <v>-2</v>
      </c>
    </row>
    <row r="525" spans="1:9">
      <c r="A525" s="214">
        <v>1010</v>
      </c>
      <c r="B525" s="86">
        <f t="shared" si="16"/>
        <v>8.4188960800510512E-2</v>
      </c>
      <c r="I525" s="199">
        <f t="shared" si="17"/>
        <v>0</v>
      </c>
    </row>
    <row r="526" spans="1:9">
      <c r="A526" s="214">
        <v>10400</v>
      </c>
      <c r="B526" s="86">
        <f t="shared" si="16"/>
        <v>0.62665953653822115</v>
      </c>
      <c r="I526" s="199">
        <f t="shared" si="17"/>
        <v>1</v>
      </c>
    </row>
    <row r="527" spans="1:9">
      <c r="A527" s="214">
        <v>-11955</v>
      </c>
      <c r="B527" s="86">
        <f t="shared" si="16"/>
        <v>-0.66481327715895888</v>
      </c>
      <c r="I527" s="199">
        <f t="shared" si="17"/>
        <v>-1</v>
      </c>
    </row>
    <row r="528" spans="1:9">
      <c r="A528" s="214">
        <v>3174</v>
      </c>
      <c r="B528" s="86">
        <f t="shared" si="16"/>
        <v>0.20920560892579332</v>
      </c>
      <c r="I528" s="199">
        <f t="shared" si="17"/>
        <v>0</v>
      </c>
    </row>
    <row r="529" spans="1:9">
      <c r="A529" s="214">
        <v>-12781</v>
      </c>
      <c r="B529" s="86">
        <f t="shared" si="16"/>
        <v>-0.71253220107369253</v>
      </c>
      <c r="I529" s="199">
        <f t="shared" si="17"/>
        <v>-1</v>
      </c>
    </row>
    <row r="530" spans="1:9">
      <c r="A530" s="214">
        <v>5992</v>
      </c>
      <c r="B530" s="86">
        <f t="shared" si="16"/>
        <v>0.37200455274143429</v>
      </c>
      <c r="I530" s="199">
        <f t="shared" si="17"/>
        <v>0</v>
      </c>
    </row>
    <row r="531" spans="1:9">
      <c r="A531" s="214">
        <v>-26815</v>
      </c>
      <c r="B531" s="86">
        <f t="shared" si="16"/>
        <v>-1.5232917388695426</v>
      </c>
      <c r="I531" s="199">
        <f t="shared" si="17"/>
        <v>-2</v>
      </c>
    </row>
    <row r="532" spans="1:9">
      <c r="A532" s="214">
        <v>-1586</v>
      </c>
      <c r="B532" s="86">
        <f t="shared" si="16"/>
        <v>-6.5784800074366684E-2</v>
      </c>
      <c r="I532" s="199">
        <f t="shared" si="17"/>
        <v>0</v>
      </c>
    </row>
    <row r="533" spans="1:9">
      <c r="A533" s="214">
        <v>-24681</v>
      </c>
      <c r="B533" s="86">
        <f t="shared" si="16"/>
        <v>-1.4000082235740927</v>
      </c>
      <c r="I533" s="199">
        <f t="shared" si="17"/>
        <v>-1</v>
      </c>
    </row>
    <row r="534" spans="1:9">
      <c r="A534" s="214">
        <v>-11159</v>
      </c>
      <c r="B534" s="86">
        <f t="shared" si="16"/>
        <v>-0.61882748607405824</v>
      </c>
      <c r="I534" s="199">
        <f t="shared" si="17"/>
        <v>-1</v>
      </c>
    </row>
    <row r="535" spans="1:9">
      <c r="A535" s="214">
        <v>-15958</v>
      </c>
      <c r="B535" s="86">
        <f t="shared" si="16"/>
        <v>-0.8960709677530011</v>
      </c>
      <c r="I535" s="199">
        <f t="shared" si="17"/>
        <v>-1</v>
      </c>
    </row>
    <row r="536" spans="1:9">
      <c r="A536" s="214">
        <v>12475</v>
      </c>
      <c r="B536" s="86">
        <f t="shared" si="16"/>
        <v>0.74653455726833295</v>
      </c>
      <c r="I536" s="199">
        <f t="shared" si="17"/>
        <v>1</v>
      </c>
    </row>
    <row r="537" spans="1:9">
      <c r="A537" s="214">
        <v>-25797</v>
      </c>
      <c r="B537" s="86">
        <f t="shared" si="16"/>
        <v>-1.4644807648438782</v>
      </c>
      <c r="I537" s="199">
        <f t="shared" si="17"/>
        <v>-1</v>
      </c>
    </row>
    <row r="538" spans="1:9">
      <c r="A538" s="214">
        <v>15409</v>
      </c>
      <c r="B538" s="86">
        <f t="shared" si="16"/>
        <v>0.91603494802599461</v>
      </c>
      <c r="I538" s="199">
        <f t="shared" si="17"/>
        <v>1</v>
      </c>
    </row>
    <row r="539" spans="1:9">
      <c r="A539" s="214">
        <v>4374</v>
      </c>
      <c r="B539" s="86">
        <f t="shared" si="16"/>
        <v>0.27853092211911096</v>
      </c>
      <c r="I539" s="199">
        <f t="shared" si="17"/>
        <v>0</v>
      </c>
    </row>
    <row r="540" spans="1:9">
      <c r="A540" s="214">
        <v>-23495</v>
      </c>
      <c r="B540" s="86">
        <f t="shared" si="16"/>
        <v>-1.3314917057013638</v>
      </c>
      <c r="I540" s="199">
        <f t="shared" si="17"/>
        <v>-1</v>
      </c>
    </row>
    <row r="541" spans="1:9">
      <c r="A541" s="214">
        <v>-26959</v>
      </c>
      <c r="B541" s="86">
        <f t="shared" si="16"/>
        <v>-1.5316107764527407</v>
      </c>
      <c r="I541" s="199">
        <f t="shared" si="17"/>
        <v>-2</v>
      </c>
    </row>
    <row r="542" spans="1:9">
      <c r="A542" s="214">
        <v>21383</v>
      </c>
      <c r="B542" s="86">
        <f t="shared" si="16"/>
        <v>1.2611594655400609</v>
      </c>
      <c r="I542" s="199">
        <f t="shared" si="17"/>
        <v>1</v>
      </c>
    </row>
    <row r="543" spans="1:9">
      <c r="A543" s="214">
        <v>-6521</v>
      </c>
      <c r="B543" s="86">
        <f t="shared" si="16"/>
        <v>-0.35088515058188552</v>
      </c>
      <c r="I543" s="199">
        <f t="shared" si="17"/>
        <v>0</v>
      </c>
    </row>
    <row r="544" spans="1:9">
      <c r="A544" s="214">
        <v>-24967</v>
      </c>
      <c r="B544" s="86">
        <f t="shared" si="16"/>
        <v>-1.4165307565518335</v>
      </c>
      <c r="I544" s="199">
        <f t="shared" si="17"/>
        <v>-1</v>
      </c>
    </row>
    <row r="545" spans="1:9">
      <c r="A545" s="214">
        <v>-26431</v>
      </c>
      <c r="B545" s="86">
        <f t="shared" si="16"/>
        <v>-1.5011076386476809</v>
      </c>
      <c r="I545" s="199">
        <f t="shared" si="17"/>
        <v>-2</v>
      </c>
    </row>
    <row r="546" spans="1:9">
      <c r="A546" s="214">
        <v>-12421</v>
      </c>
      <c r="B546" s="86">
        <f t="shared" si="16"/>
        <v>-0.69173460711569723</v>
      </c>
      <c r="I546" s="199">
        <f t="shared" si="17"/>
        <v>-1</v>
      </c>
    </row>
    <row r="547" spans="1:9">
      <c r="A547" s="214">
        <v>-6013</v>
      </c>
      <c r="B547" s="86">
        <f t="shared" si="16"/>
        <v>-0.32153743466338108</v>
      </c>
      <c r="I547" s="199">
        <f t="shared" si="17"/>
        <v>0</v>
      </c>
    </row>
    <row r="548" spans="1:9">
      <c r="A548" s="214">
        <v>-26980</v>
      </c>
      <c r="B548" s="86">
        <f t="shared" si="16"/>
        <v>-1.5328239694336239</v>
      </c>
      <c r="I548" s="199">
        <f t="shared" si="17"/>
        <v>-2</v>
      </c>
    </row>
    <row r="549" spans="1:9">
      <c r="A549" s="214">
        <v>27538</v>
      </c>
      <c r="B549" s="86">
        <f t="shared" si="16"/>
        <v>1.6167405511274526</v>
      </c>
      <c r="I549" s="199">
        <f t="shared" si="17"/>
        <v>2</v>
      </c>
    </row>
    <row r="550" spans="1:9">
      <c r="A550" s="214">
        <v>-9311</v>
      </c>
      <c r="B550" s="86">
        <f t="shared" si="16"/>
        <v>-0.51206650375634899</v>
      </c>
      <c r="I550" s="199">
        <f t="shared" si="17"/>
        <v>-1</v>
      </c>
    </row>
    <row r="551" spans="1:9">
      <c r="A551" s="214">
        <v>-21067</v>
      </c>
      <c r="B551" s="86">
        <f t="shared" si="16"/>
        <v>-1.1912234886735511</v>
      </c>
      <c r="I551" s="199">
        <f t="shared" si="17"/>
        <v>-1</v>
      </c>
    </row>
    <row r="552" spans="1:9">
      <c r="A552" s="214">
        <v>3035</v>
      </c>
      <c r="B552" s="86">
        <f t="shared" si="16"/>
        <v>0.20117542681423403</v>
      </c>
      <c r="I552" s="199">
        <f t="shared" si="17"/>
        <v>0</v>
      </c>
    </row>
    <row r="553" spans="1:9">
      <c r="A553" s="214">
        <v>13775</v>
      </c>
      <c r="B553" s="86">
        <f t="shared" si="16"/>
        <v>0.82163697989442708</v>
      </c>
      <c r="I553" s="199">
        <f t="shared" si="17"/>
        <v>1</v>
      </c>
    </row>
    <row r="554" spans="1:9">
      <c r="A554" s="214">
        <v>-6901</v>
      </c>
      <c r="B554" s="86">
        <f t="shared" si="16"/>
        <v>-0.37283816642643614</v>
      </c>
      <c r="I554" s="199">
        <f t="shared" si="17"/>
        <v>0</v>
      </c>
    </row>
    <row r="555" spans="1:9">
      <c r="A555" s="214">
        <v>24767</v>
      </c>
      <c r="B555" s="86">
        <f t="shared" si="16"/>
        <v>1.4566568487452167</v>
      </c>
      <c r="I555" s="199">
        <f t="shared" si="17"/>
        <v>1</v>
      </c>
    </row>
    <row r="556" spans="1:9">
      <c r="A556" s="214">
        <v>5472</v>
      </c>
      <c r="B556" s="86">
        <f t="shared" si="16"/>
        <v>0.34196358369099661</v>
      </c>
      <c r="I556" s="199">
        <f t="shared" si="17"/>
        <v>0</v>
      </c>
    </row>
    <row r="557" spans="1:9">
      <c r="A557" s="214">
        <v>-15940</v>
      </c>
      <c r="B557" s="86">
        <f t="shared" si="16"/>
        <v>-0.89503108805510123</v>
      </c>
      <c r="I557" s="199">
        <f t="shared" si="17"/>
        <v>-1</v>
      </c>
    </row>
    <row r="558" spans="1:9">
      <c r="A558" s="214">
        <v>-13656</v>
      </c>
      <c r="B558" s="86">
        <f t="shared" si="16"/>
        <v>-0.76308190861048664</v>
      </c>
      <c r="I558" s="199">
        <f t="shared" si="17"/>
        <v>-1</v>
      </c>
    </row>
    <row r="559" spans="1:9">
      <c r="A559" s="214">
        <v>20458</v>
      </c>
      <c r="B559" s="86">
        <f t="shared" si="16"/>
        <v>1.2077212032868785</v>
      </c>
      <c r="I559" s="199">
        <f t="shared" si="17"/>
        <v>1</v>
      </c>
    </row>
    <row r="560" spans="1:9">
      <c r="A560" s="214">
        <v>-25344</v>
      </c>
      <c r="B560" s="86">
        <f t="shared" si="16"/>
        <v>-1.4383104591134008</v>
      </c>
      <c r="I560" s="199">
        <f t="shared" si="17"/>
        <v>-1</v>
      </c>
    </row>
    <row r="561" spans="1:9">
      <c r="A561" s="214">
        <v>-20044</v>
      </c>
      <c r="B561" s="86">
        <f t="shared" si="16"/>
        <v>-1.1321236591762478</v>
      </c>
      <c r="I561" s="199">
        <f t="shared" si="17"/>
        <v>-1</v>
      </c>
    </row>
    <row r="562" spans="1:9">
      <c r="A562" s="214">
        <v>27722</v>
      </c>
      <c r="B562" s="86">
        <f t="shared" si="16"/>
        <v>1.6273704324837615</v>
      </c>
      <c r="I562" s="199">
        <f t="shared" si="17"/>
        <v>2</v>
      </c>
    </row>
    <row r="563" spans="1:9">
      <c r="A563" s="214">
        <v>6244</v>
      </c>
      <c r="B563" s="86">
        <f t="shared" si="16"/>
        <v>0.38656286851203098</v>
      </c>
      <c r="I563" s="199">
        <f t="shared" si="17"/>
        <v>0</v>
      </c>
    </row>
    <row r="564" spans="1:9">
      <c r="A564" s="214">
        <v>-23513</v>
      </c>
      <c r="B564" s="86">
        <f t="shared" si="16"/>
        <v>-1.3325315853992636</v>
      </c>
      <c r="I564" s="199">
        <f t="shared" si="17"/>
        <v>-1</v>
      </c>
    </row>
    <row r="565" spans="1:9">
      <c r="A565" s="214">
        <v>7262</v>
      </c>
      <c r="B565" s="86">
        <f t="shared" si="16"/>
        <v>0.44537384253769546</v>
      </c>
      <c r="I565" s="199">
        <f t="shared" si="17"/>
        <v>0</v>
      </c>
    </row>
    <row r="566" spans="1:9">
      <c r="A566" s="214">
        <v>-17269</v>
      </c>
      <c r="B566" s="86">
        <f t="shared" si="16"/>
        <v>-0.97180887241670066</v>
      </c>
      <c r="I566" s="199">
        <f t="shared" si="17"/>
        <v>-1</v>
      </c>
    </row>
    <row r="567" spans="1:9">
      <c r="A567" s="214">
        <v>-4224</v>
      </c>
      <c r="B567" s="86">
        <f t="shared" si="16"/>
        <v>-0.21818494691101001</v>
      </c>
      <c r="I567" s="199">
        <f t="shared" si="17"/>
        <v>0</v>
      </c>
    </row>
    <row r="568" spans="1:9">
      <c r="A568" s="214">
        <v>-4432</v>
      </c>
      <c r="B568" s="86">
        <f t="shared" si="16"/>
        <v>-0.23020133453118505</v>
      </c>
      <c r="I568" s="199">
        <f t="shared" si="17"/>
        <v>0</v>
      </c>
    </row>
    <row r="569" spans="1:9">
      <c r="A569" s="214">
        <v>-16308</v>
      </c>
      <c r="B569" s="86">
        <f t="shared" si="16"/>
        <v>-0.91629085076771866</v>
      </c>
      <c r="I569" s="199">
        <f t="shared" si="17"/>
        <v>-1</v>
      </c>
    </row>
    <row r="570" spans="1:9">
      <c r="A570" s="214">
        <v>-3213</v>
      </c>
      <c r="B570" s="86">
        <f t="shared" si="16"/>
        <v>-0.15977837054563987</v>
      </c>
      <c r="I570" s="199">
        <f t="shared" si="17"/>
        <v>0</v>
      </c>
    </row>
    <row r="571" spans="1:9">
      <c r="A571" s="214">
        <v>-19319</v>
      </c>
      <c r="B571" s="86">
        <f t="shared" si="16"/>
        <v>-1.0902396157886183</v>
      </c>
      <c r="I571" s="199">
        <f t="shared" si="17"/>
        <v>-1</v>
      </c>
    </row>
    <row r="572" spans="1:9">
      <c r="A572" s="214">
        <v>21538</v>
      </c>
      <c r="B572" s="86">
        <f t="shared" si="16"/>
        <v>1.2701139851608645</v>
      </c>
      <c r="I572" s="199">
        <f t="shared" si="17"/>
        <v>1</v>
      </c>
    </row>
    <row r="573" spans="1:9">
      <c r="A573" s="214">
        <v>-835</v>
      </c>
      <c r="B573" s="86">
        <f t="shared" si="16"/>
        <v>-2.2398708234215383E-2</v>
      </c>
      <c r="I573" s="199">
        <f t="shared" si="17"/>
        <v>0</v>
      </c>
    </row>
    <row r="574" spans="1:9">
      <c r="A574" s="214">
        <v>-4247</v>
      </c>
      <c r="B574" s="86">
        <f t="shared" si="16"/>
        <v>-0.21951368208054858</v>
      </c>
      <c r="I574" s="199">
        <f t="shared" si="17"/>
        <v>0</v>
      </c>
    </row>
    <row r="575" spans="1:9">
      <c r="A575" s="214">
        <v>4265</v>
      </c>
      <c r="B575" s="86">
        <f t="shared" si="16"/>
        <v>0.27223387283738465</v>
      </c>
      <c r="I575" s="199">
        <f t="shared" si="17"/>
        <v>0</v>
      </c>
    </row>
    <row r="576" spans="1:9">
      <c r="A576" s="214">
        <v>-22132</v>
      </c>
      <c r="B576" s="86">
        <f t="shared" si="16"/>
        <v>-1.2527497041326205</v>
      </c>
      <c r="I576" s="199">
        <f t="shared" si="17"/>
        <v>-1</v>
      </c>
    </row>
    <row r="577" spans="1:9">
      <c r="A577" s="214">
        <v>8912</v>
      </c>
      <c r="B577" s="86">
        <f t="shared" si="16"/>
        <v>0.54069614817850731</v>
      </c>
      <c r="I577" s="199">
        <f t="shared" si="17"/>
        <v>1</v>
      </c>
    </row>
    <row r="578" spans="1:9">
      <c r="A578" s="214">
        <v>29036</v>
      </c>
      <c r="B578" s="86">
        <f t="shared" si="16"/>
        <v>1.7032816504304442</v>
      </c>
      <c r="I578" s="199">
        <f t="shared" si="17"/>
        <v>2</v>
      </c>
    </row>
    <row r="579" spans="1:9">
      <c r="A579" s="214">
        <v>-24515</v>
      </c>
      <c r="B579" s="86">
        <f t="shared" si="16"/>
        <v>-1.3904182219156838</v>
      </c>
      <c r="I579" s="199">
        <f t="shared" si="17"/>
        <v>-1</v>
      </c>
    </row>
    <row r="580" spans="1:9">
      <c r="A580" s="214">
        <v>-2365</v>
      </c>
      <c r="B580" s="86">
        <f t="shared" si="16"/>
        <v>-0.11078848255569539</v>
      </c>
      <c r="I580" s="199">
        <f t="shared" si="17"/>
        <v>0</v>
      </c>
    </row>
    <row r="581" spans="1:9">
      <c r="A581" s="214">
        <v>-15672</v>
      </c>
      <c r="B581" s="86">
        <f t="shared" si="16"/>
        <v>-0.87954843477526035</v>
      </c>
      <c r="I581" s="199">
        <f t="shared" si="17"/>
        <v>-1</v>
      </c>
    </row>
    <row r="582" spans="1:9">
      <c r="A582" s="214">
        <v>21849</v>
      </c>
      <c r="B582" s="86">
        <f t="shared" si="16"/>
        <v>1.2880807954967992</v>
      </c>
      <c r="I582" s="199">
        <f t="shared" si="17"/>
        <v>1</v>
      </c>
    </row>
    <row r="583" spans="1:9">
      <c r="A583" s="214">
        <v>6377</v>
      </c>
      <c r="B583" s="86">
        <f t="shared" si="16"/>
        <v>0.39424642405762367</v>
      </c>
      <c r="I583" s="199">
        <f t="shared" si="17"/>
        <v>0</v>
      </c>
    </row>
    <row r="584" spans="1:9">
      <c r="A584" s="214">
        <v>-22244</v>
      </c>
      <c r="B584" s="86">
        <f t="shared" ref="B584:B647" si="18">(A584-$F$7)/$F$8</f>
        <v>-1.2592200666973301</v>
      </c>
      <c r="I584" s="199">
        <f t="shared" ref="I584:I647" si="19">ROUND(B584,0)</f>
        <v>-1</v>
      </c>
    </row>
    <row r="585" spans="1:9">
      <c r="A585" s="214">
        <v>-3718</v>
      </c>
      <c r="B585" s="86">
        <f t="shared" si="18"/>
        <v>-0.18895277318116105</v>
      </c>
      <c r="I585" s="199">
        <f t="shared" si="19"/>
        <v>0</v>
      </c>
    </row>
    <row r="586" spans="1:9">
      <c r="A586" s="214">
        <v>-16639</v>
      </c>
      <c r="B586" s="86">
        <f t="shared" si="18"/>
        <v>-0.93541308299020887</v>
      </c>
      <c r="I586" s="199">
        <f t="shared" si="19"/>
        <v>-1</v>
      </c>
    </row>
    <row r="587" spans="1:9">
      <c r="A587" s="214">
        <v>-11460</v>
      </c>
      <c r="B587" s="86">
        <f t="shared" si="18"/>
        <v>-0.63621658546671533</v>
      </c>
      <c r="I587" s="199">
        <f t="shared" si="19"/>
        <v>-1</v>
      </c>
    </row>
    <row r="588" spans="1:9">
      <c r="A588" s="214">
        <v>7765</v>
      </c>
      <c r="B588" s="86">
        <f t="shared" si="18"/>
        <v>0.47443270298456114</v>
      </c>
      <c r="I588" s="199">
        <f t="shared" si="19"/>
        <v>0</v>
      </c>
    </row>
    <row r="589" spans="1:9">
      <c r="A589" s="214">
        <v>-5437</v>
      </c>
      <c r="B589" s="86">
        <f t="shared" si="18"/>
        <v>-0.28826128433058856</v>
      </c>
      <c r="I589" s="199">
        <f t="shared" si="19"/>
        <v>0</v>
      </c>
    </row>
    <row r="590" spans="1:9">
      <c r="A590" s="214">
        <v>-25379</v>
      </c>
      <c r="B590" s="86">
        <f t="shared" si="18"/>
        <v>-1.4403324474148724</v>
      </c>
      <c r="I590" s="199">
        <f t="shared" si="19"/>
        <v>-1</v>
      </c>
    </row>
    <row r="591" spans="1:9">
      <c r="A591" s="214">
        <v>5918</v>
      </c>
      <c r="B591" s="86">
        <f t="shared" si="18"/>
        <v>0.36772949176117969</v>
      </c>
      <c r="I591" s="199">
        <f t="shared" si="19"/>
        <v>0</v>
      </c>
    </row>
    <row r="592" spans="1:9">
      <c r="A592" s="214">
        <v>29221</v>
      </c>
      <c r="B592" s="86">
        <f t="shared" si="18"/>
        <v>1.7139693028810807</v>
      </c>
      <c r="I592" s="199">
        <f t="shared" si="19"/>
        <v>2</v>
      </c>
    </row>
    <row r="593" spans="1:9">
      <c r="A593" s="214">
        <v>-2722</v>
      </c>
      <c r="B593" s="86">
        <f t="shared" si="18"/>
        <v>-0.13141276323070741</v>
      </c>
      <c r="I593" s="199">
        <f t="shared" si="19"/>
        <v>0</v>
      </c>
    </row>
    <row r="594" spans="1:9">
      <c r="A594" s="214">
        <v>-15854</v>
      </c>
      <c r="B594" s="86">
        <f t="shared" si="18"/>
        <v>-0.89006277394291355</v>
      </c>
      <c r="I594" s="199">
        <f t="shared" si="19"/>
        <v>-1</v>
      </c>
    </row>
    <row r="595" spans="1:9">
      <c r="A595" s="214">
        <v>-8420</v>
      </c>
      <c r="B595" s="86">
        <f t="shared" si="18"/>
        <v>-0.46059245871031074</v>
      </c>
      <c r="I595" s="199">
        <f t="shared" si="19"/>
        <v>0</v>
      </c>
    </row>
    <row r="596" spans="1:9">
      <c r="A596" s="214">
        <v>24269</v>
      </c>
      <c r="B596" s="86">
        <f t="shared" si="18"/>
        <v>1.4278868437699899</v>
      </c>
      <c r="I596" s="199">
        <f t="shared" si="19"/>
        <v>1</v>
      </c>
    </row>
    <row r="597" spans="1:9">
      <c r="A597" s="214">
        <v>-25071</v>
      </c>
      <c r="B597" s="86">
        <f t="shared" si="18"/>
        <v>-1.422538950361921</v>
      </c>
      <c r="I597" s="199">
        <f t="shared" si="19"/>
        <v>-1</v>
      </c>
    </row>
    <row r="598" spans="1:9">
      <c r="A598" s="214">
        <v>3573</v>
      </c>
      <c r="B598" s="86">
        <f t="shared" si="18"/>
        <v>0.23225627556257145</v>
      </c>
      <c r="I598" s="199">
        <f t="shared" si="19"/>
        <v>0</v>
      </c>
    </row>
    <row r="599" spans="1:9">
      <c r="A599" s="214">
        <v>-20559</v>
      </c>
      <c r="B599" s="86">
        <f t="shared" si="18"/>
        <v>-1.1618757727550466</v>
      </c>
      <c r="I599" s="199">
        <f t="shared" si="19"/>
        <v>-1</v>
      </c>
    </row>
    <row r="600" spans="1:9">
      <c r="A600" s="214">
        <v>-12490</v>
      </c>
      <c r="B600" s="86">
        <f t="shared" si="18"/>
        <v>-0.69572081262431307</v>
      </c>
      <c r="I600" s="199">
        <f t="shared" si="19"/>
        <v>-1</v>
      </c>
    </row>
    <row r="601" spans="1:9">
      <c r="A601" s="214">
        <v>-23681</v>
      </c>
      <c r="B601" s="86">
        <f t="shared" si="18"/>
        <v>-1.342237129246328</v>
      </c>
      <c r="I601" s="199">
        <f t="shared" si="19"/>
        <v>-1</v>
      </c>
    </row>
    <row r="602" spans="1:9">
      <c r="A602" s="214">
        <v>-24716</v>
      </c>
      <c r="B602" s="86">
        <f t="shared" si="18"/>
        <v>-1.4020302118755645</v>
      </c>
      <c r="I602" s="199">
        <f t="shared" si="19"/>
        <v>-1</v>
      </c>
    </row>
    <row r="603" spans="1:9">
      <c r="A603" s="214">
        <v>-6498</v>
      </c>
      <c r="B603" s="86">
        <f t="shared" si="18"/>
        <v>-0.34955641541234694</v>
      </c>
      <c r="I603" s="199">
        <f t="shared" si="19"/>
        <v>0</v>
      </c>
    </row>
    <row r="604" spans="1:9">
      <c r="A604" s="214">
        <v>14321</v>
      </c>
      <c r="B604" s="86">
        <f t="shared" si="18"/>
        <v>0.85317999739738659</v>
      </c>
      <c r="I604" s="199">
        <f t="shared" si="19"/>
        <v>1</v>
      </c>
    </row>
    <row r="605" spans="1:9">
      <c r="A605" s="214">
        <v>4800</v>
      </c>
      <c r="B605" s="86">
        <f t="shared" si="18"/>
        <v>0.30314140830273872</v>
      </c>
      <c r="I605" s="199">
        <f t="shared" si="19"/>
        <v>0</v>
      </c>
    </row>
    <row r="606" spans="1:9">
      <c r="A606" s="214">
        <v>-15683</v>
      </c>
      <c r="B606" s="86">
        <f t="shared" si="18"/>
        <v>-0.88018391681286579</v>
      </c>
      <c r="I606" s="199">
        <f t="shared" si="19"/>
        <v>-1</v>
      </c>
    </row>
    <row r="607" spans="1:9">
      <c r="A607" s="214">
        <v>19199</v>
      </c>
      <c r="B607" s="86">
        <f t="shared" si="18"/>
        <v>1.1349873955282228</v>
      </c>
      <c r="I607" s="199">
        <f t="shared" si="19"/>
        <v>1</v>
      </c>
    </row>
    <row r="608" spans="1:9">
      <c r="A608" s="214">
        <v>-12372</v>
      </c>
      <c r="B608" s="86">
        <f t="shared" si="18"/>
        <v>-0.68890382349363677</v>
      </c>
      <c r="I608" s="199">
        <f t="shared" si="19"/>
        <v>-1</v>
      </c>
    </row>
    <row r="609" spans="1:9">
      <c r="A609" s="214">
        <v>-2004</v>
      </c>
      <c r="B609" s="86">
        <f t="shared" si="18"/>
        <v>-8.9933117503372323E-2</v>
      </c>
      <c r="I609" s="199">
        <f t="shared" si="19"/>
        <v>0</v>
      </c>
    </row>
    <row r="610" spans="1:9">
      <c r="A610" s="214">
        <v>-10935</v>
      </c>
      <c r="B610" s="86">
        <f t="shared" si="18"/>
        <v>-0.60588676094463889</v>
      </c>
      <c r="I610" s="199">
        <f t="shared" si="19"/>
        <v>-1</v>
      </c>
    </row>
    <row r="611" spans="1:9">
      <c r="A611" s="214">
        <v>6913</v>
      </c>
      <c r="B611" s="86">
        <f t="shared" si="18"/>
        <v>0.42521173061730555</v>
      </c>
      <c r="I611" s="199">
        <f t="shared" si="19"/>
        <v>0</v>
      </c>
    </row>
    <row r="612" spans="1:9">
      <c r="A612" s="214">
        <v>9982</v>
      </c>
      <c r="B612" s="86">
        <f t="shared" si="18"/>
        <v>0.60251121910921557</v>
      </c>
      <c r="I612" s="199">
        <f t="shared" si="19"/>
        <v>1</v>
      </c>
    </row>
    <row r="613" spans="1:9">
      <c r="A613" s="214">
        <v>16017</v>
      </c>
      <c r="B613" s="86">
        <f t="shared" si="18"/>
        <v>0.95115977337727542</v>
      </c>
      <c r="I613" s="199">
        <f t="shared" si="19"/>
        <v>1</v>
      </c>
    </row>
    <row r="614" spans="1:9">
      <c r="A614" s="214">
        <v>-10604</v>
      </c>
      <c r="B614" s="86">
        <f t="shared" si="18"/>
        <v>-0.58676452872214879</v>
      </c>
      <c r="I614" s="199">
        <f t="shared" si="19"/>
        <v>-1</v>
      </c>
    </row>
    <row r="615" spans="1:9">
      <c r="A615" s="214">
        <v>12891</v>
      </c>
      <c r="B615" s="86">
        <f t="shared" si="18"/>
        <v>0.77056733250868303</v>
      </c>
      <c r="I615" s="199">
        <f t="shared" si="19"/>
        <v>1</v>
      </c>
    </row>
    <row r="616" spans="1:9">
      <c r="A616" s="214">
        <v>25801</v>
      </c>
      <c r="B616" s="86">
        <f t="shared" si="18"/>
        <v>1.5163921602801254</v>
      </c>
      <c r="I616" s="199">
        <f t="shared" si="19"/>
        <v>2</v>
      </c>
    </row>
    <row r="617" spans="1:9">
      <c r="A617" s="214">
        <v>29550</v>
      </c>
      <c r="B617" s="86">
        <f t="shared" si="18"/>
        <v>1.7329759929149153</v>
      </c>
      <c r="I617" s="199">
        <f t="shared" si="19"/>
        <v>2</v>
      </c>
    </row>
    <row r="618" spans="1:9">
      <c r="A618" s="214">
        <v>-21849</v>
      </c>
      <c r="B618" s="86">
        <f t="shared" si="18"/>
        <v>-1.2364004844378631</v>
      </c>
      <c r="I618" s="199">
        <f t="shared" si="19"/>
        <v>-1</v>
      </c>
    </row>
    <row r="619" spans="1:9">
      <c r="A619" s="214">
        <v>-8171</v>
      </c>
      <c r="B619" s="86">
        <f t="shared" si="18"/>
        <v>-0.44620745622269731</v>
      </c>
      <c r="I619" s="199">
        <f t="shared" si="19"/>
        <v>0</v>
      </c>
    </row>
    <row r="620" spans="1:9">
      <c r="A620" s="214">
        <v>-11010</v>
      </c>
      <c r="B620" s="86">
        <f t="shared" si="18"/>
        <v>-0.61021959301922124</v>
      </c>
      <c r="I620" s="199">
        <f t="shared" si="19"/>
        <v>-1</v>
      </c>
    </row>
    <row r="621" spans="1:9">
      <c r="A621" s="214">
        <v>-26664</v>
      </c>
      <c r="B621" s="86">
        <f t="shared" si="18"/>
        <v>-1.5145683036260502</v>
      </c>
      <c r="I621" s="199">
        <f t="shared" si="19"/>
        <v>-2</v>
      </c>
    </row>
    <row r="622" spans="1:9">
      <c r="A622" s="214">
        <v>-8138</v>
      </c>
      <c r="B622" s="86">
        <f t="shared" si="18"/>
        <v>-0.44430101010988104</v>
      </c>
      <c r="I622" s="199">
        <f t="shared" si="19"/>
        <v>0</v>
      </c>
    </row>
    <row r="623" spans="1:9">
      <c r="A623" s="214">
        <v>4181</v>
      </c>
      <c r="B623" s="86">
        <f t="shared" si="18"/>
        <v>0.26738110091385237</v>
      </c>
      <c r="I623" s="199">
        <f t="shared" si="19"/>
        <v>0</v>
      </c>
    </row>
    <row r="624" spans="1:9">
      <c r="A624" s="214">
        <v>-20356</v>
      </c>
      <c r="B624" s="86">
        <f t="shared" si="18"/>
        <v>-1.1501482406065104</v>
      </c>
      <c r="I624" s="199">
        <f t="shared" si="19"/>
        <v>-1</v>
      </c>
    </row>
    <row r="625" spans="1:9">
      <c r="A625" s="214">
        <v>-8294</v>
      </c>
      <c r="B625" s="86">
        <f t="shared" si="18"/>
        <v>-0.45331330082501237</v>
      </c>
      <c r="I625" s="199">
        <f t="shared" si="19"/>
        <v>0</v>
      </c>
    </row>
    <row r="626" spans="1:9">
      <c r="A626" s="214">
        <v>-12793</v>
      </c>
      <c r="B626" s="86">
        <f t="shared" si="18"/>
        <v>-0.71322545420562578</v>
      </c>
      <c r="I626" s="199">
        <f t="shared" si="19"/>
        <v>-1</v>
      </c>
    </row>
    <row r="627" spans="1:9">
      <c r="A627" s="214">
        <v>14720</v>
      </c>
      <c r="B627" s="86">
        <f t="shared" si="18"/>
        <v>0.87623066403416472</v>
      </c>
      <c r="I627" s="199">
        <f t="shared" si="19"/>
        <v>1</v>
      </c>
    </row>
    <row r="628" spans="1:9">
      <c r="A628" s="214">
        <v>-11696</v>
      </c>
      <c r="B628" s="86">
        <f t="shared" si="18"/>
        <v>-0.64985056372806782</v>
      </c>
      <c r="I628" s="199">
        <f t="shared" si="19"/>
        <v>-1</v>
      </c>
    </row>
    <row r="629" spans="1:9">
      <c r="A629" s="214">
        <v>4150</v>
      </c>
      <c r="B629" s="86">
        <f t="shared" si="18"/>
        <v>0.26559019698969166</v>
      </c>
      <c r="I629" s="199">
        <f t="shared" si="19"/>
        <v>0</v>
      </c>
    </row>
    <row r="630" spans="1:9">
      <c r="A630" s="214">
        <v>26691</v>
      </c>
      <c r="B630" s="86">
        <f t="shared" si="18"/>
        <v>1.5678084342318359</v>
      </c>
      <c r="I630" s="199">
        <f t="shared" si="19"/>
        <v>2</v>
      </c>
    </row>
    <row r="631" spans="1:9">
      <c r="A631" s="214">
        <v>7926</v>
      </c>
      <c r="B631" s="86">
        <f t="shared" si="18"/>
        <v>0.48373384917133128</v>
      </c>
      <c r="I631" s="199">
        <f t="shared" si="19"/>
        <v>0</v>
      </c>
    </row>
    <row r="632" spans="1:9">
      <c r="A632" s="214">
        <v>-15547</v>
      </c>
      <c r="B632" s="86">
        <f t="shared" si="18"/>
        <v>-0.87232704798428973</v>
      </c>
      <c r="I632" s="199">
        <f t="shared" si="19"/>
        <v>-1</v>
      </c>
    </row>
    <row r="633" spans="1:9">
      <c r="A633" s="214">
        <v>19757</v>
      </c>
      <c r="B633" s="86">
        <f t="shared" si="18"/>
        <v>1.1672236661631155</v>
      </c>
      <c r="I633" s="199">
        <f t="shared" si="19"/>
        <v>1</v>
      </c>
    </row>
    <row r="634" spans="1:9">
      <c r="A634" s="214">
        <v>6149</v>
      </c>
      <c r="B634" s="86">
        <f t="shared" si="18"/>
        <v>0.38107461455089336</v>
      </c>
      <c r="I634" s="199">
        <f t="shared" si="19"/>
        <v>0</v>
      </c>
    </row>
    <row r="635" spans="1:9">
      <c r="A635" s="214">
        <v>-19576</v>
      </c>
      <c r="B635" s="86">
        <f t="shared" si="18"/>
        <v>-1.1050867870308538</v>
      </c>
      <c r="I635" s="199">
        <f t="shared" si="19"/>
        <v>-1</v>
      </c>
    </row>
    <row r="636" spans="1:9">
      <c r="A636" s="214">
        <v>12399</v>
      </c>
      <c r="B636" s="86">
        <f t="shared" si="18"/>
        <v>0.7421439540994228</v>
      </c>
      <c r="I636" s="199">
        <f t="shared" si="19"/>
        <v>1</v>
      </c>
    </row>
    <row r="637" spans="1:9">
      <c r="A637" s="214">
        <v>-24562</v>
      </c>
      <c r="B637" s="86">
        <f t="shared" si="18"/>
        <v>-1.3931334633490888</v>
      </c>
      <c r="I637" s="199">
        <f t="shared" si="19"/>
        <v>-1</v>
      </c>
    </row>
    <row r="638" spans="1:9">
      <c r="A638" s="214">
        <v>-7680</v>
      </c>
      <c r="B638" s="86">
        <f t="shared" si="18"/>
        <v>-0.41784184890776482</v>
      </c>
      <c r="I638" s="199">
        <f t="shared" si="19"/>
        <v>0</v>
      </c>
    </row>
    <row r="639" spans="1:9">
      <c r="A639" s="214">
        <v>-23418</v>
      </c>
      <c r="B639" s="86">
        <f t="shared" si="18"/>
        <v>-1.3270433314381258</v>
      </c>
      <c r="I639" s="199">
        <f t="shared" si="19"/>
        <v>-1</v>
      </c>
    </row>
    <row r="640" spans="1:9">
      <c r="A640" s="214">
        <v>23959</v>
      </c>
      <c r="B640" s="86">
        <f t="shared" si="18"/>
        <v>1.4099778045283828</v>
      </c>
      <c r="I640" s="199">
        <f t="shared" si="19"/>
        <v>1</v>
      </c>
    </row>
    <row r="641" spans="1:9">
      <c r="A641" s="214">
        <v>-976</v>
      </c>
      <c r="B641" s="86">
        <f t="shared" si="18"/>
        <v>-3.0544432534430205E-2</v>
      </c>
      <c r="I641" s="199">
        <f t="shared" si="19"/>
        <v>0</v>
      </c>
    </row>
    <row r="642" spans="1:9">
      <c r="A642" s="214">
        <v>-7180</v>
      </c>
      <c r="B642" s="86">
        <f t="shared" si="18"/>
        <v>-0.38895630174388246</v>
      </c>
      <c r="I642" s="199">
        <f t="shared" si="19"/>
        <v>0</v>
      </c>
    </row>
    <row r="643" spans="1:9">
      <c r="A643" s="214">
        <v>-3251</v>
      </c>
      <c r="B643" s="86">
        <f t="shared" si="18"/>
        <v>-0.16197367213009495</v>
      </c>
      <c r="I643" s="199">
        <f t="shared" si="19"/>
        <v>0</v>
      </c>
    </row>
    <row r="644" spans="1:9">
      <c r="A644" s="214">
        <v>27155</v>
      </c>
      <c r="B644" s="86">
        <f t="shared" si="18"/>
        <v>1.5946142219999189</v>
      </c>
      <c r="I644" s="199">
        <f t="shared" si="19"/>
        <v>2</v>
      </c>
    </row>
    <row r="645" spans="1:9">
      <c r="A645" s="214">
        <v>28181</v>
      </c>
      <c r="B645" s="86">
        <f t="shared" si="18"/>
        <v>1.6538873647802055</v>
      </c>
      <c r="I645" s="199">
        <f t="shared" si="19"/>
        <v>2</v>
      </c>
    </row>
    <row r="646" spans="1:9">
      <c r="A646" s="214">
        <v>-2261</v>
      </c>
      <c r="B646" s="86">
        <f t="shared" si="18"/>
        <v>-0.10478028874560785</v>
      </c>
      <c r="I646" s="199">
        <f t="shared" si="19"/>
        <v>0</v>
      </c>
    </row>
    <row r="647" spans="1:9">
      <c r="A647" s="214">
        <v>-3951</v>
      </c>
      <c r="B647" s="86">
        <f t="shared" si="18"/>
        <v>-0.20241343815953022</v>
      </c>
      <c r="I647" s="199">
        <f t="shared" si="19"/>
        <v>0</v>
      </c>
    </row>
    <row r="648" spans="1:9">
      <c r="A648" s="214">
        <v>26467</v>
      </c>
      <c r="B648" s="86">
        <f t="shared" ref="B648:B711" si="20">(A648-$F$7)/$F$8</f>
        <v>1.5548677091024166</v>
      </c>
      <c r="I648" s="199">
        <f t="shared" ref="I648:I711" si="21">ROUND(B648,0)</f>
        <v>2</v>
      </c>
    </row>
    <row r="649" spans="1:9">
      <c r="A649" s="214">
        <v>7286</v>
      </c>
      <c r="B649" s="86">
        <f t="shared" si="20"/>
        <v>0.44676034880156179</v>
      </c>
      <c r="I649" s="199">
        <f t="shared" si="21"/>
        <v>0</v>
      </c>
    </row>
    <row r="650" spans="1:9">
      <c r="A650" s="214">
        <v>1639</v>
      </c>
      <c r="B650" s="86">
        <f t="shared" si="20"/>
        <v>0.1205269791326745</v>
      </c>
      <c r="I650" s="199">
        <f t="shared" si="21"/>
        <v>0</v>
      </c>
    </row>
    <row r="651" spans="1:9">
      <c r="A651" s="214">
        <v>4904</v>
      </c>
      <c r="B651" s="86">
        <f t="shared" si="20"/>
        <v>0.30914960211282627</v>
      </c>
      <c r="I651" s="199">
        <f t="shared" si="21"/>
        <v>0</v>
      </c>
    </row>
    <row r="652" spans="1:9">
      <c r="A652" s="214">
        <v>1037</v>
      </c>
      <c r="B652" s="86">
        <f t="shared" si="20"/>
        <v>8.5748780347360151E-2</v>
      </c>
      <c r="I652" s="199">
        <f t="shared" si="21"/>
        <v>0</v>
      </c>
    </row>
    <row r="653" spans="1:9">
      <c r="A653" s="214">
        <v>20007</v>
      </c>
      <c r="B653" s="86">
        <f t="shared" si="20"/>
        <v>1.1816664397450567</v>
      </c>
      <c r="I653" s="199">
        <f t="shared" si="21"/>
        <v>1</v>
      </c>
    </row>
    <row r="654" spans="1:9">
      <c r="A654" s="214">
        <v>-15542</v>
      </c>
      <c r="B654" s="86">
        <f t="shared" si="20"/>
        <v>-0.87203819251265091</v>
      </c>
      <c r="I654" s="199">
        <f t="shared" si="21"/>
        <v>-1</v>
      </c>
    </row>
    <row r="655" spans="1:9">
      <c r="A655" s="214">
        <v>16065</v>
      </c>
      <c r="B655" s="86">
        <f t="shared" si="20"/>
        <v>0.95393278590500818</v>
      </c>
      <c r="I655" s="199">
        <f t="shared" si="21"/>
        <v>1</v>
      </c>
    </row>
    <row r="656" spans="1:9">
      <c r="A656" s="214">
        <v>-1668</v>
      </c>
      <c r="B656" s="86">
        <f t="shared" si="20"/>
        <v>-7.0522029809243381E-2</v>
      </c>
      <c r="I656" s="199">
        <f t="shared" si="21"/>
        <v>0</v>
      </c>
    </row>
    <row r="657" spans="1:9">
      <c r="A657" s="214">
        <v>11255</v>
      </c>
      <c r="B657" s="86">
        <f t="shared" si="20"/>
        <v>0.67605382218846</v>
      </c>
      <c r="I657" s="199">
        <f t="shared" si="21"/>
        <v>1</v>
      </c>
    </row>
    <row r="658" spans="1:9">
      <c r="A658" s="214">
        <v>28586</v>
      </c>
      <c r="B658" s="86">
        <f t="shared" si="20"/>
        <v>1.6772846579829501</v>
      </c>
      <c r="I658" s="199">
        <f t="shared" si="21"/>
        <v>2</v>
      </c>
    </row>
    <row r="659" spans="1:9">
      <c r="A659" s="214">
        <v>29317</v>
      </c>
      <c r="B659" s="86">
        <f t="shared" si="20"/>
        <v>1.719515327936546</v>
      </c>
      <c r="I659" s="199">
        <f t="shared" si="21"/>
        <v>2</v>
      </c>
    </row>
    <row r="660" spans="1:9">
      <c r="A660" s="214">
        <v>-4773</v>
      </c>
      <c r="B660" s="86">
        <f t="shared" si="20"/>
        <v>-0.24990127769695283</v>
      </c>
      <c r="I660" s="199">
        <f t="shared" si="21"/>
        <v>0</v>
      </c>
    </row>
    <row r="661" spans="1:9">
      <c r="A661" s="214">
        <v>-355</v>
      </c>
      <c r="B661" s="86">
        <f t="shared" si="20"/>
        <v>5.3314170431116789E-3</v>
      </c>
      <c r="I661" s="199">
        <f t="shared" si="21"/>
        <v>0</v>
      </c>
    </row>
    <row r="662" spans="1:9">
      <c r="A662" s="214">
        <v>22510</v>
      </c>
      <c r="B662" s="86">
        <f t="shared" si="20"/>
        <v>1.3262674888474517</v>
      </c>
      <c r="I662" s="199">
        <f t="shared" si="21"/>
        <v>1</v>
      </c>
    </row>
    <row r="663" spans="1:9">
      <c r="A663" s="214">
        <v>237</v>
      </c>
      <c r="B663" s="86">
        <f t="shared" si="20"/>
        <v>3.9531904885148385E-2</v>
      </c>
      <c r="I663" s="199">
        <f t="shared" si="21"/>
        <v>0</v>
      </c>
    </row>
    <row r="664" spans="1:9">
      <c r="A664" s="214">
        <v>4646</v>
      </c>
      <c r="B664" s="86">
        <f t="shared" si="20"/>
        <v>0.29424465977626296</v>
      </c>
      <c r="I664" s="199">
        <f t="shared" si="21"/>
        <v>0</v>
      </c>
    </row>
    <row r="665" spans="1:9">
      <c r="A665" s="214">
        <v>-24671</v>
      </c>
      <c r="B665" s="86">
        <f t="shared" si="20"/>
        <v>-1.3994305126308151</v>
      </c>
      <c r="I665" s="199">
        <f t="shared" si="21"/>
        <v>-1</v>
      </c>
    </row>
    <row r="666" spans="1:9">
      <c r="A666" s="214">
        <v>12685</v>
      </c>
      <c r="B666" s="86">
        <f t="shared" si="20"/>
        <v>0.75866648707716355</v>
      </c>
      <c r="I666" s="199">
        <f t="shared" si="21"/>
        <v>1</v>
      </c>
    </row>
    <row r="667" spans="1:9">
      <c r="A667" s="214">
        <v>-15258</v>
      </c>
      <c r="B667" s="86">
        <f t="shared" si="20"/>
        <v>-0.85563120172356577</v>
      </c>
      <c r="I667" s="199">
        <f t="shared" si="21"/>
        <v>-1</v>
      </c>
    </row>
    <row r="668" spans="1:9">
      <c r="A668" s="214">
        <v>6637</v>
      </c>
      <c r="B668" s="86">
        <f t="shared" si="20"/>
        <v>0.40926690858284254</v>
      </c>
      <c r="I668" s="199">
        <f t="shared" si="21"/>
        <v>0</v>
      </c>
    </row>
    <row r="669" spans="1:9">
      <c r="A669" s="214">
        <v>-1430</v>
      </c>
      <c r="B669" s="86">
        <f t="shared" si="20"/>
        <v>-5.6772509359235383E-2</v>
      </c>
      <c r="I669" s="199">
        <f t="shared" si="21"/>
        <v>0</v>
      </c>
    </row>
    <row r="670" spans="1:9">
      <c r="A670" s="214">
        <v>-26645</v>
      </c>
      <c r="B670" s="86">
        <f t="shared" si="20"/>
        <v>-1.5134706528338226</v>
      </c>
      <c r="I670" s="199">
        <f t="shared" si="21"/>
        <v>-2</v>
      </c>
    </row>
    <row r="671" spans="1:9">
      <c r="A671" s="214">
        <v>6615</v>
      </c>
      <c r="B671" s="86">
        <f t="shared" si="20"/>
        <v>0.40799594450763171</v>
      </c>
      <c r="I671" s="199">
        <f t="shared" si="21"/>
        <v>0</v>
      </c>
    </row>
    <row r="672" spans="1:9">
      <c r="A672" s="214">
        <v>-10751</v>
      </c>
      <c r="B672" s="86">
        <f t="shared" si="20"/>
        <v>-0.59525687958833018</v>
      </c>
      <c r="I672" s="199">
        <f t="shared" si="21"/>
        <v>-1</v>
      </c>
    </row>
    <row r="673" spans="1:9">
      <c r="A673" s="214">
        <v>8680</v>
      </c>
      <c r="B673" s="86">
        <f t="shared" si="20"/>
        <v>0.52729325429446583</v>
      </c>
      <c r="I673" s="199">
        <f t="shared" si="21"/>
        <v>1</v>
      </c>
    </row>
    <row r="674" spans="1:9">
      <c r="A674" s="214">
        <v>-9770</v>
      </c>
      <c r="B674" s="86">
        <f t="shared" si="20"/>
        <v>-0.53858343605279302</v>
      </c>
      <c r="I674" s="199">
        <f t="shared" si="21"/>
        <v>-1</v>
      </c>
    </row>
    <row r="675" spans="1:9">
      <c r="A675" s="214">
        <v>-16470</v>
      </c>
      <c r="B675" s="86">
        <f t="shared" si="20"/>
        <v>-0.9256497680488166</v>
      </c>
      <c r="I675" s="199">
        <f t="shared" si="21"/>
        <v>-1</v>
      </c>
    </row>
    <row r="676" spans="1:9">
      <c r="A676" s="214">
        <v>-12887</v>
      </c>
      <c r="B676" s="86">
        <f t="shared" si="20"/>
        <v>-0.71865593707243558</v>
      </c>
      <c r="I676" s="199">
        <f t="shared" si="21"/>
        <v>-1</v>
      </c>
    </row>
    <row r="677" spans="1:9">
      <c r="A677" s="214">
        <v>27377</v>
      </c>
      <c r="B677" s="86">
        <f t="shared" si="20"/>
        <v>1.6074394049406826</v>
      </c>
      <c r="I677" s="199">
        <f t="shared" si="21"/>
        <v>2</v>
      </c>
    </row>
    <row r="678" spans="1:9">
      <c r="A678" s="214">
        <v>-6322</v>
      </c>
      <c r="B678" s="86">
        <f t="shared" si="20"/>
        <v>-0.33938870281066036</v>
      </c>
      <c r="I678" s="199">
        <f t="shared" si="21"/>
        <v>0</v>
      </c>
    </row>
    <row r="679" spans="1:9">
      <c r="A679" s="214">
        <v>24455</v>
      </c>
      <c r="B679" s="86">
        <f t="shared" si="20"/>
        <v>1.4386322673149541</v>
      </c>
      <c r="I679" s="199">
        <f t="shared" si="21"/>
        <v>1</v>
      </c>
    </row>
    <row r="680" spans="1:9">
      <c r="A680" s="214">
        <v>-6189</v>
      </c>
      <c r="B680" s="86">
        <f t="shared" si="20"/>
        <v>-0.33170514726506767</v>
      </c>
      <c r="I680" s="199">
        <f t="shared" si="21"/>
        <v>0</v>
      </c>
    </row>
    <row r="681" spans="1:9">
      <c r="A681" s="214">
        <v>-27417</v>
      </c>
      <c r="B681" s="86">
        <f t="shared" si="20"/>
        <v>-1.558069937654857</v>
      </c>
      <c r="I681" s="199">
        <f t="shared" si="21"/>
        <v>-2</v>
      </c>
    </row>
    <row r="682" spans="1:9">
      <c r="A682" s="214">
        <v>-29106</v>
      </c>
      <c r="B682" s="86">
        <f t="shared" si="20"/>
        <v>-1.6556453159744515</v>
      </c>
      <c r="I682" s="199">
        <f t="shared" si="21"/>
        <v>-2</v>
      </c>
    </row>
    <row r="683" spans="1:9">
      <c r="A683" s="214">
        <v>-6138</v>
      </c>
      <c r="B683" s="86">
        <f t="shared" si="20"/>
        <v>-0.32875882145435165</v>
      </c>
      <c r="I683" s="199">
        <f t="shared" si="21"/>
        <v>0</v>
      </c>
    </row>
    <row r="684" spans="1:9">
      <c r="A684" s="214">
        <v>-19324</v>
      </c>
      <c r="B684" s="86">
        <f t="shared" si="20"/>
        <v>-1.0905284712602572</v>
      </c>
      <c r="I684" s="199">
        <f t="shared" si="21"/>
        <v>-1</v>
      </c>
    </row>
    <row r="685" spans="1:9">
      <c r="A685" s="214">
        <v>29212</v>
      </c>
      <c r="B685" s="86">
        <f t="shared" si="20"/>
        <v>1.7134493630321308</v>
      </c>
      <c r="I685" s="199">
        <f t="shared" si="21"/>
        <v>2</v>
      </c>
    </row>
    <row r="686" spans="1:9">
      <c r="A686" s="214">
        <v>-17502</v>
      </c>
      <c r="B686" s="86">
        <f t="shared" si="20"/>
        <v>-0.98526953739506984</v>
      </c>
      <c r="I686" s="199">
        <f t="shared" si="21"/>
        <v>-1</v>
      </c>
    </row>
    <row r="687" spans="1:9">
      <c r="A687" s="214">
        <v>24355</v>
      </c>
      <c r="B687" s="86">
        <f t="shared" si="20"/>
        <v>1.4328551578821775</v>
      </c>
      <c r="I687" s="199">
        <f t="shared" si="21"/>
        <v>1</v>
      </c>
    </row>
    <row r="688" spans="1:9">
      <c r="A688" s="214">
        <v>-11675</v>
      </c>
      <c r="B688" s="86">
        <f t="shared" si="20"/>
        <v>-0.64863737074718475</v>
      </c>
      <c r="I688" s="199">
        <f t="shared" si="21"/>
        <v>-1</v>
      </c>
    </row>
    <row r="689" spans="1:9">
      <c r="A689" s="214">
        <v>5122</v>
      </c>
      <c r="B689" s="86">
        <f t="shared" si="20"/>
        <v>0.321743700676279</v>
      </c>
      <c r="I689" s="199">
        <f t="shared" si="21"/>
        <v>0</v>
      </c>
    </row>
    <row r="690" spans="1:9">
      <c r="A690" s="214">
        <v>19029</v>
      </c>
      <c r="B690" s="86">
        <f t="shared" si="20"/>
        <v>1.1251663094925028</v>
      </c>
      <c r="I690" s="199">
        <f t="shared" si="21"/>
        <v>1</v>
      </c>
    </row>
    <row r="691" spans="1:9">
      <c r="A691" s="214">
        <v>-11011</v>
      </c>
      <c r="B691" s="86">
        <f t="shared" si="20"/>
        <v>-0.61027736411354905</v>
      </c>
      <c r="I691" s="199">
        <f t="shared" si="21"/>
        <v>-1</v>
      </c>
    </row>
    <row r="692" spans="1:9">
      <c r="A692" s="214">
        <v>12045</v>
      </c>
      <c r="B692" s="86">
        <f t="shared" si="20"/>
        <v>0.72169298670739412</v>
      </c>
      <c r="I692" s="199">
        <f t="shared" si="21"/>
        <v>1</v>
      </c>
    </row>
    <row r="693" spans="1:9">
      <c r="A693" s="214">
        <v>-3054</v>
      </c>
      <c r="B693" s="86">
        <f t="shared" si="20"/>
        <v>-0.15059276654752529</v>
      </c>
      <c r="I693" s="199">
        <f t="shared" si="21"/>
        <v>0</v>
      </c>
    </row>
    <row r="694" spans="1:9">
      <c r="A694" s="214">
        <v>-8000</v>
      </c>
      <c r="B694" s="86">
        <f t="shared" si="20"/>
        <v>-0.43632859909264954</v>
      </c>
      <c r="I694" s="199">
        <f t="shared" si="21"/>
        <v>0</v>
      </c>
    </row>
    <row r="695" spans="1:9">
      <c r="A695" s="214">
        <v>25730</v>
      </c>
      <c r="B695" s="86">
        <f t="shared" si="20"/>
        <v>1.512290412582854</v>
      </c>
      <c r="I695" s="199">
        <f t="shared" si="21"/>
        <v>2</v>
      </c>
    </row>
    <row r="696" spans="1:9">
      <c r="A696" s="214">
        <v>733</v>
      </c>
      <c r="B696" s="86">
        <f t="shared" si="20"/>
        <v>6.8186367671719678E-2</v>
      </c>
      <c r="I696" s="199">
        <f t="shared" si="21"/>
        <v>0</v>
      </c>
    </row>
    <row r="697" spans="1:9">
      <c r="A697" s="214">
        <v>10175</v>
      </c>
      <c r="B697" s="86">
        <f t="shared" si="20"/>
        <v>0.6136610403144741</v>
      </c>
      <c r="I697" s="199">
        <f t="shared" si="21"/>
        <v>1</v>
      </c>
    </row>
    <row r="698" spans="1:9">
      <c r="A698" s="214">
        <v>24366</v>
      </c>
      <c r="B698" s="86">
        <f t="shared" si="20"/>
        <v>1.4334906399197831</v>
      </c>
      <c r="I698" s="199">
        <f t="shared" si="21"/>
        <v>1</v>
      </c>
    </row>
    <row r="699" spans="1:9">
      <c r="A699" s="214">
        <v>10602</v>
      </c>
      <c r="B699" s="86">
        <f t="shared" si="20"/>
        <v>0.63832929759242962</v>
      </c>
      <c r="I699" s="199">
        <f t="shared" si="21"/>
        <v>1</v>
      </c>
    </row>
    <row r="700" spans="1:9">
      <c r="A700" s="214">
        <v>-8660</v>
      </c>
      <c r="B700" s="86">
        <f t="shared" si="20"/>
        <v>-0.47445752134897418</v>
      </c>
      <c r="I700" s="199">
        <f t="shared" si="21"/>
        <v>0</v>
      </c>
    </row>
    <row r="701" spans="1:9">
      <c r="A701" s="214">
        <v>-29666</v>
      </c>
      <c r="B701" s="86">
        <f t="shared" si="20"/>
        <v>-1.6879971287979998</v>
      </c>
      <c r="I701" s="199">
        <f t="shared" si="21"/>
        <v>-2</v>
      </c>
    </row>
    <row r="702" spans="1:9">
      <c r="A702" s="214">
        <v>12324</v>
      </c>
      <c r="B702" s="86">
        <f t="shared" si="20"/>
        <v>0.73781112202484045</v>
      </c>
      <c r="I702" s="199">
        <f t="shared" si="21"/>
        <v>1</v>
      </c>
    </row>
    <row r="703" spans="1:9">
      <c r="A703" s="214">
        <v>9245</v>
      </c>
      <c r="B703" s="86">
        <f t="shared" si="20"/>
        <v>0.55993392258965291</v>
      </c>
      <c r="I703" s="199">
        <f t="shared" si="21"/>
        <v>1</v>
      </c>
    </row>
    <row r="704" spans="1:9">
      <c r="A704" s="214">
        <v>-2548</v>
      </c>
      <c r="B704" s="86">
        <f t="shared" si="20"/>
        <v>-0.12136059281767635</v>
      </c>
      <c r="I704" s="199">
        <f t="shared" si="21"/>
        <v>0</v>
      </c>
    </row>
    <row r="705" spans="1:9">
      <c r="A705" s="214">
        <v>6850</v>
      </c>
      <c r="B705" s="86">
        <f t="shared" si="20"/>
        <v>0.42157215167465639</v>
      </c>
      <c r="I705" s="199">
        <f t="shared" si="21"/>
        <v>0</v>
      </c>
    </row>
    <row r="706" spans="1:9">
      <c r="A706" s="214">
        <v>-3407</v>
      </c>
      <c r="B706" s="86">
        <f t="shared" si="20"/>
        <v>-0.17098596284522624</v>
      </c>
      <c r="I706" s="199">
        <f t="shared" si="21"/>
        <v>0</v>
      </c>
    </row>
    <row r="707" spans="1:9">
      <c r="A707" s="214">
        <v>3044</v>
      </c>
      <c r="B707" s="86">
        <f t="shared" si="20"/>
        <v>0.20169536666318391</v>
      </c>
      <c r="I707" s="199">
        <f t="shared" si="21"/>
        <v>0</v>
      </c>
    </row>
    <row r="708" spans="1:9">
      <c r="A708" s="214">
        <v>-12722</v>
      </c>
      <c r="B708" s="86">
        <f t="shared" si="20"/>
        <v>-0.70912370650835443</v>
      </c>
      <c r="I708" s="199">
        <f t="shared" si="21"/>
        <v>-1</v>
      </c>
    </row>
    <row r="709" spans="1:9">
      <c r="A709" s="214">
        <v>10976</v>
      </c>
      <c r="B709" s="86">
        <f t="shared" si="20"/>
        <v>0.65993568687101367</v>
      </c>
      <c r="I709" s="199">
        <f t="shared" si="21"/>
        <v>1</v>
      </c>
    </row>
    <row r="710" spans="1:9">
      <c r="A710" s="214">
        <v>-9982</v>
      </c>
      <c r="B710" s="86">
        <f t="shared" si="20"/>
        <v>-0.55083090805027912</v>
      </c>
      <c r="I710" s="199">
        <f t="shared" si="21"/>
        <v>-1</v>
      </c>
    </row>
    <row r="711" spans="1:9">
      <c r="A711" s="214">
        <v>-23154</v>
      </c>
      <c r="B711" s="86">
        <f t="shared" si="20"/>
        <v>-1.3117917625355959</v>
      </c>
      <c r="I711" s="199">
        <f t="shared" si="21"/>
        <v>-1</v>
      </c>
    </row>
    <row r="712" spans="1:9">
      <c r="A712" s="214">
        <v>5519</v>
      </c>
      <c r="B712" s="86">
        <f t="shared" ref="B712:B775" si="22">(A712-$F$7)/$F$8</f>
        <v>0.34467882512440157</v>
      </c>
      <c r="I712" s="199">
        <f t="shared" ref="I712:I775" si="23">ROUND(B712,0)</f>
        <v>0</v>
      </c>
    </row>
    <row r="713" spans="1:9">
      <c r="A713" s="214">
        <v>-7334</v>
      </c>
      <c r="B713" s="86">
        <f t="shared" si="22"/>
        <v>-0.39785305027035822</v>
      </c>
      <c r="I713" s="199">
        <f t="shared" si="23"/>
        <v>0</v>
      </c>
    </row>
    <row r="714" spans="1:9">
      <c r="A714" s="214">
        <v>15937</v>
      </c>
      <c r="B714" s="86">
        <f t="shared" si="22"/>
        <v>0.94653808583105425</v>
      </c>
      <c r="I714" s="199">
        <f t="shared" si="23"/>
        <v>1</v>
      </c>
    </row>
    <row r="715" spans="1:9">
      <c r="A715" s="214">
        <v>6247</v>
      </c>
      <c r="B715" s="86">
        <f t="shared" si="22"/>
        <v>0.38673618179501429</v>
      </c>
      <c r="I715" s="199">
        <f t="shared" si="23"/>
        <v>0</v>
      </c>
    </row>
    <row r="716" spans="1:9">
      <c r="A716" s="214">
        <v>15501</v>
      </c>
      <c r="B716" s="86">
        <f t="shared" si="22"/>
        <v>0.92134988870414891</v>
      </c>
      <c r="I716" s="199">
        <f t="shared" si="23"/>
        <v>1</v>
      </c>
    </row>
    <row r="717" spans="1:9">
      <c r="A717" s="214">
        <v>12287</v>
      </c>
      <c r="B717" s="86">
        <f t="shared" si="22"/>
        <v>0.73567359153471323</v>
      </c>
      <c r="I717" s="199">
        <f t="shared" si="23"/>
        <v>1</v>
      </c>
    </row>
    <row r="718" spans="1:9">
      <c r="A718" s="214">
        <v>-5418</v>
      </c>
      <c r="B718" s="86">
        <f t="shared" si="22"/>
        <v>-0.28716363353836105</v>
      </c>
      <c r="I718" s="199">
        <f t="shared" si="23"/>
        <v>0</v>
      </c>
    </row>
    <row r="719" spans="1:9">
      <c r="A719" s="214">
        <v>29128</v>
      </c>
      <c r="B719" s="86">
        <f t="shared" si="22"/>
        <v>1.7085965911085985</v>
      </c>
      <c r="I719" s="199">
        <f t="shared" si="23"/>
        <v>2</v>
      </c>
    </row>
    <row r="720" spans="1:9">
      <c r="A720" s="214">
        <v>-7242</v>
      </c>
      <c r="B720" s="86">
        <f t="shared" si="22"/>
        <v>-0.39253810959220387</v>
      </c>
      <c r="I720" s="199">
        <f t="shared" si="23"/>
        <v>0</v>
      </c>
    </row>
    <row r="721" spans="1:9">
      <c r="A721" s="214">
        <v>-5868</v>
      </c>
      <c r="B721" s="86">
        <f t="shared" si="22"/>
        <v>-0.3131606259858552</v>
      </c>
      <c r="I721" s="199">
        <f t="shared" si="23"/>
        <v>0</v>
      </c>
    </row>
    <row r="722" spans="1:9">
      <c r="A722" s="214">
        <v>-12429</v>
      </c>
      <c r="B722" s="86">
        <f t="shared" si="22"/>
        <v>-0.69219677587031936</v>
      </c>
      <c r="I722" s="199">
        <f t="shared" si="23"/>
        <v>-1</v>
      </c>
    </row>
    <row r="723" spans="1:9">
      <c r="A723" s="214">
        <v>12653</v>
      </c>
      <c r="B723" s="86">
        <f t="shared" si="22"/>
        <v>0.75681781205867504</v>
      </c>
      <c r="I723" s="199">
        <f t="shared" si="23"/>
        <v>1</v>
      </c>
    </row>
    <row r="724" spans="1:9">
      <c r="A724" s="214">
        <v>21417</v>
      </c>
      <c r="B724" s="86">
        <f t="shared" si="22"/>
        <v>1.2631236827472048</v>
      </c>
      <c r="I724" s="199">
        <f t="shared" si="23"/>
        <v>1</v>
      </c>
    </row>
    <row r="725" spans="1:9">
      <c r="A725" s="214">
        <v>-27212</v>
      </c>
      <c r="B725" s="86">
        <f t="shared" si="22"/>
        <v>-1.5462268633176652</v>
      </c>
      <c r="I725" s="199">
        <f t="shared" si="23"/>
        <v>-2</v>
      </c>
    </row>
    <row r="726" spans="1:9">
      <c r="A726" s="214">
        <v>29835</v>
      </c>
      <c r="B726" s="86">
        <f t="shared" si="22"/>
        <v>1.7494407547983282</v>
      </c>
      <c r="I726" s="199">
        <f t="shared" si="23"/>
        <v>2</v>
      </c>
    </row>
    <row r="727" spans="1:9">
      <c r="A727" s="214">
        <v>14288</v>
      </c>
      <c r="B727" s="86">
        <f t="shared" si="22"/>
        <v>0.85127355128457038</v>
      </c>
      <c r="I727" s="199">
        <f t="shared" si="23"/>
        <v>1</v>
      </c>
    </row>
    <row r="728" spans="1:9">
      <c r="A728" s="214">
        <v>-22398</v>
      </c>
      <c r="B728" s="86">
        <f t="shared" si="22"/>
        <v>-1.2681168152238058</v>
      </c>
      <c r="I728" s="199">
        <f t="shared" si="23"/>
        <v>-1</v>
      </c>
    </row>
    <row r="729" spans="1:9">
      <c r="A729" s="214">
        <v>23607</v>
      </c>
      <c r="B729" s="86">
        <f t="shared" si="22"/>
        <v>1.3896423793250097</v>
      </c>
      <c r="I729" s="199">
        <f t="shared" si="23"/>
        <v>1</v>
      </c>
    </row>
    <row r="730" spans="1:9">
      <c r="A730" s="214">
        <v>-12581</v>
      </c>
      <c r="B730" s="86">
        <f t="shared" si="22"/>
        <v>-0.70097798220813967</v>
      </c>
      <c r="I730" s="199">
        <f t="shared" si="23"/>
        <v>-1</v>
      </c>
    </row>
    <row r="731" spans="1:9">
      <c r="A731" s="214">
        <v>24815</v>
      </c>
      <c r="B731" s="86">
        <f t="shared" si="22"/>
        <v>1.4594298612729493</v>
      </c>
      <c r="I731" s="199">
        <f t="shared" si="23"/>
        <v>1</v>
      </c>
    </row>
    <row r="732" spans="1:9">
      <c r="A732" s="214">
        <v>23625</v>
      </c>
      <c r="B732" s="86">
        <f t="shared" si="22"/>
        <v>1.3906822590229093</v>
      </c>
      <c r="I732" s="199">
        <f t="shared" si="23"/>
        <v>1</v>
      </c>
    </row>
    <row r="733" spans="1:9">
      <c r="A733" s="214">
        <v>17241</v>
      </c>
      <c r="B733" s="86">
        <f t="shared" si="22"/>
        <v>1.0218715928344595</v>
      </c>
      <c r="I733" s="199">
        <f t="shared" si="23"/>
        <v>1</v>
      </c>
    </row>
    <row r="734" spans="1:9">
      <c r="A734" s="214">
        <v>13656</v>
      </c>
      <c r="B734" s="86">
        <f t="shared" si="22"/>
        <v>0.81476221966942308</v>
      </c>
      <c r="I734" s="199">
        <f t="shared" si="23"/>
        <v>1</v>
      </c>
    </row>
    <row r="735" spans="1:9">
      <c r="A735" s="214">
        <v>-11163</v>
      </c>
      <c r="B735" s="86">
        <f t="shared" si="22"/>
        <v>-0.61905857045136925</v>
      </c>
      <c r="I735" s="199">
        <f t="shared" si="23"/>
        <v>-1</v>
      </c>
    </row>
    <row r="736" spans="1:9">
      <c r="A736" s="214">
        <v>3375</v>
      </c>
      <c r="B736" s="86">
        <f t="shared" si="22"/>
        <v>0.22081759888567404</v>
      </c>
      <c r="I736" s="199">
        <f t="shared" si="23"/>
        <v>0</v>
      </c>
    </row>
    <row r="737" spans="1:9">
      <c r="A737" s="214">
        <v>20303</v>
      </c>
      <c r="B737" s="86">
        <f t="shared" si="22"/>
        <v>1.1987666836660751</v>
      </c>
      <c r="I737" s="199">
        <f t="shared" si="23"/>
        <v>1</v>
      </c>
    </row>
    <row r="738" spans="1:9">
      <c r="A738" s="214">
        <v>-24327</v>
      </c>
      <c r="B738" s="86">
        <f t="shared" si="22"/>
        <v>-1.3795572561820639</v>
      </c>
      <c r="I738" s="199">
        <f t="shared" si="23"/>
        <v>-1</v>
      </c>
    </row>
    <row r="739" spans="1:9">
      <c r="A739" s="214">
        <v>19346</v>
      </c>
      <c r="B739" s="86">
        <f t="shared" si="22"/>
        <v>1.1434797463944042</v>
      </c>
      <c r="I739" s="199">
        <f t="shared" si="23"/>
        <v>1</v>
      </c>
    </row>
    <row r="740" spans="1:9">
      <c r="A740" s="214">
        <v>-3696</v>
      </c>
      <c r="B740" s="86">
        <f t="shared" si="22"/>
        <v>-0.18768180910595023</v>
      </c>
      <c r="I740" s="199">
        <f t="shared" si="23"/>
        <v>0</v>
      </c>
    </row>
    <row r="741" spans="1:9">
      <c r="A741" s="214">
        <v>23394</v>
      </c>
      <c r="B741" s="86">
        <f t="shared" si="22"/>
        <v>1.3773371362331956</v>
      </c>
      <c r="I741" s="199">
        <f t="shared" si="23"/>
        <v>1</v>
      </c>
    </row>
    <row r="742" spans="1:9">
      <c r="A742" s="214">
        <v>24719</v>
      </c>
      <c r="B742" s="86">
        <f t="shared" si="22"/>
        <v>1.453883836217484</v>
      </c>
      <c r="I742" s="199">
        <f t="shared" si="23"/>
        <v>1</v>
      </c>
    </row>
    <row r="743" spans="1:9">
      <c r="A743" s="214">
        <v>20418</v>
      </c>
      <c r="B743" s="86">
        <f t="shared" si="22"/>
        <v>1.205410359513768</v>
      </c>
      <c r="I743" s="199">
        <f t="shared" si="23"/>
        <v>1</v>
      </c>
    </row>
    <row r="744" spans="1:9">
      <c r="A744" s="214">
        <v>25372</v>
      </c>
      <c r="B744" s="86">
        <f t="shared" si="22"/>
        <v>1.4916083608135142</v>
      </c>
      <c r="I744" s="199">
        <f t="shared" si="23"/>
        <v>1</v>
      </c>
    </row>
    <row r="745" spans="1:9">
      <c r="A745" s="214">
        <v>-9042</v>
      </c>
      <c r="B745" s="86">
        <f t="shared" si="22"/>
        <v>-0.4965260793821803</v>
      </c>
      <c r="I745" s="199">
        <f t="shared" si="23"/>
        <v>0</v>
      </c>
    </row>
    <row r="746" spans="1:9">
      <c r="A746" s="214">
        <v>-20279</v>
      </c>
      <c r="B746" s="86">
        <f t="shared" si="22"/>
        <v>-1.1456998663432725</v>
      </c>
      <c r="I746" s="199">
        <f t="shared" si="23"/>
        <v>-1</v>
      </c>
    </row>
    <row r="747" spans="1:9">
      <c r="A747" s="214">
        <v>-15819</v>
      </c>
      <c r="B747" s="86">
        <f t="shared" si="22"/>
        <v>-0.88804078564144173</v>
      </c>
      <c r="I747" s="199">
        <f t="shared" si="23"/>
        <v>-1</v>
      </c>
    </row>
    <row r="748" spans="1:9">
      <c r="A748" s="214">
        <v>-6101</v>
      </c>
      <c r="B748" s="86">
        <f t="shared" si="22"/>
        <v>-0.32662129096422438</v>
      </c>
      <c r="I748" s="199">
        <f t="shared" si="23"/>
        <v>0</v>
      </c>
    </row>
    <row r="749" spans="1:9">
      <c r="A749" s="214">
        <v>22960</v>
      </c>
      <c r="B749" s="86">
        <f t="shared" si="22"/>
        <v>1.3522644812949458</v>
      </c>
      <c r="I749" s="199">
        <f t="shared" si="23"/>
        <v>1</v>
      </c>
    </row>
    <row r="750" spans="1:9">
      <c r="A750" s="214">
        <v>10312</v>
      </c>
      <c r="B750" s="86">
        <f t="shared" si="22"/>
        <v>0.62157568023737786</v>
      </c>
      <c r="I750" s="199">
        <f t="shared" si="23"/>
        <v>1</v>
      </c>
    </row>
    <row r="751" spans="1:9">
      <c r="A751" s="214">
        <v>-10715</v>
      </c>
      <c r="B751" s="86">
        <f t="shared" si="22"/>
        <v>-0.59317712019253066</v>
      </c>
      <c r="I751" s="199">
        <f t="shared" si="23"/>
        <v>-1</v>
      </c>
    </row>
    <row r="752" spans="1:9">
      <c r="A752" s="214">
        <v>541</v>
      </c>
      <c r="B752" s="86">
        <f t="shared" si="22"/>
        <v>5.7094317560788858E-2</v>
      </c>
      <c r="I752" s="199">
        <f t="shared" si="23"/>
        <v>0</v>
      </c>
    </row>
    <row r="753" spans="1:9">
      <c r="A753" s="214">
        <v>-454</v>
      </c>
      <c r="B753" s="86">
        <f t="shared" si="22"/>
        <v>-3.8792129533702768E-4</v>
      </c>
      <c r="I753" s="199">
        <f t="shared" si="23"/>
        <v>0</v>
      </c>
    </row>
    <row r="754" spans="1:9">
      <c r="A754" s="214">
        <v>-6026</v>
      </c>
      <c r="B754" s="86">
        <f t="shared" si="22"/>
        <v>-0.32228845888964203</v>
      </c>
      <c r="I754" s="199">
        <f t="shared" si="23"/>
        <v>0</v>
      </c>
    </row>
    <row r="755" spans="1:9">
      <c r="A755" s="214">
        <v>-8987</v>
      </c>
      <c r="B755" s="86">
        <f t="shared" si="22"/>
        <v>-0.49334866919415327</v>
      </c>
      <c r="I755" s="199">
        <f t="shared" si="23"/>
        <v>0</v>
      </c>
    </row>
    <row r="756" spans="1:9">
      <c r="A756" s="214">
        <v>-25681</v>
      </c>
      <c r="B756" s="86">
        <f t="shared" si="22"/>
        <v>-1.4577793179018574</v>
      </c>
      <c r="I756" s="199">
        <f t="shared" si="23"/>
        <v>-1</v>
      </c>
    </row>
    <row r="757" spans="1:9">
      <c r="A757" s="214">
        <v>-14633</v>
      </c>
      <c r="B757" s="86">
        <f t="shared" si="22"/>
        <v>-0.81952426776871279</v>
      </c>
      <c r="I757" s="199">
        <f t="shared" si="23"/>
        <v>-1</v>
      </c>
    </row>
    <row r="758" spans="1:9">
      <c r="A758" s="214">
        <v>-26796</v>
      </c>
      <c r="B758" s="86">
        <f t="shared" si="22"/>
        <v>-1.522194088077315</v>
      </c>
      <c r="I758" s="199">
        <f t="shared" si="23"/>
        <v>-2</v>
      </c>
    </row>
    <row r="759" spans="1:9">
      <c r="A759" s="214">
        <v>29678</v>
      </c>
      <c r="B759" s="86">
        <f t="shared" si="22"/>
        <v>1.7403706929888692</v>
      </c>
      <c r="I759" s="199">
        <f t="shared" si="23"/>
        <v>2</v>
      </c>
    </row>
    <row r="760" spans="1:9">
      <c r="A760" s="214">
        <v>27730</v>
      </c>
      <c r="B760" s="86">
        <f t="shared" si="22"/>
        <v>1.6278326012383835</v>
      </c>
      <c r="I760" s="199">
        <f t="shared" si="23"/>
        <v>2</v>
      </c>
    </row>
    <row r="761" spans="1:9">
      <c r="A761" s="214">
        <v>-19620</v>
      </c>
      <c r="B761" s="86">
        <f t="shared" si="22"/>
        <v>-1.1076287151812756</v>
      </c>
      <c r="I761" s="199">
        <f t="shared" si="23"/>
        <v>-1</v>
      </c>
    </row>
    <row r="762" spans="1:9">
      <c r="A762" s="214">
        <v>-8690</v>
      </c>
      <c r="B762" s="86">
        <f t="shared" si="22"/>
        <v>-0.47619065417880713</v>
      </c>
      <c r="I762" s="199">
        <f t="shared" si="23"/>
        <v>0</v>
      </c>
    </row>
    <row r="763" spans="1:9">
      <c r="A763" s="214">
        <v>-9005</v>
      </c>
      <c r="B763" s="86">
        <f t="shared" si="22"/>
        <v>-0.49438854889205303</v>
      </c>
      <c r="I763" s="199">
        <f t="shared" si="23"/>
        <v>0</v>
      </c>
    </row>
    <row r="764" spans="1:9">
      <c r="A764" s="214">
        <v>24860</v>
      </c>
      <c r="B764" s="86">
        <f t="shared" si="22"/>
        <v>1.4620295605176987</v>
      </c>
      <c r="I764" s="199">
        <f t="shared" si="23"/>
        <v>1</v>
      </c>
    </row>
    <row r="765" spans="1:9">
      <c r="A765" s="214">
        <v>-20576</v>
      </c>
      <c r="B765" s="86">
        <f t="shared" si="22"/>
        <v>-1.1628578813586186</v>
      </c>
      <c r="I765" s="199">
        <f t="shared" si="23"/>
        <v>-1</v>
      </c>
    </row>
    <row r="766" spans="1:9">
      <c r="A766" s="214">
        <v>23001</v>
      </c>
      <c r="B766" s="86">
        <f t="shared" si="22"/>
        <v>1.3546330961623843</v>
      </c>
      <c r="I766" s="199">
        <f t="shared" si="23"/>
        <v>1</v>
      </c>
    </row>
    <row r="767" spans="1:9">
      <c r="A767" s="214">
        <v>-20662</v>
      </c>
      <c r="B767" s="86">
        <f t="shared" si="22"/>
        <v>-1.1678261954708065</v>
      </c>
      <c r="I767" s="199">
        <f t="shared" si="23"/>
        <v>-1</v>
      </c>
    </row>
    <row r="768" spans="1:9">
      <c r="A768" s="214">
        <v>-15116</v>
      </c>
      <c r="B768" s="86">
        <f t="shared" si="22"/>
        <v>-0.8474277063290232</v>
      </c>
      <c r="I768" s="199">
        <f t="shared" si="23"/>
        <v>-1</v>
      </c>
    </row>
    <row r="769" spans="1:9">
      <c r="A769" s="214">
        <v>11980</v>
      </c>
      <c r="B769" s="86">
        <f t="shared" si="22"/>
        <v>0.71793786557608941</v>
      </c>
      <c r="I769" s="199">
        <f t="shared" si="23"/>
        <v>1</v>
      </c>
    </row>
    <row r="770" spans="1:9">
      <c r="A770" s="214">
        <v>26188</v>
      </c>
      <c r="B770" s="86">
        <f t="shared" si="22"/>
        <v>1.5387495737849703</v>
      </c>
      <c r="I770" s="199">
        <f t="shared" si="23"/>
        <v>2</v>
      </c>
    </row>
    <row r="771" spans="1:9">
      <c r="A771" s="214">
        <v>-12393</v>
      </c>
      <c r="B771" s="86">
        <f t="shared" si="22"/>
        <v>-0.69011701647451984</v>
      </c>
      <c r="I771" s="199">
        <f t="shared" si="23"/>
        <v>-1</v>
      </c>
    </row>
    <row r="772" spans="1:9">
      <c r="A772" s="214">
        <v>19179</v>
      </c>
      <c r="B772" s="86">
        <f t="shared" si="22"/>
        <v>1.1338319736416675</v>
      </c>
      <c r="I772" s="199">
        <f t="shared" si="23"/>
        <v>1</v>
      </c>
    </row>
    <row r="773" spans="1:9">
      <c r="A773" s="214">
        <v>23018</v>
      </c>
      <c r="B773" s="86">
        <f t="shared" si="22"/>
        <v>1.3556152047659562</v>
      </c>
      <c r="I773" s="199">
        <f t="shared" si="23"/>
        <v>1</v>
      </c>
    </row>
    <row r="774" spans="1:9">
      <c r="A774" s="214">
        <v>-24501</v>
      </c>
      <c r="B774" s="86">
        <f t="shared" si="22"/>
        <v>-1.3896094265950951</v>
      </c>
      <c r="I774" s="199">
        <f t="shared" si="23"/>
        <v>-1</v>
      </c>
    </row>
    <row r="775" spans="1:9">
      <c r="A775" s="214">
        <v>-29643</v>
      </c>
      <c r="B775" s="86">
        <f t="shared" si="22"/>
        <v>-1.6866683936284612</v>
      </c>
      <c r="I775" s="199">
        <f t="shared" si="23"/>
        <v>-2</v>
      </c>
    </row>
    <row r="776" spans="1:9">
      <c r="A776" s="214">
        <v>26209</v>
      </c>
      <c r="B776" s="86">
        <f t="shared" ref="B776:B839" si="24">(A776-$F$7)/$F$8</f>
        <v>1.5399627667658533</v>
      </c>
      <c r="I776" s="199">
        <f t="shared" ref="I776:I839" si="25">ROUND(B776,0)</f>
        <v>2</v>
      </c>
    </row>
    <row r="777" spans="1:9">
      <c r="A777" s="214">
        <v>-11823</v>
      </c>
      <c r="B777" s="86">
        <f t="shared" si="24"/>
        <v>-0.65718749270769394</v>
      </c>
      <c r="I777" s="199">
        <f t="shared" si="25"/>
        <v>-1</v>
      </c>
    </row>
    <row r="778" spans="1:9">
      <c r="A778" s="214">
        <v>-3326</v>
      </c>
      <c r="B778" s="86">
        <f t="shared" si="24"/>
        <v>-0.1663065042046773</v>
      </c>
      <c r="I778" s="199">
        <f t="shared" si="25"/>
        <v>0</v>
      </c>
    </row>
    <row r="779" spans="1:9">
      <c r="A779" s="214">
        <v>-7080</v>
      </c>
      <c r="B779" s="86">
        <f t="shared" si="24"/>
        <v>-0.38317919231110603</v>
      </c>
      <c r="I779" s="199">
        <f t="shared" si="25"/>
        <v>0</v>
      </c>
    </row>
    <row r="780" spans="1:9">
      <c r="A780" s="214">
        <v>-26346</v>
      </c>
      <c r="B780" s="86">
        <f t="shared" si="24"/>
        <v>-1.496197095629821</v>
      </c>
      <c r="I780" s="199">
        <f t="shared" si="25"/>
        <v>-1</v>
      </c>
    </row>
    <row r="781" spans="1:9">
      <c r="A781" s="214">
        <v>10053</v>
      </c>
      <c r="B781" s="86">
        <f t="shared" si="24"/>
        <v>0.6066129668064868</v>
      </c>
      <c r="I781" s="199">
        <f t="shared" si="25"/>
        <v>1</v>
      </c>
    </row>
    <row r="782" spans="1:9">
      <c r="A782" s="214">
        <v>13695</v>
      </c>
      <c r="B782" s="86">
        <f t="shared" si="24"/>
        <v>0.81701529234820591</v>
      </c>
      <c r="I782" s="199">
        <f t="shared" si="25"/>
        <v>1</v>
      </c>
    </row>
    <row r="783" spans="1:9">
      <c r="A783" s="214">
        <v>22923</v>
      </c>
      <c r="B783" s="86">
        <f t="shared" si="24"/>
        <v>1.3501269508048186</v>
      </c>
      <c r="I783" s="199">
        <f t="shared" si="25"/>
        <v>1</v>
      </c>
    </row>
    <row r="784" spans="1:9">
      <c r="A784" s="214">
        <v>-15423</v>
      </c>
      <c r="B784" s="86">
        <f t="shared" si="24"/>
        <v>-0.86516343228764692</v>
      </c>
      <c r="I784" s="199">
        <f t="shared" si="25"/>
        <v>-1</v>
      </c>
    </row>
    <row r="785" spans="1:9">
      <c r="A785" s="214">
        <v>26795</v>
      </c>
      <c r="B785" s="86">
        <f t="shared" si="24"/>
        <v>1.5738166280419235</v>
      </c>
      <c r="I785" s="199">
        <f t="shared" si="25"/>
        <v>2</v>
      </c>
    </row>
    <row r="786" spans="1:9">
      <c r="A786" s="214">
        <v>9825</v>
      </c>
      <c r="B786" s="86">
        <f t="shared" si="24"/>
        <v>0.59344115729975644</v>
      </c>
      <c r="I786" s="199">
        <f t="shared" si="25"/>
        <v>1</v>
      </c>
    </row>
    <row r="787" spans="1:9">
      <c r="A787" s="214">
        <v>29880</v>
      </c>
      <c r="B787" s="86">
        <f t="shared" si="24"/>
        <v>1.7520404540430776</v>
      </c>
      <c r="I787" s="199">
        <f t="shared" si="25"/>
        <v>2</v>
      </c>
    </row>
    <row r="788" spans="1:9">
      <c r="A788" s="214">
        <v>15390</v>
      </c>
      <c r="B788" s="86">
        <f t="shared" si="24"/>
        <v>0.91493729723376704</v>
      </c>
      <c r="I788" s="199">
        <f t="shared" si="25"/>
        <v>1</v>
      </c>
    </row>
    <row r="789" spans="1:9">
      <c r="A789" s="214">
        <v>-22018</v>
      </c>
      <c r="B789" s="86">
        <f t="shared" si="24"/>
        <v>-1.2461637993792554</v>
      </c>
      <c r="I789" s="199">
        <f t="shared" si="25"/>
        <v>-1</v>
      </c>
    </row>
    <row r="790" spans="1:9">
      <c r="A790" s="214">
        <v>-20974</v>
      </c>
      <c r="B790" s="86">
        <f t="shared" si="24"/>
        <v>-1.1858507769010689</v>
      </c>
      <c r="I790" s="199">
        <f t="shared" si="25"/>
        <v>-1</v>
      </c>
    </row>
    <row r="791" spans="1:9">
      <c r="A791" s="214">
        <v>13103</v>
      </c>
      <c r="B791" s="86">
        <f t="shared" si="24"/>
        <v>0.78281480450616914</v>
      </c>
      <c r="I791" s="199">
        <f t="shared" si="25"/>
        <v>1</v>
      </c>
    </row>
    <row r="792" spans="1:9">
      <c r="A792" s="214">
        <v>-18628</v>
      </c>
      <c r="B792" s="86">
        <f t="shared" si="24"/>
        <v>-1.0503197896081329</v>
      </c>
      <c r="I792" s="199">
        <f t="shared" si="25"/>
        <v>-1</v>
      </c>
    </row>
    <row r="793" spans="1:9">
      <c r="A793" s="214">
        <v>1454</v>
      </c>
      <c r="B793" s="86">
        <f t="shared" si="24"/>
        <v>0.10983932668203804</v>
      </c>
      <c r="I793" s="199">
        <f t="shared" si="25"/>
        <v>0</v>
      </c>
    </row>
    <row r="794" spans="1:9">
      <c r="A794" s="214">
        <v>20838</v>
      </c>
      <c r="B794" s="86">
        <f t="shared" si="24"/>
        <v>1.2296742191314292</v>
      </c>
      <c r="I794" s="199">
        <f t="shared" si="25"/>
        <v>1</v>
      </c>
    </row>
    <row r="795" spans="1:9">
      <c r="A795" s="214">
        <v>13330</v>
      </c>
      <c r="B795" s="86">
        <f t="shared" si="24"/>
        <v>0.7959288429185718</v>
      </c>
      <c r="I795" s="199">
        <f t="shared" si="25"/>
        <v>1</v>
      </c>
    </row>
    <row r="796" spans="1:9">
      <c r="A796" s="214">
        <v>467</v>
      </c>
      <c r="B796" s="86">
        <f t="shared" si="24"/>
        <v>5.2819256580534268E-2</v>
      </c>
      <c r="I796" s="199">
        <f t="shared" si="25"/>
        <v>0</v>
      </c>
    </row>
    <row r="797" spans="1:9">
      <c r="A797" s="214">
        <v>1047</v>
      </c>
      <c r="B797" s="86">
        <f t="shared" si="24"/>
        <v>8.6326491290637797E-2</v>
      </c>
      <c r="I797" s="199">
        <f t="shared" si="25"/>
        <v>0</v>
      </c>
    </row>
    <row r="798" spans="1:9">
      <c r="A798" s="214">
        <v>-5655</v>
      </c>
      <c r="B798" s="86">
        <f t="shared" si="24"/>
        <v>-0.30085538289404129</v>
      </c>
      <c r="I798" s="199">
        <f t="shared" si="25"/>
        <v>0</v>
      </c>
    </row>
    <row r="799" spans="1:9">
      <c r="A799" s="214">
        <v>-25171</v>
      </c>
      <c r="B799" s="86">
        <f t="shared" si="24"/>
        <v>-1.4283160597946973</v>
      </c>
      <c r="I799" s="199">
        <f t="shared" si="25"/>
        <v>-1</v>
      </c>
    </row>
    <row r="800" spans="1:9">
      <c r="A800" s="214">
        <v>-2051</v>
      </c>
      <c r="B800" s="86">
        <f t="shared" si="24"/>
        <v>-9.2648358936777267E-2</v>
      </c>
      <c r="I800" s="199">
        <f t="shared" si="25"/>
        <v>0</v>
      </c>
    </row>
    <row r="801" spans="1:9">
      <c r="A801" s="214">
        <v>-26486</v>
      </c>
      <c r="B801" s="86">
        <f t="shared" si="24"/>
        <v>-1.504285048835708</v>
      </c>
      <c r="I801" s="199">
        <f t="shared" si="25"/>
        <v>-2</v>
      </c>
    </row>
    <row r="802" spans="1:9">
      <c r="A802" s="214">
        <v>6398</v>
      </c>
      <c r="B802" s="86">
        <f t="shared" si="24"/>
        <v>0.39545961703850674</v>
      </c>
      <c r="I802" s="199">
        <f t="shared" si="25"/>
        <v>0</v>
      </c>
    </row>
    <row r="803" spans="1:9">
      <c r="A803" s="214">
        <v>925</v>
      </c>
      <c r="B803" s="86">
        <f t="shared" si="24"/>
        <v>7.9278417782650504E-2</v>
      </c>
      <c r="I803" s="199">
        <f t="shared" si="25"/>
        <v>0</v>
      </c>
    </row>
    <row r="804" spans="1:9">
      <c r="A804" s="214">
        <v>-12945</v>
      </c>
      <c r="B804" s="86">
        <f t="shared" si="24"/>
        <v>-0.72200666054344598</v>
      </c>
      <c r="I804" s="199">
        <f t="shared" si="25"/>
        <v>-1</v>
      </c>
    </row>
    <row r="805" spans="1:9">
      <c r="A805" s="214">
        <v>23967</v>
      </c>
      <c r="B805" s="86">
        <f t="shared" si="24"/>
        <v>1.4104399732830049</v>
      </c>
      <c r="I805" s="199">
        <f t="shared" si="25"/>
        <v>1</v>
      </c>
    </row>
    <row r="806" spans="1:9">
      <c r="A806" s="214">
        <v>10780</v>
      </c>
      <c r="B806" s="86">
        <f t="shared" si="24"/>
        <v>0.64861255238277171</v>
      </c>
      <c r="I806" s="199">
        <f t="shared" si="25"/>
        <v>1</v>
      </c>
    </row>
    <row r="807" spans="1:9">
      <c r="A807" s="214">
        <v>13050</v>
      </c>
      <c r="B807" s="86">
        <f t="shared" si="24"/>
        <v>0.77975293650679767</v>
      </c>
      <c r="I807" s="199">
        <f t="shared" si="25"/>
        <v>1</v>
      </c>
    </row>
    <row r="808" spans="1:9">
      <c r="A808" s="214">
        <v>-10068</v>
      </c>
      <c r="B808" s="86">
        <f t="shared" si="24"/>
        <v>-0.55579922216246691</v>
      </c>
      <c r="I808" s="199">
        <f t="shared" si="25"/>
        <v>-1</v>
      </c>
    </row>
    <row r="809" spans="1:9">
      <c r="A809" s="214">
        <v>1354</v>
      </c>
      <c r="B809" s="86">
        <f t="shared" si="24"/>
        <v>0.10406221724926157</v>
      </c>
      <c r="I809" s="199">
        <f t="shared" si="25"/>
        <v>0</v>
      </c>
    </row>
    <row r="810" spans="1:9">
      <c r="A810" s="214">
        <v>-12049</v>
      </c>
      <c r="B810" s="86">
        <f t="shared" si="24"/>
        <v>-0.6702437600257688</v>
      </c>
      <c r="I810" s="199">
        <f t="shared" si="25"/>
        <v>-1</v>
      </c>
    </row>
    <row r="811" spans="1:9">
      <c r="A811" s="214">
        <v>-13265</v>
      </c>
      <c r="B811" s="86">
        <f t="shared" si="24"/>
        <v>-0.74049341072833064</v>
      </c>
      <c r="I811" s="199">
        <f t="shared" si="25"/>
        <v>-1</v>
      </c>
    </row>
    <row r="812" spans="1:9">
      <c r="A812" s="214">
        <v>17303</v>
      </c>
      <c r="B812" s="86">
        <f t="shared" si="24"/>
        <v>1.0254534006827809</v>
      </c>
      <c r="I812" s="199">
        <f t="shared" si="25"/>
        <v>1</v>
      </c>
    </row>
    <row r="813" spans="1:9">
      <c r="A813" s="214">
        <v>21949</v>
      </c>
      <c r="B813" s="86">
        <f t="shared" si="24"/>
        <v>1.2938579049295758</v>
      </c>
      <c r="I813" s="199">
        <f t="shared" si="25"/>
        <v>1</v>
      </c>
    </row>
    <row r="814" spans="1:9">
      <c r="A814" s="214">
        <v>-24308</v>
      </c>
      <c r="B814" s="86">
        <f t="shared" si="24"/>
        <v>-1.3784596053898366</v>
      </c>
      <c r="I814" s="199">
        <f t="shared" si="25"/>
        <v>-1</v>
      </c>
    </row>
    <row r="815" spans="1:9">
      <c r="A815" s="214">
        <v>21392</v>
      </c>
      <c r="B815" s="86">
        <f t="shared" si="24"/>
        <v>1.2616794053890108</v>
      </c>
      <c r="I815" s="199">
        <f t="shared" si="25"/>
        <v>1</v>
      </c>
    </row>
    <row r="816" spans="1:9">
      <c r="A816" s="214">
        <v>-10317</v>
      </c>
      <c r="B816" s="86">
        <f t="shared" si="24"/>
        <v>-0.57018422465008034</v>
      </c>
      <c r="I816" s="199">
        <f t="shared" si="25"/>
        <v>-1</v>
      </c>
    </row>
    <row r="817" spans="1:9">
      <c r="A817" s="214">
        <v>26569</v>
      </c>
      <c r="B817" s="86">
        <f t="shared" si="24"/>
        <v>1.5607603607238487</v>
      </c>
      <c r="I817" s="199">
        <f t="shared" si="25"/>
        <v>2</v>
      </c>
    </row>
    <row r="818" spans="1:9">
      <c r="A818" s="214">
        <v>-1111</v>
      </c>
      <c r="B818" s="86">
        <f t="shared" si="24"/>
        <v>-3.8343530268678441E-2</v>
      </c>
      <c r="I818" s="199">
        <f t="shared" si="25"/>
        <v>0</v>
      </c>
    </row>
    <row r="819" spans="1:9">
      <c r="A819" s="214">
        <v>-20201</v>
      </c>
      <c r="B819" s="86">
        <f t="shared" si="24"/>
        <v>-1.1411937209857068</v>
      </c>
      <c r="I819" s="199">
        <f t="shared" si="25"/>
        <v>-1</v>
      </c>
    </row>
    <row r="820" spans="1:9">
      <c r="A820" s="214">
        <v>-986</v>
      </c>
      <c r="B820" s="86">
        <f t="shared" si="24"/>
        <v>-3.1122143477707854E-2</v>
      </c>
      <c r="I820" s="199">
        <f t="shared" si="25"/>
        <v>0</v>
      </c>
    </row>
    <row r="821" spans="1:9">
      <c r="A821" s="214">
        <v>-28314</v>
      </c>
      <c r="B821" s="86">
        <f t="shared" si="24"/>
        <v>-1.6098906092668619</v>
      </c>
      <c r="I821" s="199">
        <f t="shared" si="25"/>
        <v>-2</v>
      </c>
    </row>
    <row r="822" spans="1:9">
      <c r="A822" s="214">
        <v>-20716</v>
      </c>
      <c r="B822" s="86">
        <f t="shared" si="24"/>
        <v>-1.1709458345645056</v>
      </c>
      <c r="I822" s="199">
        <f t="shared" si="25"/>
        <v>-1</v>
      </c>
    </row>
    <row r="823" spans="1:9">
      <c r="A823" s="214">
        <v>5223</v>
      </c>
      <c r="B823" s="86">
        <f t="shared" si="24"/>
        <v>0.32757858120338323</v>
      </c>
      <c r="I823" s="199">
        <f t="shared" si="25"/>
        <v>0</v>
      </c>
    </row>
    <row r="824" spans="1:9">
      <c r="A824" s="214">
        <v>22399</v>
      </c>
      <c r="B824" s="86">
        <f t="shared" si="24"/>
        <v>1.3198548973770698</v>
      </c>
      <c r="I824" s="199">
        <f t="shared" si="25"/>
        <v>1</v>
      </c>
    </row>
    <row r="825" spans="1:9">
      <c r="A825" s="214">
        <v>-3089</v>
      </c>
      <c r="B825" s="86">
        <f t="shared" si="24"/>
        <v>-0.15261475484899706</v>
      </c>
      <c r="I825" s="199">
        <f t="shared" si="25"/>
        <v>0</v>
      </c>
    </row>
    <row r="826" spans="1:9">
      <c r="A826" s="214">
        <v>17550</v>
      </c>
      <c r="B826" s="86">
        <f t="shared" si="24"/>
        <v>1.0397228609817388</v>
      </c>
      <c r="I826" s="199">
        <f t="shared" si="25"/>
        <v>1</v>
      </c>
    </row>
    <row r="827" spans="1:9">
      <c r="A827" s="214">
        <v>-27423</v>
      </c>
      <c r="B827" s="86">
        <f t="shared" si="24"/>
        <v>-1.5584165642208236</v>
      </c>
      <c r="I827" s="199">
        <f t="shared" si="25"/>
        <v>-2</v>
      </c>
    </row>
    <row r="828" spans="1:9">
      <c r="A828" s="214">
        <v>-26425</v>
      </c>
      <c r="B828" s="86">
        <f t="shared" si="24"/>
        <v>-1.5007610120817143</v>
      </c>
      <c r="I828" s="199">
        <f t="shared" si="25"/>
        <v>-2</v>
      </c>
    </row>
    <row r="829" spans="1:9">
      <c r="A829" s="214">
        <v>-24760</v>
      </c>
      <c r="B829" s="86">
        <f t="shared" si="24"/>
        <v>-1.4045721400259861</v>
      </c>
      <c r="I829" s="199">
        <f t="shared" si="25"/>
        <v>-1</v>
      </c>
    </row>
    <row r="830" spans="1:9">
      <c r="A830" s="214">
        <v>7380</v>
      </c>
      <c r="B830" s="86">
        <f t="shared" si="24"/>
        <v>0.45219083166837171</v>
      </c>
      <c r="I830" s="199">
        <f t="shared" si="25"/>
        <v>0</v>
      </c>
    </row>
    <row r="831" spans="1:9">
      <c r="A831" s="214">
        <v>14257</v>
      </c>
      <c r="B831" s="86">
        <f t="shared" si="24"/>
        <v>0.84948264736040968</v>
      </c>
      <c r="I831" s="199">
        <f t="shared" si="25"/>
        <v>1</v>
      </c>
    </row>
    <row r="832" spans="1:9">
      <c r="A832" s="214">
        <v>-5810</v>
      </c>
      <c r="B832" s="86">
        <f t="shared" si="24"/>
        <v>-0.3098099025148448</v>
      </c>
      <c r="I832" s="199">
        <f t="shared" si="25"/>
        <v>0</v>
      </c>
    </row>
    <row r="833" spans="1:9">
      <c r="A833" s="214">
        <v>21860</v>
      </c>
      <c r="B833" s="86">
        <f t="shared" si="24"/>
        <v>1.2887162775344045</v>
      </c>
      <c r="I833" s="199">
        <f t="shared" si="25"/>
        <v>1</v>
      </c>
    </row>
    <row r="834" spans="1:9">
      <c r="A834" s="214">
        <v>18531</v>
      </c>
      <c r="B834" s="86">
        <f t="shared" si="24"/>
        <v>1.096396304517276</v>
      </c>
      <c r="I834" s="199">
        <f t="shared" si="25"/>
        <v>1</v>
      </c>
    </row>
    <row r="835" spans="1:9">
      <c r="A835" s="214">
        <v>16959</v>
      </c>
      <c r="B835" s="86">
        <f t="shared" si="24"/>
        <v>1.0055801442340297</v>
      </c>
      <c r="I835" s="199">
        <f t="shared" si="25"/>
        <v>1</v>
      </c>
    </row>
    <row r="836" spans="1:9">
      <c r="A836" s="214">
        <v>26464</v>
      </c>
      <c r="B836" s="86">
        <f t="shared" si="24"/>
        <v>1.5546943958194335</v>
      </c>
      <c r="I836" s="199">
        <f t="shared" si="25"/>
        <v>2</v>
      </c>
    </row>
    <row r="837" spans="1:9">
      <c r="A837" s="214">
        <v>26794</v>
      </c>
      <c r="B837" s="86">
        <f t="shared" si="24"/>
        <v>1.5737588569475958</v>
      </c>
      <c r="I837" s="199">
        <f t="shared" si="25"/>
        <v>2</v>
      </c>
    </row>
    <row r="838" spans="1:9">
      <c r="A838" s="214">
        <v>18254</v>
      </c>
      <c r="B838" s="86">
        <f t="shared" si="24"/>
        <v>1.0803937113884852</v>
      </c>
      <c r="I838" s="199">
        <f t="shared" si="25"/>
        <v>1</v>
      </c>
    </row>
    <row r="839" spans="1:9">
      <c r="A839" s="214">
        <v>5536</v>
      </c>
      <c r="B839" s="86">
        <f t="shared" si="24"/>
        <v>0.34566093372797357</v>
      </c>
      <c r="I839" s="199">
        <f t="shared" si="25"/>
        <v>0</v>
      </c>
    </row>
    <row r="840" spans="1:9">
      <c r="A840" s="214">
        <v>-28030</v>
      </c>
      <c r="B840" s="86">
        <f t="shared" ref="B840:B903" si="26">(A840-$F$7)/$F$8</f>
        <v>-1.5934836184777768</v>
      </c>
      <c r="I840" s="199">
        <f t="shared" ref="I840:I903" si="27">ROUND(B840,0)</f>
        <v>-2</v>
      </c>
    </row>
    <row r="841" spans="1:9">
      <c r="A841" s="214">
        <v>-28739</v>
      </c>
      <c r="B841" s="86">
        <f t="shared" si="26"/>
        <v>-1.634443324356162</v>
      </c>
      <c r="I841" s="199">
        <f t="shared" si="27"/>
        <v>-2</v>
      </c>
    </row>
    <row r="842" spans="1:9">
      <c r="A842" s="214">
        <v>-11913</v>
      </c>
      <c r="B842" s="86">
        <f t="shared" si="26"/>
        <v>-0.66238689119719285</v>
      </c>
      <c r="I842" s="199">
        <f t="shared" si="27"/>
        <v>-1</v>
      </c>
    </row>
    <row r="843" spans="1:9">
      <c r="A843" s="214">
        <v>13887</v>
      </c>
      <c r="B843" s="86">
        <f t="shared" si="26"/>
        <v>0.82810734245913675</v>
      </c>
      <c r="I843" s="199">
        <f t="shared" si="27"/>
        <v>1</v>
      </c>
    </row>
    <row r="844" spans="1:9">
      <c r="A844" s="214">
        <v>3803</v>
      </c>
      <c r="B844" s="86">
        <f t="shared" si="26"/>
        <v>0.24554362725795734</v>
      </c>
      <c r="I844" s="199">
        <f t="shared" si="27"/>
        <v>0</v>
      </c>
    </row>
    <row r="845" spans="1:9">
      <c r="A845" s="214">
        <v>-22363</v>
      </c>
      <c r="B845" s="86">
        <f t="shared" si="26"/>
        <v>-1.2660948269223342</v>
      </c>
      <c r="I845" s="199">
        <f t="shared" si="27"/>
        <v>-1</v>
      </c>
    </row>
    <row r="846" spans="1:9">
      <c r="A846" s="214">
        <v>15916</v>
      </c>
      <c r="B846" s="86">
        <f t="shared" si="26"/>
        <v>0.94532489285017129</v>
      </c>
      <c r="I846" s="199">
        <f t="shared" si="27"/>
        <v>1</v>
      </c>
    </row>
    <row r="847" spans="1:9">
      <c r="A847" s="214">
        <v>6488</v>
      </c>
      <c r="B847" s="86">
        <f t="shared" si="26"/>
        <v>0.40065901552800559</v>
      </c>
      <c r="I847" s="199">
        <f t="shared" si="27"/>
        <v>0</v>
      </c>
    </row>
    <row r="848" spans="1:9">
      <c r="A848" s="214">
        <v>-19195</v>
      </c>
      <c r="B848" s="86">
        <f t="shared" si="26"/>
        <v>-1.0830760000919755</v>
      </c>
      <c r="I848" s="199">
        <f t="shared" si="27"/>
        <v>-1</v>
      </c>
    </row>
    <row r="849" spans="1:9">
      <c r="A849" s="214">
        <v>-24321</v>
      </c>
      <c r="B849" s="86">
        <f t="shared" si="26"/>
        <v>-1.3792106296160975</v>
      </c>
      <c r="I849" s="199">
        <f t="shared" si="27"/>
        <v>-1</v>
      </c>
    </row>
    <row r="850" spans="1:9">
      <c r="A850" s="214">
        <v>-2730</v>
      </c>
      <c r="B850" s="86">
        <f t="shared" si="26"/>
        <v>-0.13187493198532951</v>
      </c>
      <c r="I850" s="199">
        <f t="shared" si="27"/>
        <v>0</v>
      </c>
    </row>
    <row r="851" spans="1:9">
      <c r="A851" s="214">
        <v>-13175</v>
      </c>
      <c r="B851" s="86">
        <f t="shared" si="26"/>
        <v>-0.73529401223883184</v>
      </c>
      <c r="I851" s="199">
        <f t="shared" si="27"/>
        <v>-1</v>
      </c>
    </row>
    <row r="852" spans="1:9">
      <c r="A852" s="214">
        <v>-18714</v>
      </c>
      <c r="B852" s="86">
        <f t="shared" si="26"/>
        <v>-1.0552881037203208</v>
      </c>
      <c r="I852" s="199">
        <f t="shared" si="27"/>
        <v>-1</v>
      </c>
    </row>
    <row r="853" spans="1:9">
      <c r="A853" s="214">
        <v>-17015</v>
      </c>
      <c r="B853" s="86">
        <f t="shared" si="26"/>
        <v>-0.95713501445744842</v>
      </c>
      <c r="I853" s="199">
        <f t="shared" si="27"/>
        <v>-1</v>
      </c>
    </row>
    <row r="854" spans="1:9">
      <c r="A854" s="214">
        <v>17926</v>
      </c>
      <c r="B854" s="86">
        <f t="shared" si="26"/>
        <v>1.0614447924489783</v>
      </c>
      <c r="I854" s="199">
        <f t="shared" si="27"/>
        <v>1</v>
      </c>
    </row>
    <row r="855" spans="1:9">
      <c r="A855" s="214">
        <v>-8090</v>
      </c>
      <c r="B855" s="86">
        <f t="shared" si="26"/>
        <v>-0.44152799758214839</v>
      </c>
      <c r="I855" s="199">
        <f t="shared" si="27"/>
        <v>0</v>
      </c>
    </row>
    <row r="856" spans="1:9">
      <c r="A856" s="214">
        <v>-1643</v>
      </c>
      <c r="B856" s="86">
        <f t="shared" si="26"/>
        <v>-6.9077752451049274E-2</v>
      </c>
      <c r="I856" s="199">
        <f t="shared" si="27"/>
        <v>0</v>
      </c>
    </row>
    <row r="857" spans="1:9">
      <c r="A857" s="214">
        <v>10368</v>
      </c>
      <c r="B857" s="86">
        <f t="shared" si="26"/>
        <v>0.62481086151973275</v>
      </c>
      <c r="I857" s="199">
        <f t="shared" si="27"/>
        <v>1</v>
      </c>
    </row>
    <row r="858" spans="1:9">
      <c r="A858" s="214">
        <v>-22083</v>
      </c>
      <c r="B858" s="86">
        <f t="shared" si="26"/>
        <v>-1.2499189205105601</v>
      </c>
      <c r="I858" s="199">
        <f t="shared" si="27"/>
        <v>-1</v>
      </c>
    </row>
    <row r="859" spans="1:9">
      <c r="A859" s="214">
        <v>-9085</v>
      </c>
      <c r="B859" s="86">
        <f t="shared" si="26"/>
        <v>-0.49901023643827419</v>
      </c>
      <c r="I859" s="199">
        <f t="shared" si="27"/>
        <v>0</v>
      </c>
    </row>
    <row r="860" spans="1:9">
      <c r="A860" s="214">
        <v>-25605</v>
      </c>
      <c r="B860" s="86">
        <f t="shared" si="26"/>
        <v>-1.4533887147329474</v>
      </c>
      <c r="I860" s="199">
        <f t="shared" si="27"/>
        <v>-1</v>
      </c>
    </row>
    <row r="861" spans="1:9">
      <c r="A861" s="214">
        <v>6071</v>
      </c>
      <c r="B861" s="86">
        <f t="shared" si="26"/>
        <v>0.3765684691933277</v>
      </c>
      <c r="I861" s="199">
        <f t="shared" si="27"/>
        <v>0</v>
      </c>
    </row>
    <row r="862" spans="1:9">
      <c r="A862" s="214">
        <v>-7896</v>
      </c>
      <c r="B862" s="86">
        <f t="shared" si="26"/>
        <v>-0.43032040528256199</v>
      </c>
      <c r="I862" s="199">
        <f t="shared" si="27"/>
        <v>0</v>
      </c>
    </row>
    <row r="863" spans="1:9">
      <c r="A863" s="214">
        <v>-279</v>
      </c>
      <c r="B863" s="86">
        <f t="shared" si="26"/>
        <v>9.7220202120217973E-3</v>
      </c>
      <c r="I863" s="199">
        <f t="shared" si="27"/>
        <v>0</v>
      </c>
    </row>
    <row r="864" spans="1:9">
      <c r="A864" s="214">
        <v>22677</v>
      </c>
      <c r="B864" s="86">
        <f t="shared" si="26"/>
        <v>1.3359152616001884</v>
      </c>
      <c r="I864" s="199">
        <f t="shared" si="27"/>
        <v>1</v>
      </c>
    </row>
    <row r="865" spans="1:9">
      <c r="A865" s="214">
        <v>-12114</v>
      </c>
      <c r="B865" s="86">
        <f t="shared" si="26"/>
        <v>-0.67399888115707351</v>
      </c>
      <c r="I865" s="199">
        <f t="shared" si="27"/>
        <v>-1</v>
      </c>
    </row>
    <row r="866" spans="1:9">
      <c r="A866" s="214">
        <v>-13171</v>
      </c>
      <c r="B866" s="86">
        <f t="shared" si="26"/>
        <v>-0.73506292786152083</v>
      </c>
      <c r="I866" s="199">
        <f t="shared" si="27"/>
        <v>-1</v>
      </c>
    </row>
    <row r="867" spans="1:9">
      <c r="A867" s="214">
        <v>-12376</v>
      </c>
      <c r="B867" s="86">
        <f t="shared" si="26"/>
        <v>-0.68913490787094789</v>
      </c>
      <c r="I867" s="199">
        <f t="shared" si="27"/>
        <v>-1</v>
      </c>
    </row>
    <row r="868" spans="1:9">
      <c r="A868" s="214">
        <v>-2441</v>
      </c>
      <c r="B868" s="86">
        <f t="shared" si="26"/>
        <v>-0.1151790857246055</v>
      </c>
      <c r="I868" s="199">
        <f t="shared" si="27"/>
        <v>0</v>
      </c>
    </row>
    <row r="869" spans="1:9">
      <c r="A869" s="214">
        <v>-16347</v>
      </c>
      <c r="B869" s="86">
        <f t="shared" si="26"/>
        <v>-0.91854392344650149</v>
      </c>
      <c r="I869" s="199">
        <f t="shared" si="27"/>
        <v>-1</v>
      </c>
    </row>
    <row r="870" spans="1:9">
      <c r="A870" s="214">
        <v>-1310</v>
      </c>
      <c r="B870" s="86">
        <f t="shared" si="26"/>
        <v>-4.9839978039903622E-2</v>
      </c>
      <c r="I870" s="199">
        <f t="shared" si="27"/>
        <v>0</v>
      </c>
    </row>
    <row r="871" spans="1:9">
      <c r="A871" s="214">
        <v>4093</v>
      </c>
      <c r="B871" s="86">
        <f t="shared" si="26"/>
        <v>0.26229724461300907</v>
      </c>
      <c r="I871" s="199">
        <f t="shared" si="27"/>
        <v>0</v>
      </c>
    </row>
    <row r="872" spans="1:9">
      <c r="A872" s="214">
        <v>14206</v>
      </c>
      <c r="B872" s="86">
        <f t="shared" si="26"/>
        <v>0.8465363215496936</v>
      </c>
      <c r="I872" s="199">
        <f t="shared" si="27"/>
        <v>1</v>
      </c>
    </row>
    <row r="873" spans="1:9">
      <c r="A873" s="214">
        <v>-10224</v>
      </c>
      <c r="B873" s="86">
        <f t="shared" si="26"/>
        <v>-0.56481151287759823</v>
      </c>
      <c r="I873" s="199">
        <f t="shared" si="27"/>
        <v>-1</v>
      </c>
    </row>
    <row r="874" spans="1:9">
      <c r="A874" s="214">
        <v>-9978</v>
      </c>
      <c r="B874" s="86">
        <f t="shared" si="26"/>
        <v>-0.55059982367296811</v>
      </c>
      <c r="I874" s="199">
        <f t="shared" si="27"/>
        <v>-1</v>
      </c>
    </row>
    <row r="875" spans="1:9">
      <c r="A875" s="214">
        <v>21482</v>
      </c>
      <c r="B875" s="86">
        <f t="shared" si="26"/>
        <v>1.2668788038785095</v>
      </c>
      <c r="I875" s="199">
        <f t="shared" si="27"/>
        <v>1</v>
      </c>
    </row>
    <row r="876" spans="1:9">
      <c r="A876" s="214">
        <v>-878</v>
      </c>
      <c r="B876" s="86">
        <f t="shared" si="26"/>
        <v>-2.4882865290309263E-2</v>
      </c>
      <c r="I876" s="199">
        <f t="shared" si="27"/>
        <v>0</v>
      </c>
    </row>
    <row r="877" spans="1:9">
      <c r="A877" s="214">
        <v>-29734</v>
      </c>
      <c r="B877" s="86">
        <f t="shared" si="26"/>
        <v>-1.6919255632122878</v>
      </c>
      <c r="I877" s="199">
        <f t="shared" si="27"/>
        <v>-2</v>
      </c>
    </row>
    <row r="878" spans="1:9">
      <c r="A878" s="214">
        <v>-4811</v>
      </c>
      <c r="B878" s="86">
        <f t="shared" si="26"/>
        <v>-0.25209657928140788</v>
      </c>
      <c r="I878" s="199">
        <f t="shared" si="27"/>
        <v>0</v>
      </c>
    </row>
    <row r="879" spans="1:9">
      <c r="A879" s="214">
        <v>5857</v>
      </c>
      <c r="B879" s="86">
        <f t="shared" si="26"/>
        <v>0.36420545500718604</v>
      </c>
      <c r="I879" s="199">
        <f t="shared" si="27"/>
        <v>0</v>
      </c>
    </row>
    <row r="880" spans="1:9">
      <c r="A880" s="214">
        <v>-18077</v>
      </c>
      <c r="B880" s="86">
        <f t="shared" si="26"/>
        <v>-1.0184879166335346</v>
      </c>
      <c r="I880" s="199">
        <f t="shared" si="27"/>
        <v>-1</v>
      </c>
    </row>
    <row r="881" spans="1:9">
      <c r="A881" s="214">
        <v>-7121</v>
      </c>
      <c r="B881" s="86">
        <f t="shared" si="26"/>
        <v>-0.38554780717854437</v>
      </c>
      <c r="I881" s="199">
        <f t="shared" si="27"/>
        <v>0</v>
      </c>
    </row>
    <row r="882" spans="1:9">
      <c r="A882" s="214">
        <v>18607</v>
      </c>
      <c r="B882" s="86">
        <f t="shared" si="26"/>
        <v>1.100786907686186</v>
      </c>
      <c r="I882" s="199">
        <f t="shared" si="27"/>
        <v>1</v>
      </c>
    </row>
    <row r="883" spans="1:9">
      <c r="A883" s="214">
        <v>-2971</v>
      </c>
      <c r="B883" s="86">
        <f t="shared" si="26"/>
        <v>-0.14579776571832082</v>
      </c>
      <c r="I883" s="199">
        <f t="shared" si="27"/>
        <v>0</v>
      </c>
    </row>
    <row r="884" spans="1:9">
      <c r="A884" s="214">
        <v>-10905</v>
      </c>
      <c r="B884" s="86">
        <f t="shared" si="26"/>
        <v>-0.604153628114806</v>
      </c>
      <c r="I884" s="199">
        <f t="shared" si="27"/>
        <v>-1</v>
      </c>
    </row>
    <row r="885" spans="1:9">
      <c r="A885" s="214">
        <v>13712</v>
      </c>
      <c r="B885" s="86">
        <f t="shared" si="26"/>
        <v>0.81799740095177786</v>
      </c>
      <c r="I885" s="199">
        <f t="shared" si="27"/>
        <v>1</v>
      </c>
    </row>
    <row r="886" spans="1:9">
      <c r="A886" s="214">
        <v>-29723</v>
      </c>
      <c r="B886" s="86">
        <f t="shared" si="26"/>
        <v>-1.6912900811746825</v>
      </c>
      <c r="I886" s="199">
        <f t="shared" si="27"/>
        <v>-2</v>
      </c>
    </row>
    <row r="887" spans="1:9">
      <c r="A887" s="214">
        <v>27890</v>
      </c>
      <c r="B887" s="86">
        <f t="shared" si="26"/>
        <v>1.6370759763308258</v>
      </c>
      <c r="I887" s="199">
        <f t="shared" si="27"/>
        <v>2</v>
      </c>
    </row>
    <row r="888" spans="1:9">
      <c r="A888" s="214">
        <v>-20727</v>
      </c>
      <c r="B888" s="86">
        <f t="shared" si="26"/>
        <v>-1.171581316602111</v>
      </c>
      <c r="I888" s="199">
        <f t="shared" si="27"/>
        <v>-1</v>
      </c>
    </row>
    <row r="889" spans="1:9">
      <c r="A889" s="214">
        <v>-22899</v>
      </c>
      <c r="B889" s="86">
        <f t="shared" si="26"/>
        <v>-1.297060133482016</v>
      </c>
      <c r="I889" s="199">
        <f t="shared" si="27"/>
        <v>-1</v>
      </c>
    </row>
    <row r="890" spans="1:9">
      <c r="A890" s="214">
        <v>19228</v>
      </c>
      <c r="B890" s="86">
        <f t="shared" si="26"/>
        <v>1.136662757263728</v>
      </c>
      <c r="I890" s="199">
        <f t="shared" si="27"/>
        <v>1</v>
      </c>
    </row>
    <row r="891" spans="1:9">
      <c r="A891" s="214">
        <v>28322</v>
      </c>
      <c r="B891" s="86">
        <f t="shared" si="26"/>
        <v>1.6620330890804202</v>
      </c>
      <c r="I891" s="199">
        <f t="shared" si="27"/>
        <v>2</v>
      </c>
    </row>
    <row r="892" spans="1:9">
      <c r="A892" s="214">
        <v>-135</v>
      </c>
      <c r="B892" s="86">
        <f t="shared" si="26"/>
        <v>1.8041057795219913E-2</v>
      </c>
      <c r="I892" s="199">
        <f t="shared" si="27"/>
        <v>0</v>
      </c>
    </row>
    <row r="893" spans="1:9">
      <c r="A893" s="214">
        <v>28172</v>
      </c>
      <c r="B893" s="86">
        <f t="shared" si="26"/>
        <v>1.6533674249312555</v>
      </c>
      <c r="I893" s="199">
        <f t="shared" si="27"/>
        <v>2</v>
      </c>
    </row>
    <row r="894" spans="1:9">
      <c r="A894" s="214">
        <v>-318</v>
      </c>
      <c r="B894" s="86">
        <f t="shared" si="26"/>
        <v>7.468947533238973E-3</v>
      </c>
      <c r="I894" s="199">
        <f t="shared" si="27"/>
        <v>0</v>
      </c>
    </row>
    <row r="895" spans="1:9">
      <c r="A895" s="214">
        <v>23674</v>
      </c>
      <c r="B895" s="86">
        <f t="shared" si="26"/>
        <v>1.3935130426449698</v>
      </c>
      <c r="I895" s="199">
        <f t="shared" si="27"/>
        <v>1</v>
      </c>
    </row>
    <row r="896" spans="1:9">
      <c r="A896" s="214">
        <v>5163</v>
      </c>
      <c r="B896" s="86">
        <f t="shared" si="26"/>
        <v>0.32411231554371733</v>
      </c>
      <c r="I896" s="199">
        <f t="shared" si="27"/>
        <v>0</v>
      </c>
    </row>
    <row r="897" spans="1:9">
      <c r="A897" s="214">
        <v>-1457</v>
      </c>
      <c r="B897" s="86">
        <f t="shared" si="26"/>
        <v>-5.8332328906085029E-2</v>
      </c>
      <c r="I897" s="199">
        <f t="shared" si="27"/>
        <v>0</v>
      </c>
    </row>
    <row r="898" spans="1:9">
      <c r="A898" s="214">
        <v>-12698</v>
      </c>
      <c r="B898" s="86">
        <f t="shared" si="26"/>
        <v>-0.70773720024448805</v>
      </c>
      <c r="I898" s="199">
        <f t="shared" si="27"/>
        <v>-1</v>
      </c>
    </row>
    <row r="899" spans="1:9">
      <c r="A899" s="214">
        <v>24270</v>
      </c>
      <c r="B899" s="86">
        <f t="shared" si="26"/>
        <v>1.4279446148643176</v>
      </c>
      <c r="I899" s="199">
        <f t="shared" si="27"/>
        <v>1</v>
      </c>
    </row>
    <row r="900" spans="1:9">
      <c r="A900" s="214">
        <v>3526</v>
      </c>
      <c r="B900" s="86">
        <f t="shared" si="26"/>
        <v>0.22954103412916652</v>
      </c>
      <c r="I900" s="199">
        <f t="shared" si="27"/>
        <v>0</v>
      </c>
    </row>
    <row r="901" spans="1:9">
      <c r="A901" s="214">
        <v>10895</v>
      </c>
      <c r="B901" s="86">
        <f t="shared" si="26"/>
        <v>0.6552562282304647</v>
      </c>
      <c r="I901" s="199">
        <f t="shared" si="27"/>
        <v>1</v>
      </c>
    </row>
    <row r="902" spans="1:9">
      <c r="A902" s="214">
        <v>-2330</v>
      </c>
      <c r="B902" s="86">
        <f t="shared" si="26"/>
        <v>-0.10876649425422362</v>
      </c>
      <c r="I902" s="199">
        <f t="shared" si="27"/>
        <v>0</v>
      </c>
    </row>
    <row r="903" spans="1:9">
      <c r="A903" s="214">
        <v>-9172</v>
      </c>
      <c r="B903" s="86">
        <f t="shared" si="26"/>
        <v>-0.50403632164478973</v>
      </c>
      <c r="I903" s="199">
        <f t="shared" si="27"/>
        <v>-1</v>
      </c>
    </row>
    <row r="904" spans="1:9">
      <c r="A904" s="214">
        <v>-22213</v>
      </c>
      <c r="B904" s="86">
        <f t="shared" ref="B904:B967" si="28">(A904-$F$7)/$F$8</f>
        <v>-1.2574291627731695</v>
      </c>
      <c r="I904" s="199">
        <f t="shared" ref="I904:I967" si="29">ROUND(B904,0)</f>
        <v>-1</v>
      </c>
    </row>
    <row r="905" spans="1:9">
      <c r="A905" s="214">
        <v>13633</v>
      </c>
      <c r="B905" s="86">
        <f t="shared" si="28"/>
        <v>0.81343348449988451</v>
      </c>
      <c r="I905" s="199">
        <f t="shared" si="29"/>
        <v>1</v>
      </c>
    </row>
    <row r="906" spans="1:9">
      <c r="A906" s="214">
        <v>-3040</v>
      </c>
      <c r="B906" s="86">
        <f t="shared" si="28"/>
        <v>-0.14978397122693657</v>
      </c>
      <c r="I906" s="199">
        <f t="shared" si="29"/>
        <v>0</v>
      </c>
    </row>
    <row r="907" spans="1:9">
      <c r="A907" s="214">
        <v>-7470</v>
      </c>
      <c r="B907" s="86">
        <f t="shared" si="28"/>
        <v>-0.40570991909893422</v>
      </c>
      <c r="I907" s="199">
        <f t="shared" si="29"/>
        <v>0</v>
      </c>
    </row>
    <row r="908" spans="1:9">
      <c r="A908" s="214">
        <v>4385</v>
      </c>
      <c r="B908" s="86">
        <f t="shared" si="28"/>
        <v>0.2791664041567164</v>
      </c>
      <c r="I908" s="199">
        <f t="shared" si="29"/>
        <v>0</v>
      </c>
    </row>
    <row r="909" spans="1:9">
      <c r="A909" s="214">
        <v>20267</v>
      </c>
      <c r="B909" s="86">
        <f t="shared" si="28"/>
        <v>1.1966869242702756</v>
      </c>
      <c r="I909" s="199">
        <f t="shared" si="29"/>
        <v>1</v>
      </c>
    </row>
    <row r="910" spans="1:9">
      <c r="A910" s="214">
        <v>-21692</v>
      </c>
      <c r="B910" s="86">
        <f t="shared" si="28"/>
        <v>-1.2273304226284041</v>
      </c>
      <c r="I910" s="199">
        <f t="shared" si="29"/>
        <v>-1</v>
      </c>
    </row>
    <row r="911" spans="1:9">
      <c r="A911" s="214">
        <v>-21340</v>
      </c>
      <c r="B911" s="86">
        <f t="shared" si="28"/>
        <v>-1.2069949974250309</v>
      </c>
      <c r="I911" s="199">
        <f t="shared" si="29"/>
        <v>-1</v>
      </c>
    </row>
    <row r="912" spans="1:9">
      <c r="A912" s="214">
        <v>50</v>
      </c>
      <c r="B912" s="86">
        <f t="shared" si="28"/>
        <v>2.8728710245856385E-2</v>
      </c>
      <c r="I912" s="199">
        <f t="shared" si="29"/>
        <v>0</v>
      </c>
    </row>
    <row r="913" spans="1:9">
      <c r="A913" s="214">
        <v>7161</v>
      </c>
      <c r="B913" s="86">
        <f t="shared" si="28"/>
        <v>0.43953896201059123</v>
      </c>
      <c r="I913" s="199">
        <f t="shared" si="29"/>
        <v>0</v>
      </c>
    </row>
    <row r="914" spans="1:9">
      <c r="A914" s="214">
        <v>10819</v>
      </c>
      <c r="B914" s="86">
        <f t="shared" si="28"/>
        <v>0.65086562506155454</v>
      </c>
      <c r="I914" s="199">
        <f t="shared" si="29"/>
        <v>1</v>
      </c>
    </row>
    <row r="915" spans="1:9">
      <c r="A915" s="214">
        <v>-8347</v>
      </c>
      <c r="B915" s="86">
        <f t="shared" si="28"/>
        <v>-0.45637516882438389</v>
      </c>
      <c r="I915" s="199">
        <f t="shared" si="29"/>
        <v>0</v>
      </c>
    </row>
    <row r="916" spans="1:9">
      <c r="A916" s="214">
        <v>5005</v>
      </c>
      <c r="B916" s="86">
        <f t="shared" si="28"/>
        <v>0.31498448263993051</v>
      </c>
      <c r="I916" s="199">
        <f t="shared" si="29"/>
        <v>0</v>
      </c>
    </row>
    <row r="917" spans="1:9">
      <c r="A917" s="214">
        <v>21103</v>
      </c>
      <c r="B917" s="86">
        <f t="shared" si="28"/>
        <v>1.2449835591282867</v>
      </c>
      <c r="I917" s="199">
        <f t="shared" si="29"/>
        <v>1</v>
      </c>
    </row>
    <row r="918" spans="1:9">
      <c r="A918" s="214">
        <v>-25728</v>
      </c>
      <c r="B918" s="86">
        <f t="shared" si="28"/>
        <v>-1.4604945593352623</v>
      </c>
      <c r="I918" s="199">
        <f t="shared" si="29"/>
        <v>-1</v>
      </c>
    </row>
    <row r="919" spans="1:9">
      <c r="A919" s="214">
        <v>27921</v>
      </c>
      <c r="B919" s="86">
        <f t="shared" si="28"/>
        <v>1.6388668802549866</v>
      </c>
      <c r="I919" s="199">
        <f t="shared" si="29"/>
        <v>2</v>
      </c>
    </row>
    <row r="920" spans="1:9">
      <c r="A920" s="214">
        <v>4413</v>
      </c>
      <c r="B920" s="86">
        <f t="shared" si="28"/>
        <v>0.28078399479789379</v>
      </c>
      <c r="I920" s="199">
        <f t="shared" si="29"/>
        <v>0</v>
      </c>
    </row>
    <row r="921" spans="1:9">
      <c r="A921" s="214">
        <v>-21745</v>
      </c>
      <c r="B921" s="86">
        <f t="shared" si="28"/>
        <v>-1.2303922906277756</v>
      </c>
      <c r="I921" s="199">
        <f t="shared" si="29"/>
        <v>-1</v>
      </c>
    </row>
    <row r="922" spans="1:9">
      <c r="A922" s="214">
        <v>-24740</v>
      </c>
      <c r="B922" s="86">
        <f t="shared" si="28"/>
        <v>-1.4034167181394308</v>
      </c>
      <c r="I922" s="199">
        <f t="shared" si="29"/>
        <v>-1</v>
      </c>
    </row>
    <row r="923" spans="1:9">
      <c r="A923" s="214">
        <v>-26345</v>
      </c>
      <c r="B923" s="86">
        <f t="shared" si="28"/>
        <v>-1.4961393245354933</v>
      </c>
      <c r="I923" s="199">
        <f t="shared" si="29"/>
        <v>-1</v>
      </c>
    </row>
    <row r="924" spans="1:9">
      <c r="A924" s="214">
        <v>11210</v>
      </c>
      <c r="B924" s="86">
        <f t="shared" si="28"/>
        <v>0.67345412294371054</v>
      </c>
      <c r="I924" s="199">
        <f t="shared" si="29"/>
        <v>1</v>
      </c>
    </row>
    <row r="925" spans="1:9">
      <c r="A925" s="214">
        <v>786</v>
      </c>
      <c r="B925" s="86">
        <f t="shared" si="28"/>
        <v>7.1248235671091217E-2</v>
      </c>
      <c r="I925" s="199">
        <f t="shared" si="29"/>
        <v>0</v>
      </c>
    </row>
    <row r="926" spans="1:9">
      <c r="A926" s="214">
        <v>10950</v>
      </c>
      <c r="B926" s="86">
        <f t="shared" si="28"/>
        <v>0.65843363841849178</v>
      </c>
      <c r="I926" s="199">
        <f t="shared" si="29"/>
        <v>1</v>
      </c>
    </row>
    <row r="927" spans="1:9">
      <c r="A927" s="214">
        <v>28343</v>
      </c>
      <c r="B927" s="86">
        <f t="shared" si="28"/>
        <v>1.6632462820613032</v>
      </c>
      <c r="I927" s="199">
        <f t="shared" si="29"/>
        <v>2</v>
      </c>
    </row>
    <row r="928" spans="1:9">
      <c r="A928" s="214">
        <v>15715</v>
      </c>
      <c r="B928" s="86">
        <f t="shared" si="28"/>
        <v>0.93371290289029063</v>
      </c>
      <c r="I928" s="199">
        <f t="shared" si="29"/>
        <v>1</v>
      </c>
    </row>
    <row r="929" spans="1:9">
      <c r="A929" s="214">
        <v>-20138</v>
      </c>
      <c r="B929" s="86">
        <f t="shared" si="28"/>
        <v>-1.1375541420430577</v>
      </c>
      <c r="I929" s="199">
        <f t="shared" si="29"/>
        <v>-1</v>
      </c>
    </row>
    <row r="930" spans="1:9">
      <c r="A930" s="214">
        <v>6337</v>
      </c>
      <c r="B930" s="86">
        <f t="shared" si="28"/>
        <v>0.39193558028451309</v>
      </c>
      <c r="I930" s="199">
        <f t="shared" si="29"/>
        <v>0</v>
      </c>
    </row>
    <row r="931" spans="1:9">
      <c r="A931" s="214">
        <v>-1330</v>
      </c>
      <c r="B931" s="86">
        <f t="shared" si="28"/>
        <v>-5.0995399926458913E-2</v>
      </c>
      <c r="I931" s="199">
        <f t="shared" si="29"/>
        <v>0</v>
      </c>
    </row>
    <row r="932" spans="1:9">
      <c r="A932" s="214">
        <v>29150</v>
      </c>
      <c r="B932" s="86">
        <f t="shared" si="28"/>
        <v>1.7098675551838094</v>
      </c>
      <c r="I932" s="199">
        <f t="shared" si="29"/>
        <v>2</v>
      </c>
    </row>
    <row r="933" spans="1:9">
      <c r="A933" s="214">
        <v>19578</v>
      </c>
      <c r="B933" s="86">
        <f t="shared" si="28"/>
        <v>1.1568826402784456</v>
      </c>
      <c r="I933" s="199">
        <f t="shared" si="29"/>
        <v>1</v>
      </c>
    </row>
    <row r="934" spans="1:9">
      <c r="A934" s="214">
        <v>-14392</v>
      </c>
      <c r="B934" s="86">
        <f t="shared" si="28"/>
        <v>-0.80560143403572149</v>
      </c>
      <c r="I934" s="199">
        <f t="shared" si="29"/>
        <v>-1</v>
      </c>
    </row>
    <row r="935" spans="1:9">
      <c r="A935" s="214">
        <v>20116</v>
      </c>
      <c r="B935" s="86">
        <f t="shared" si="28"/>
        <v>1.1879634890267829</v>
      </c>
      <c r="I935" s="199">
        <f t="shared" si="29"/>
        <v>1</v>
      </c>
    </row>
    <row r="936" spans="1:9">
      <c r="A936" s="214">
        <v>14505</v>
      </c>
      <c r="B936" s="86">
        <f t="shared" si="28"/>
        <v>0.8638098787536953</v>
      </c>
      <c r="I936" s="199">
        <f t="shared" si="29"/>
        <v>1</v>
      </c>
    </row>
    <row r="937" spans="1:9">
      <c r="A937" s="214">
        <v>4618</v>
      </c>
      <c r="B937" s="86">
        <f t="shared" si="28"/>
        <v>0.29262706913508557</v>
      </c>
      <c r="I937" s="199">
        <f t="shared" si="29"/>
        <v>0</v>
      </c>
    </row>
    <row r="938" spans="1:9">
      <c r="A938" s="214">
        <v>25112</v>
      </c>
      <c r="B938" s="86">
        <f t="shared" si="28"/>
        <v>1.4765878762882956</v>
      </c>
      <c r="I938" s="199">
        <f t="shared" si="29"/>
        <v>1</v>
      </c>
    </row>
    <row r="939" spans="1:9">
      <c r="A939" s="214">
        <v>-1880</v>
      </c>
      <c r="B939" s="86">
        <f t="shared" si="28"/>
        <v>-8.2769501806729498E-2</v>
      </c>
      <c r="I939" s="199">
        <f t="shared" si="29"/>
        <v>0</v>
      </c>
    </row>
    <row r="940" spans="1:9">
      <c r="A940" s="214">
        <v>25980</v>
      </c>
      <c r="B940" s="86">
        <f t="shared" si="28"/>
        <v>1.5267331861647953</v>
      </c>
      <c r="I940" s="199">
        <f t="shared" si="29"/>
        <v>2</v>
      </c>
    </row>
    <row r="941" spans="1:9">
      <c r="A941" s="214">
        <v>3375</v>
      </c>
      <c r="B941" s="86">
        <f t="shared" si="28"/>
        <v>0.22081759888567404</v>
      </c>
      <c r="I941" s="199">
        <f t="shared" si="29"/>
        <v>0</v>
      </c>
    </row>
    <row r="942" spans="1:9">
      <c r="A942" s="214">
        <v>29646</v>
      </c>
      <c r="B942" s="86">
        <f t="shared" si="28"/>
        <v>1.7385220179703806</v>
      </c>
      <c r="I942" s="199">
        <f t="shared" si="29"/>
        <v>2</v>
      </c>
    </row>
    <row r="943" spans="1:9">
      <c r="A943" s="214">
        <v>17536</v>
      </c>
      <c r="B943" s="86">
        <f t="shared" si="28"/>
        <v>1.03891406566115</v>
      </c>
      <c r="I943" s="199">
        <f t="shared" si="29"/>
        <v>1</v>
      </c>
    </row>
    <row r="944" spans="1:9">
      <c r="A944" s="214">
        <v>-4958</v>
      </c>
      <c r="B944" s="86">
        <f t="shared" si="28"/>
        <v>-0.26058893014758927</v>
      </c>
      <c r="I944" s="199">
        <f t="shared" si="29"/>
        <v>0</v>
      </c>
    </row>
    <row r="945" spans="1:9">
      <c r="A945" s="214">
        <v>-21268</v>
      </c>
      <c r="B945" s="86">
        <f t="shared" si="28"/>
        <v>-1.2028354786334319</v>
      </c>
      <c r="I945" s="199">
        <f t="shared" si="29"/>
        <v>-1</v>
      </c>
    </row>
    <row r="946" spans="1:9">
      <c r="A946" s="214">
        <v>-16055</v>
      </c>
      <c r="B946" s="86">
        <f t="shared" si="28"/>
        <v>-0.90167476390279422</v>
      </c>
      <c r="I946" s="199">
        <f t="shared" si="29"/>
        <v>-1</v>
      </c>
    </row>
    <row r="947" spans="1:9">
      <c r="A947" s="214">
        <v>-20889</v>
      </c>
      <c r="B947" s="86">
        <f t="shared" si="28"/>
        <v>-1.1809402338832089</v>
      </c>
      <c r="I947" s="199">
        <f t="shared" si="29"/>
        <v>-1</v>
      </c>
    </row>
    <row r="948" spans="1:9">
      <c r="A948" s="214">
        <v>-11245</v>
      </c>
      <c r="B948" s="86">
        <f t="shared" si="28"/>
        <v>-0.62379580018624592</v>
      </c>
      <c r="I948" s="199">
        <f t="shared" si="29"/>
        <v>-1</v>
      </c>
    </row>
    <row r="949" spans="1:9">
      <c r="A949" s="214">
        <v>-7762</v>
      </c>
      <c r="B949" s="86">
        <f t="shared" si="28"/>
        <v>-0.42257907864264155</v>
      </c>
      <c r="I949" s="199">
        <f t="shared" si="29"/>
        <v>0</v>
      </c>
    </row>
    <row r="950" spans="1:9">
      <c r="A950" s="214">
        <v>22724</v>
      </c>
      <c r="B950" s="86">
        <f t="shared" si="28"/>
        <v>1.3386305030335934</v>
      </c>
      <c r="I950" s="199">
        <f t="shared" si="29"/>
        <v>1</v>
      </c>
    </row>
    <row r="951" spans="1:9">
      <c r="A951" s="214">
        <v>19858</v>
      </c>
      <c r="B951" s="86">
        <f t="shared" si="28"/>
        <v>1.1730585466902197</v>
      </c>
      <c r="I951" s="199">
        <f t="shared" si="29"/>
        <v>1</v>
      </c>
    </row>
    <row r="952" spans="1:9">
      <c r="A952" s="214">
        <v>-27973</v>
      </c>
      <c r="B952" s="86">
        <f t="shared" si="28"/>
        <v>-1.5901906661010941</v>
      </c>
      <c r="I952" s="199">
        <f t="shared" si="29"/>
        <v>-2</v>
      </c>
    </row>
    <row r="953" spans="1:9">
      <c r="A953" s="214">
        <v>-2391</v>
      </c>
      <c r="B953" s="86">
        <f t="shared" si="28"/>
        <v>-0.11229053100821727</v>
      </c>
      <c r="I953" s="199">
        <f t="shared" si="29"/>
        <v>0</v>
      </c>
    </row>
    <row r="954" spans="1:9">
      <c r="A954" s="214">
        <v>-1606</v>
      </c>
      <c r="B954" s="86">
        <f t="shared" si="28"/>
        <v>-6.6940221960921975E-2</v>
      </c>
      <c r="I954" s="199">
        <f t="shared" si="29"/>
        <v>0</v>
      </c>
    </row>
    <row r="955" spans="1:9">
      <c r="A955" s="214">
        <v>17818</v>
      </c>
      <c r="B955" s="86">
        <f t="shared" si="28"/>
        <v>1.0552055142615797</v>
      </c>
      <c r="I955" s="199">
        <f t="shared" si="29"/>
        <v>1</v>
      </c>
    </row>
    <row r="956" spans="1:9">
      <c r="A956" s="214">
        <v>-11803</v>
      </c>
      <c r="B956" s="86">
        <f t="shared" si="28"/>
        <v>-0.65603207082113868</v>
      </c>
      <c r="I956" s="199">
        <f t="shared" si="29"/>
        <v>-1</v>
      </c>
    </row>
    <row r="957" spans="1:9">
      <c r="A957" s="214">
        <v>25949</v>
      </c>
      <c r="B957" s="86">
        <f t="shared" si="28"/>
        <v>1.5249422822406344</v>
      </c>
      <c r="I957" s="199">
        <f t="shared" si="29"/>
        <v>2</v>
      </c>
    </row>
    <row r="958" spans="1:9">
      <c r="A958" s="214">
        <v>-29590</v>
      </c>
      <c r="B958" s="86">
        <f t="shared" si="28"/>
        <v>-1.6836065256290897</v>
      </c>
      <c r="I958" s="199">
        <f t="shared" si="29"/>
        <v>-2</v>
      </c>
    </row>
    <row r="959" spans="1:9">
      <c r="A959" s="214">
        <v>-12876</v>
      </c>
      <c r="B959" s="86">
        <f t="shared" si="28"/>
        <v>-0.71802045503483025</v>
      </c>
      <c r="I959" s="199">
        <f t="shared" si="29"/>
        <v>-1</v>
      </c>
    </row>
    <row r="960" spans="1:9">
      <c r="A960" s="214">
        <v>-277</v>
      </c>
      <c r="B960" s="86">
        <f t="shared" si="28"/>
        <v>9.8375624006773257E-3</v>
      </c>
      <c r="I960" s="199">
        <f t="shared" si="29"/>
        <v>0</v>
      </c>
    </row>
    <row r="961" spans="1:9">
      <c r="A961" s="214">
        <v>-20194</v>
      </c>
      <c r="B961" s="86">
        <f t="shared" si="28"/>
        <v>-1.1407893233254125</v>
      </c>
      <c r="I961" s="199">
        <f t="shared" si="29"/>
        <v>-1</v>
      </c>
    </row>
    <row r="962" spans="1:9">
      <c r="A962" s="214">
        <v>8303</v>
      </c>
      <c r="B962" s="86">
        <f t="shared" si="28"/>
        <v>0.50551355173289858</v>
      </c>
      <c r="I962" s="199">
        <f t="shared" si="29"/>
        <v>1</v>
      </c>
    </row>
    <row r="963" spans="1:9">
      <c r="A963" s="214">
        <v>15415</v>
      </c>
      <c r="B963" s="86">
        <f t="shared" si="28"/>
        <v>0.91638157459196123</v>
      </c>
      <c r="I963" s="199">
        <f t="shared" si="29"/>
        <v>1</v>
      </c>
    </row>
    <row r="964" spans="1:9">
      <c r="A964" s="214">
        <v>-12163</v>
      </c>
      <c r="B964" s="86">
        <f t="shared" si="28"/>
        <v>-0.67682966477913398</v>
      </c>
      <c r="I964" s="199">
        <f t="shared" si="29"/>
        <v>-1</v>
      </c>
    </row>
    <row r="965" spans="1:9">
      <c r="A965" s="214">
        <v>28868</v>
      </c>
      <c r="B965" s="86">
        <f t="shared" si="28"/>
        <v>1.6935761065833796</v>
      </c>
      <c r="I965" s="199">
        <f t="shared" si="29"/>
        <v>2</v>
      </c>
    </row>
    <row r="966" spans="1:9">
      <c r="A966" s="214">
        <v>3049</v>
      </c>
      <c r="B966" s="86">
        <f t="shared" si="28"/>
        <v>0.20198422213482273</v>
      </c>
      <c r="I966" s="199">
        <f t="shared" si="29"/>
        <v>0</v>
      </c>
    </row>
    <row r="967" spans="1:9">
      <c r="A967" s="214">
        <v>19889</v>
      </c>
      <c r="B967" s="86">
        <f t="shared" si="28"/>
        <v>1.1748494506143805</v>
      </c>
      <c r="I967" s="199">
        <f t="shared" si="29"/>
        <v>1</v>
      </c>
    </row>
    <row r="968" spans="1:9">
      <c r="A968" s="214">
        <v>28744</v>
      </c>
      <c r="B968" s="86">
        <f t="shared" ref="B968:B1031" si="30">(A968-$F$7)/$F$8</f>
        <v>1.6864124908867368</v>
      </c>
      <c r="I968" s="199">
        <f t="shared" ref="I968:I1031" si="31">ROUND(B968,0)</f>
        <v>2</v>
      </c>
    </row>
    <row r="969" spans="1:9">
      <c r="A969" s="214">
        <v>28482</v>
      </c>
      <c r="B969" s="86">
        <f t="shared" si="30"/>
        <v>1.6712764641728626</v>
      </c>
      <c r="I969" s="199">
        <f t="shared" si="31"/>
        <v>2</v>
      </c>
    </row>
    <row r="970" spans="1:9">
      <c r="A970" s="214">
        <v>-4709</v>
      </c>
      <c r="B970" s="86">
        <f t="shared" si="30"/>
        <v>-0.24620392765997587</v>
      </c>
      <c r="I970" s="199">
        <f t="shared" si="31"/>
        <v>0</v>
      </c>
    </row>
    <row r="971" spans="1:9">
      <c r="A971" s="214">
        <v>-6674</v>
      </c>
      <c r="B971" s="86">
        <f t="shared" si="30"/>
        <v>-0.35972412801403353</v>
      </c>
      <c r="I971" s="199">
        <f t="shared" si="31"/>
        <v>0</v>
      </c>
    </row>
    <row r="972" spans="1:9">
      <c r="A972" s="214">
        <v>-8174</v>
      </c>
      <c r="B972" s="86">
        <f t="shared" si="30"/>
        <v>-0.44638076950568062</v>
      </c>
      <c r="I972" s="199">
        <f t="shared" si="31"/>
        <v>0</v>
      </c>
    </row>
    <row r="973" spans="1:9">
      <c r="A973" s="214">
        <v>10289</v>
      </c>
      <c r="B973" s="86">
        <f t="shared" si="30"/>
        <v>0.62024694506783928</v>
      </c>
      <c r="I973" s="199">
        <f t="shared" si="31"/>
        <v>1</v>
      </c>
    </row>
    <row r="974" spans="1:9">
      <c r="A974" s="214">
        <v>26953</v>
      </c>
      <c r="B974" s="86">
        <f t="shared" si="30"/>
        <v>1.5829444609457104</v>
      </c>
      <c r="I974" s="199">
        <f t="shared" si="31"/>
        <v>2</v>
      </c>
    </row>
    <row r="975" spans="1:9">
      <c r="A975" s="214">
        <v>-14057</v>
      </c>
      <c r="B975" s="86">
        <f t="shared" si="30"/>
        <v>-0.78624811743592038</v>
      </c>
      <c r="I975" s="199">
        <f t="shared" si="31"/>
        <v>-1</v>
      </c>
    </row>
    <row r="976" spans="1:9">
      <c r="A976" s="214">
        <v>10018</v>
      </c>
      <c r="B976" s="86">
        <f t="shared" si="30"/>
        <v>0.60459097850501509</v>
      </c>
      <c r="I976" s="199">
        <f t="shared" si="31"/>
        <v>1</v>
      </c>
    </row>
    <row r="977" spans="1:9">
      <c r="A977" s="214">
        <v>-21107</v>
      </c>
      <c r="B977" s="86">
        <f t="shared" si="30"/>
        <v>-1.1935343324466616</v>
      </c>
      <c r="I977" s="199">
        <f t="shared" si="31"/>
        <v>-1</v>
      </c>
    </row>
    <row r="978" spans="1:9">
      <c r="A978" s="214">
        <v>-16567</v>
      </c>
      <c r="B978" s="86">
        <f t="shared" si="30"/>
        <v>-0.93125356419860972</v>
      </c>
      <c r="I978" s="199">
        <f t="shared" si="31"/>
        <v>-1</v>
      </c>
    </row>
    <row r="979" spans="1:9">
      <c r="A979" s="214">
        <v>21040</v>
      </c>
      <c r="B979" s="86">
        <f t="shared" si="30"/>
        <v>1.2413439801856376</v>
      </c>
      <c r="I979" s="199">
        <f t="shared" si="31"/>
        <v>1</v>
      </c>
    </row>
    <row r="980" spans="1:9">
      <c r="A980" s="214">
        <v>27273</v>
      </c>
      <c r="B980" s="86">
        <f t="shared" si="30"/>
        <v>1.6014312111305951</v>
      </c>
      <c r="I980" s="199">
        <f t="shared" si="31"/>
        <v>2</v>
      </c>
    </row>
    <row r="981" spans="1:9">
      <c r="A981" s="214">
        <v>1057</v>
      </c>
      <c r="B981" s="86">
        <f t="shared" si="30"/>
        <v>8.6904202233915442E-2</v>
      </c>
      <c r="I981" s="199">
        <f t="shared" si="31"/>
        <v>0</v>
      </c>
    </row>
    <row r="982" spans="1:9">
      <c r="A982" s="214">
        <v>10361</v>
      </c>
      <c r="B982" s="86">
        <f t="shared" si="30"/>
        <v>0.62440646385943832</v>
      </c>
      <c r="I982" s="199">
        <f t="shared" si="31"/>
        <v>1</v>
      </c>
    </row>
    <row r="983" spans="1:9">
      <c r="A983" s="214">
        <v>24999</v>
      </c>
      <c r="B983" s="86">
        <f t="shared" si="30"/>
        <v>1.4700597426292581</v>
      </c>
      <c r="I983" s="199">
        <f t="shared" si="31"/>
        <v>1</v>
      </c>
    </row>
    <row r="984" spans="1:9">
      <c r="A984" s="214">
        <v>-2932</v>
      </c>
      <c r="B984" s="86">
        <f t="shared" si="30"/>
        <v>-0.14354469303953798</v>
      </c>
      <c r="I984" s="199">
        <f t="shared" si="31"/>
        <v>0</v>
      </c>
    </row>
    <row r="985" spans="1:9">
      <c r="A985" s="214">
        <v>-21376</v>
      </c>
      <c r="B985" s="86">
        <f t="shared" si="30"/>
        <v>-1.2090747568208304</v>
      </c>
      <c r="I985" s="199">
        <f t="shared" si="31"/>
        <v>-1</v>
      </c>
    </row>
    <row r="986" spans="1:9">
      <c r="A986" s="214">
        <v>-1200</v>
      </c>
      <c r="B986" s="86">
        <f t="shared" si="30"/>
        <v>-4.34851576638495E-2</v>
      </c>
      <c r="I986" s="199">
        <f t="shared" si="31"/>
        <v>0</v>
      </c>
    </row>
    <row r="987" spans="1:9">
      <c r="A987" s="214">
        <v>12747</v>
      </c>
      <c r="B987" s="86">
        <f t="shared" si="30"/>
        <v>0.76224829492548496</v>
      </c>
      <c r="I987" s="199">
        <f t="shared" si="31"/>
        <v>1</v>
      </c>
    </row>
    <row r="988" spans="1:9">
      <c r="A988" s="214">
        <v>-22537</v>
      </c>
      <c r="B988" s="86">
        <f t="shared" si="30"/>
        <v>-1.2761469973353652</v>
      </c>
      <c r="I988" s="199">
        <f t="shared" si="31"/>
        <v>-1</v>
      </c>
    </row>
    <row r="989" spans="1:9">
      <c r="A989" s="214">
        <v>24399</v>
      </c>
      <c r="B989" s="86">
        <f t="shared" si="30"/>
        <v>1.4353970860325993</v>
      </c>
      <c r="I989" s="199">
        <f t="shared" si="31"/>
        <v>1</v>
      </c>
    </row>
    <row r="990" spans="1:9">
      <c r="A990" s="214">
        <v>-9258</v>
      </c>
      <c r="B990" s="86">
        <f t="shared" si="30"/>
        <v>-0.50900463575697752</v>
      </c>
      <c r="I990" s="199">
        <f t="shared" si="31"/>
        <v>-1</v>
      </c>
    </row>
    <row r="991" spans="1:9">
      <c r="A991" s="214">
        <v>7355</v>
      </c>
      <c r="B991" s="86">
        <f t="shared" si="30"/>
        <v>0.45074655431017757</v>
      </c>
      <c r="I991" s="199">
        <f t="shared" si="31"/>
        <v>0</v>
      </c>
    </row>
    <row r="992" spans="1:9">
      <c r="A992" s="214">
        <v>28253</v>
      </c>
      <c r="B992" s="86">
        <f t="shared" si="30"/>
        <v>1.6580468835718045</v>
      </c>
      <c r="I992" s="199">
        <f t="shared" si="31"/>
        <v>2</v>
      </c>
    </row>
    <row r="993" spans="1:9">
      <c r="A993" s="214">
        <v>21169</v>
      </c>
      <c r="B993" s="86">
        <f t="shared" si="30"/>
        <v>1.2487964513539191</v>
      </c>
      <c r="I993" s="199">
        <f t="shared" si="31"/>
        <v>1</v>
      </c>
    </row>
    <row r="994" spans="1:9">
      <c r="A994" s="214">
        <v>12525</v>
      </c>
      <c r="B994" s="86">
        <f t="shared" si="30"/>
        <v>0.74942311198472122</v>
      </c>
      <c r="I994" s="199">
        <f t="shared" si="31"/>
        <v>1</v>
      </c>
    </row>
    <row r="995" spans="1:9">
      <c r="A995" s="214">
        <v>11401</v>
      </c>
      <c r="B995" s="86">
        <f t="shared" si="30"/>
        <v>0.68448840196031369</v>
      </c>
      <c r="I995" s="199">
        <f t="shared" si="31"/>
        <v>1</v>
      </c>
    </row>
    <row r="996" spans="1:9">
      <c r="A996" s="214">
        <v>-7153</v>
      </c>
      <c r="B996" s="86">
        <f t="shared" si="30"/>
        <v>-0.38739648219703282</v>
      </c>
      <c r="I996" s="199">
        <f t="shared" si="31"/>
        <v>0</v>
      </c>
    </row>
    <row r="997" spans="1:9">
      <c r="A997" s="214">
        <v>28456</v>
      </c>
      <c r="B997" s="86">
        <f t="shared" si="30"/>
        <v>1.6697744157203407</v>
      </c>
      <c r="I997" s="199">
        <f t="shared" si="31"/>
        <v>2</v>
      </c>
    </row>
    <row r="998" spans="1:9">
      <c r="A998" s="214">
        <v>-20782</v>
      </c>
      <c r="B998" s="86">
        <f t="shared" si="30"/>
        <v>-1.174758726790138</v>
      </c>
      <c r="I998" s="199">
        <f t="shared" si="31"/>
        <v>-1</v>
      </c>
    </row>
    <row r="999" spans="1:9">
      <c r="A999" s="214">
        <v>-2584</v>
      </c>
      <c r="B999" s="86">
        <f t="shared" si="30"/>
        <v>-0.12344035221347588</v>
      </c>
      <c r="I999" s="199">
        <f t="shared" si="31"/>
        <v>0</v>
      </c>
    </row>
    <row r="1000" spans="1:9">
      <c r="A1000" s="214">
        <v>26856</v>
      </c>
      <c r="B1000" s="86">
        <f t="shared" si="30"/>
        <v>1.5773406647959172</v>
      </c>
      <c r="I1000" s="199">
        <f t="shared" si="31"/>
        <v>2</v>
      </c>
    </row>
    <row r="1001" spans="1:9">
      <c r="A1001" s="214">
        <v>-17085</v>
      </c>
      <c r="B1001" s="86">
        <f t="shared" si="30"/>
        <v>-0.96117899106039195</v>
      </c>
      <c r="I1001" s="199">
        <f t="shared" si="31"/>
        <v>-1</v>
      </c>
    </row>
    <row r="1002" spans="1:9">
      <c r="A1002" s="214">
        <v>14767</v>
      </c>
      <c r="B1002" s="86">
        <f t="shared" si="30"/>
        <v>0.87894590546756968</v>
      </c>
      <c r="I1002" s="199">
        <f t="shared" si="31"/>
        <v>1</v>
      </c>
    </row>
    <row r="1003" spans="1:9">
      <c r="A1003" s="214">
        <v>3865</v>
      </c>
      <c r="B1003" s="86">
        <f t="shared" si="30"/>
        <v>0.24912543510627874</v>
      </c>
      <c r="I1003" s="199">
        <f t="shared" si="31"/>
        <v>0</v>
      </c>
    </row>
    <row r="1004" spans="1:9">
      <c r="A1004" s="214">
        <v>-28646</v>
      </c>
      <c r="B1004" s="86">
        <f t="shared" si="30"/>
        <v>-1.6290706125836798</v>
      </c>
      <c r="I1004" s="199">
        <f t="shared" si="31"/>
        <v>-2</v>
      </c>
    </row>
    <row r="1005" spans="1:9">
      <c r="A1005" s="214">
        <v>2180</v>
      </c>
      <c r="B1005" s="86">
        <f t="shared" si="30"/>
        <v>0.15178114116399521</v>
      </c>
      <c r="I1005" s="199">
        <f t="shared" si="31"/>
        <v>0</v>
      </c>
    </row>
    <row r="1006" spans="1:9">
      <c r="A1006" s="214">
        <v>-11997</v>
      </c>
      <c r="B1006" s="86">
        <f t="shared" si="30"/>
        <v>-0.66723966312072502</v>
      </c>
      <c r="I1006" s="199">
        <f t="shared" si="31"/>
        <v>-1</v>
      </c>
    </row>
    <row r="1007" spans="1:9">
      <c r="A1007" s="214">
        <v>5016</v>
      </c>
      <c r="B1007" s="86">
        <f t="shared" si="30"/>
        <v>0.31561996467753595</v>
      </c>
      <c r="I1007" s="199">
        <f t="shared" si="31"/>
        <v>0</v>
      </c>
    </row>
    <row r="1008" spans="1:9">
      <c r="A1008" s="214">
        <v>-6081</v>
      </c>
      <c r="B1008" s="86">
        <f t="shared" si="30"/>
        <v>-0.32546586907766906</v>
      </c>
      <c r="I1008" s="199">
        <f t="shared" si="31"/>
        <v>0</v>
      </c>
    </row>
    <row r="1009" spans="1:9">
      <c r="A1009" s="214">
        <v>21910</v>
      </c>
      <c r="B1009" s="86">
        <f t="shared" si="30"/>
        <v>1.2916048322507929</v>
      </c>
      <c r="I1009" s="199">
        <f t="shared" si="31"/>
        <v>1</v>
      </c>
    </row>
    <row r="1010" spans="1:9">
      <c r="A1010" s="214">
        <v>27826</v>
      </c>
      <c r="B1010" s="86">
        <f t="shared" si="30"/>
        <v>1.633378626293849</v>
      </c>
      <c r="I1010" s="199">
        <f t="shared" si="31"/>
        <v>2</v>
      </c>
    </row>
    <row r="1011" spans="1:9">
      <c r="A1011" s="214">
        <v>-819</v>
      </c>
      <c r="B1011" s="86">
        <f t="shared" si="30"/>
        <v>-2.1474370724971145E-2</v>
      </c>
      <c r="I1011" s="199">
        <f t="shared" si="31"/>
        <v>0</v>
      </c>
    </row>
    <row r="1012" spans="1:9">
      <c r="A1012" s="214">
        <v>14073</v>
      </c>
      <c r="B1012" s="86">
        <f t="shared" si="30"/>
        <v>0.83885276600410097</v>
      </c>
      <c r="I1012" s="199">
        <f t="shared" si="31"/>
        <v>1</v>
      </c>
    </row>
    <row r="1013" spans="1:9">
      <c r="A1013" s="214">
        <v>-27712</v>
      </c>
      <c r="B1013" s="86">
        <f t="shared" si="30"/>
        <v>-1.5751124104815475</v>
      </c>
      <c r="I1013" s="199">
        <f t="shared" si="31"/>
        <v>-2</v>
      </c>
    </row>
    <row r="1014" spans="1:9">
      <c r="A1014" s="214">
        <v>28569</v>
      </c>
      <c r="B1014" s="86">
        <f t="shared" si="30"/>
        <v>1.6763025493793782</v>
      </c>
      <c r="I1014" s="199">
        <f t="shared" si="31"/>
        <v>2</v>
      </c>
    </row>
    <row r="1015" spans="1:9">
      <c r="A1015" s="214">
        <v>9119</v>
      </c>
      <c r="B1015" s="86">
        <f t="shared" si="30"/>
        <v>0.5526547647043546</v>
      </c>
      <c r="I1015" s="199">
        <f t="shared" si="31"/>
        <v>1</v>
      </c>
    </row>
    <row r="1016" spans="1:9">
      <c r="A1016" s="214">
        <v>-17431</v>
      </c>
      <c r="B1016" s="86">
        <f t="shared" si="30"/>
        <v>-0.98116778969779861</v>
      </c>
      <c r="I1016" s="199">
        <f t="shared" si="31"/>
        <v>-1</v>
      </c>
    </row>
    <row r="1017" spans="1:9">
      <c r="A1017" s="214">
        <v>-6628</v>
      </c>
      <c r="B1017" s="86">
        <f t="shared" si="30"/>
        <v>-0.35706665767495638</v>
      </c>
      <c r="I1017" s="199">
        <f t="shared" si="31"/>
        <v>0</v>
      </c>
    </row>
    <row r="1018" spans="1:9">
      <c r="A1018" s="214">
        <v>-24858</v>
      </c>
      <c r="B1018" s="86">
        <f t="shared" si="30"/>
        <v>-1.410233707270107</v>
      </c>
      <c r="I1018" s="199">
        <f t="shared" si="31"/>
        <v>-1</v>
      </c>
    </row>
    <row r="1019" spans="1:9">
      <c r="A1019" s="214">
        <v>11619</v>
      </c>
      <c r="B1019" s="86">
        <f t="shared" si="30"/>
        <v>0.6970825005237663</v>
      </c>
      <c r="I1019" s="199">
        <f t="shared" si="31"/>
        <v>1</v>
      </c>
    </row>
    <row r="1020" spans="1:9">
      <c r="A1020" s="214">
        <v>-13380</v>
      </c>
      <c r="B1020" s="86">
        <f t="shared" si="30"/>
        <v>-0.74713708657602362</v>
      </c>
      <c r="I1020" s="199">
        <f t="shared" si="31"/>
        <v>-1</v>
      </c>
    </row>
    <row r="1021" spans="1:9">
      <c r="A1021" s="214">
        <v>26581</v>
      </c>
      <c r="B1021" s="86">
        <f t="shared" si="30"/>
        <v>1.5614536138557817</v>
      </c>
      <c r="I1021" s="199">
        <f t="shared" si="31"/>
        <v>2</v>
      </c>
    </row>
    <row r="1022" spans="1:9">
      <c r="A1022" s="214">
        <v>-13674</v>
      </c>
      <c r="B1022" s="86">
        <f t="shared" si="30"/>
        <v>-0.76412178830838651</v>
      </c>
      <c r="I1022" s="199">
        <f t="shared" si="31"/>
        <v>-1</v>
      </c>
    </row>
    <row r="1023" spans="1:9">
      <c r="A1023" s="214">
        <v>-3816</v>
      </c>
      <c r="B1023" s="86">
        <f t="shared" si="30"/>
        <v>-0.194614340425282</v>
      </c>
      <c r="I1023" s="199">
        <f t="shared" si="31"/>
        <v>0</v>
      </c>
    </row>
    <row r="1024" spans="1:9">
      <c r="A1024" s="214">
        <v>14500</v>
      </c>
      <c r="B1024" s="86">
        <f t="shared" si="30"/>
        <v>0.86352102328205649</v>
      </c>
      <c r="I1024" s="199">
        <f t="shared" si="31"/>
        <v>1</v>
      </c>
    </row>
    <row r="1025" spans="1:9">
      <c r="A1025" s="214">
        <v>-20159</v>
      </c>
      <c r="B1025" s="86">
        <f t="shared" si="30"/>
        <v>-1.1387673350239407</v>
      </c>
      <c r="I1025" s="199">
        <f t="shared" si="31"/>
        <v>-1</v>
      </c>
    </row>
    <row r="1026" spans="1:9">
      <c r="A1026" s="214">
        <v>-11159</v>
      </c>
      <c r="B1026" s="86">
        <f t="shared" si="30"/>
        <v>-0.61882748607405824</v>
      </c>
      <c r="I1026" s="199">
        <f t="shared" si="31"/>
        <v>-1</v>
      </c>
    </row>
    <row r="1027" spans="1:9">
      <c r="A1027" s="214">
        <v>22389</v>
      </c>
      <c r="B1027" s="86">
        <f t="shared" si="30"/>
        <v>1.3192771864337922</v>
      </c>
      <c r="I1027" s="199">
        <f t="shared" si="31"/>
        <v>1</v>
      </c>
    </row>
    <row r="1028" spans="1:9">
      <c r="A1028" s="214">
        <v>3142</v>
      </c>
      <c r="B1028" s="86">
        <f t="shared" si="30"/>
        <v>0.20735693390730486</v>
      </c>
      <c r="I1028" s="199">
        <f t="shared" si="31"/>
        <v>0</v>
      </c>
    </row>
    <row r="1029" spans="1:9">
      <c r="A1029" s="214">
        <v>-19853</v>
      </c>
      <c r="B1029" s="86">
        <f t="shared" si="30"/>
        <v>-1.1210893801596447</v>
      </c>
      <c r="I1029" s="199">
        <f t="shared" si="31"/>
        <v>-1</v>
      </c>
    </row>
    <row r="1030" spans="1:9">
      <c r="A1030" s="214">
        <v>-27669</v>
      </c>
      <c r="B1030" s="86">
        <f t="shared" si="30"/>
        <v>-1.5726282534254536</v>
      </c>
      <c r="I1030" s="199">
        <f t="shared" si="31"/>
        <v>-2</v>
      </c>
    </row>
    <row r="1031" spans="1:9">
      <c r="A1031" s="214">
        <v>-27979</v>
      </c>
      <c r="B1031" s="86">
        <f t="shared" si="30"/>
        <v>-1.5905372926670607</v>
      </c>
      <c r="I1031" s="199">
        <f t="shared" si="31"/>
        <v>-2</v>
      </c>
    </row>
    <row r="1032" spans="1:9">
      <c r="A1032" s="214">
        <v>-21811</v>
      </c>
      <c r="B1032" s="86">
        <f t="shared" ref="B1032:B1095" si="32">(A1032-$F$7)/$F$8</f>
        <v>-1.234205182853408</v>
      </c>
      <c r="I1032" s="199">
        <f t="shared" ref="I1032:I1095" si="33">ROUND(B1032,0)</f>
        <v>-1</v>
      </c>
    </row>
    <row r="1033" spans="1:9">
      <c r="A1033" s="214">
        <v>-25156</v>
      </c>
      <c r="B1033" s="86">
        <f t="shared" si="32"/>
        <v>-1.427449493379781</v>
      </c>
      <c r="I1033" s="199">
        <f t="shared" si="33"/>
        <v>-1</v>
      </c>
    </row>
    <row r="1034" spans="1:9">
      <c r="A1034" s="214">
        <v>21975</v>
      </c>
      <c r="B1034" s="86">
        <f t="shared" si="32"/>
        <v>1.2953599533820976</v>
      </c>
      <c r="I1034" s="199">
        <f t="shared" si="33"/>
        <v>1</v>
      </c>
    </row>
    <row r="1035" spans="1:9">
      <c r="A1035" s="214">
        <v>-9220</v>
      </c>
      <c r="B1035" s="86">
        <f t="shared" si="32"/>
        <v>-0.50680933417252239</v>
      </c>
      <c r="I1035" s="199">
        <f t="shared" si="33"/>
        <v>-1</v>
      </c>
    </row>
    <row r="1036" spans="1:9">
      <c r="A1036" s="214">
        <v>-960</v>
      </c>
      <c r="B1036" s="86">
        <f t="shared" si="32"/>
        <v>-2.962009502518597E-2</v>
      </c>
      <c r="I1036" s="199">
        <f t="shared" si="33"/>
        <v>0</v>
      </c>
    </row>
    <row r="1037" spans="1:9">
      <c r="A1037" s="214">
        <v>23097</v>
      </c>
      <c r="B1037" s="86">
        <f t="shared" si="32"/>
        <v>1.3601791212178496</v>
      </c>
      <c r="I1037" s="199">
        <f t="shared" si="33"/>
        <v>1</v>
      </c>
    </row>
    <row r="1038" spans="1:9">
      <c r="A1038" s="214">
        <v>-825</v>
      </c>
      <c r="B1038" s="86">
        <f t="shared" si="32"/>
        <v>-2.1820997290937734E-2</v>
      </c>
      <c r="I1038" s="199">
        <f t="shared" si="33"/>
        <v>0</v>
      </c>
    </row>
    <row r="1039" spans="1:9">
      <c r="A1039" s="214">
        <v>10800</v>
      </c>
      <c r="B1039" s="86">
        <f t="shared" si="32"/>
        <v>0.64976797426932709</v>
      </c>
      <c r="I1039" s="199">
        <f t="shared" si="33"/>
        <v>1</v>
      </c>
    </row>
    <row r="1040" spans="1:9">
      <c r="A1040" s="214">
        <v>-18962</v>
      </c>
      <c r="B1040" s="86">
        <f t="shared" si="32"/>
        <v>-1.0696153351136064</v>
      </c>
      <c r="I1040" s="199">
        <f t="shared" si="33"/>
        <v>-1</v>
      </c>
    </row>
    <row r="1041" spans="1:9">
      <c r="A1041" s="214">
        <v>-21886</v>
      </c>
      <c r="B1041" s="86">
        <f t="shared" si="32"/>
        <v>-1.2385380149279903</v>
      </c>
      <c r="I1041" s="199">
        <f t="shared" si="33"/>
        <v>-1</v>
      </c>
    </row>
    <row r="1042" spans="1:9">
      <c r="A1042" s="214">
        <v>10217</v>
      </c>
      <c r="B1042" s="86">
        <f t="shared" si="32"/>
        <v>0.61608742627624025</v>
      </c>
      <c r="I1042" s="199">
        <f t="shared" si="33"/>
        <v>1</v>
      </c>
    </row>
    <row r="1043" spans="1:9">
      <c r="A1043" s="214">
        <v>13931</v>
      </c>
      <c r="B1043" s="86">
        <f t="shared" si="32"/>
        <v>0.8306492706095584</v>
      </c>
      <c r="I1043" s="199">
        <f t="shared" si="33"/>
        <v>1</v>
      </c>
    </row>
    <row r="1044" spans="1:9">
      <c r="A1044" s="214">
        <v>-10239</v>
      </c>
      <c r="B1044" s="86">
        <f t="shared" si="32"/>
        <v>-0.56567807929251468</v>
      </c>
      <c r="I1044" s="199">
        <f t="shared" si="33"/>
        <v>-1</v>
      </c>
    </row>
    <row r="1045" spans="1:9">
      <c r="A1045" s="214">
        <v>29212</v>
      </c>
      <c r="B1045" s="86">
        <f t="shared" si="32"/>
        <v>1.7134493630321308</v>
      </c>
      <c r="I1045" s="199">
        <f t="shared" si="33"/>
        <v>2</v>
      </c>
    </row>
    <row r="1046" spans="1:9">
      <c r="A1046" s="214">
        <v>26352</v>
      </c>
      <c r="B1046" s="86">
        <f t="shared" si="32"/>
        <v>1.5482240332547237</v>
      </c>
      <c r="I1046" s="199">
        <f t="shared" si="33"/>
        <v>2</v>
      </c>
    </row>
    <row r="1047" spans="1:9">
      <c r="A1047" s="214">
        <v>8938</v>
      </c>
      <c r="B1047" s="86">
        <f t="shared" si="32"/>
        <v>0.54219819663102919</v>
      </c>
      <c r="I1047" s="199">
        <f t="shared" si="33"/>
        <v>1</v>
      </c>
    </row>
    <row r="1048" spans="1:9">
      <c r="A1048" s="214">
        <v>-6289</v>
      </c>
      <c r="B1048" s="86">
        <f t="shared" si="32"/>
        <v>-0.3374822566978441</v>
      </c>
      <c r="I1048" s="199">
        <f t="shared" si="33"/>
        <v>0</v>
      </c>
    </row>
    <row r="1049" spans="1:9">
      <c r="A1049" s="214">
        <v>-23605</v>
      </c>
      <c r="B1049" s="86">
        <f t="shared" si="32"/>
        <v>-1.3378465260774179</v>
      </c>
      <c r="I1049" s="199">
        <f t="shared" si="33"/>
        <v>-1</v>
      </c>
    </row>
    <row r="1050" spans="1:9">
      <c r="A1050" s="214">
        <v>-20469</v>
      </c>
      <c r="B1050" s="86">
        <f t="shared" si="32"/>
        <v>-1.1566763742655477</v>
      </c>
      <c r="I1050" s="199">
        <f t="shared" si="33"/>
        <v>-1</v>
      </c>
    </row>
    <row r="1051" spans="1:9">
      <c r="A1051" s="214">
        <v>18291</v>
      </c>
      <c r="B1051" s="86">
        <f t="shared" si="32"/>
        <v>1.0825312418786124</v>
      </c>
      <c r="I1051" s="199">
        <f t="shared" si="33"/>
        <v>1</v>
      </c>
    </row>
    <row r="1052" spans="1:9">
      <c r="A1052" s="214">
        <v>28481</v>
      </c>
      <c r="B1052" s="86">
        <f t="shared" si="32"/>
        <v>1.6712186930785349</v>
      </c>
      <c r="I1052" s="199">
        <f t="shared" si="33"/>
        <v>2</v>
      </c>
    </row>
    <row r="1053" spans="1:9">
      <c r="A1053" s="214">
        <v>8798</v>
      </c>
      <c r="B1053" s="86">
        <f t="shared" si="32"/>
        <v>0.53411024342514213</v>
      </c>
      <c r="I1053" s="199">
        <f t="shared" si="33"/>
        <v>1</v>
      </c>
    </row>
    <row r="1054" spans="1:9">
      <c r="A1054" s="214">
        <v>-24644</v>
      </c>
      <c r="B1054" s="86">
        <f t="shared" si="32"/>
        <v>-1.3978706930839655</v>
      </c>
      <c r="I1054" s="199">
        <f t="shared" si="33"/>
        <v>-1</v>
      </c>
    </row>
    <row r="1055" spans="1:9">
      <c r="A1055" s="214">
        <v>7737</v>
      </c>
      <c r="B1055" s="86">
        <f t="shared" si="32"/>
        <v>0.47281511234338369</v>
      </c>
      <c r="I1055" s="199">
        <f t="shared" si="33"/>
        <v>0</v>
      </c>
    </row>
    <row r="1056" spans="1:9">
      <c r="A1056" s="214">
        <v>-15817</v>
      </c>
      <c r="B1056" s="86">
        <f t="shared" si="32"/>
        <v>-0.88792524345278623</v>
      </c>
      <c r="I1056" s="199">
        <f t="shared" si="33"/>
        <v>-1</v>
      </c>
    </row>
    <row r="1057" spans="1:9">
      <c r="A1057" s="214">
        <v>27206</v>
      </c>
      <c r="B1057" s="86">
        <f t="shared" si="32"/>
        <v>1.5975605478106347</v>
      </c>
      <c r="I1057" s="199">
        <f t="shared" si="33"/>
        <v>2</v>
      </c>
    </row>
    <row r="1058" spans="1:9">
      <c r="A1058" s="214">
        <v>-24120</v>
      </c>
      <c r="B1058" s="86">
        <f t="shared" si="32"/>
        <v>-1.3675986396562168</v>
      </c>
      <c r="I1058" s="199">
        <f t="shared" si="33"/>
        <v>-1</v>
      </c>
    </row>
    <row r="1059" spans="1:9">
      <c r="A1059" s="214">
        <v>-21027</v>
      </c>
      <c r="B1059" s="86">
        <f t="shared" si="32"/>
        <v>-1.1889126449004406</v>
      </c>
      <c r="I1059" s="199">
        <f t="shared" si="33"/>
        <v>-1</v>
      </c>
    </row>
    <row r="1060" spans="1:9">
      <c r="A1060" s="214">
        <v>19330</v>
      </c>
      <c r="B1060" s="86">
        <f t="shared" si="32"/>
        <v>1.1425554088851599</v>
      </c>
      <c r="I1060" s="199">
        <f t="shared" si="33"/>
        <v>1</v>
      </c>
    </row>
    <row r="1061" spans="1:9">
      <c r="A1061" s="214">
        <v>18209</v>
      </c>
      <c r="B1061" s="86">
        <f t="shared" si="32"/>
        <v>1.0777940121437357</v>
      </c>
      <c r="I1061" s="199">
        <f t="shared" si="33"/>
        <v>1</v>
      </c>
    </row>
    <row r="1062" spans="1:9">
      <c r="A1062" s="214">
        <v>-19685</v>
      </c>
      <c r="B1062" s="86">
        <f t="shared" si="32"/>
        <v>-1.1113838363125803</v>
      </c>
      <c r="I1062" s="199">
        <f t="shared" si="33"/>
        <v>-1</v>
      </c>
    </row>
    <row r="1063" spans="1:9">
      <c r="A1063" s="214">
        <v>-16272</v>
      </c>
      <c r="B1063" s="86">
        <f t="shared" si="32"/>
        <v>-0.91421109137191914</v>
      </c>
      <c r="I1063" s="199">
        <f t="shared" si="33"/>
        <v>-1</v>
      </c>
    </row>
    <row r="1064" spans="1:9">
      <c r="A1064" s="214">
        <v>18476</v>
      </c>
      <c r="B1064" s="86">
        <f t="shared" si="32"/>
        <v>1.0932188943292489</v>
      </c>
      <c r="I1064" s="199">
        <f t="shared" si="33"/>
        <v>1</v>
      </c>
    </row>
    <row r="1065" spans="1:9">
      <c r="A1065" s="214">
        <v>23132</v>
      </c>
      <c r="B1065" s="86">
        <f t="shared" si="32"/>
        <v>1.3622011095193214</v>
      </c>
      <c r="I1065" s="199">
        <f t="shared" si="33"/>
        <v>1</v>
      </c>
    </row>
    <row r="1066" spans="1:9">
      <c r="A1066" s="214">
        <v>24233</v>
      </c>
      <c r="B1066" s="86">
        <f t="shared" si="32"/>
        <v>1.4258070843741903</v>
      </c>
      <c r="I1066" s="199">
        <f t="shared" si="33"/>
        <v>1</v>
      </c>
    </row>
    <row r="1067" spans="1:9">
      <c r="A1067" s="214">
        <v>22406</v>
      </c>
      <c r="B1067" s="86">
        <f t="shared" si="32"/>
        <v>1.3202592950373642</v>
      </c>
      <c r="I1067" s="199">
        <f t="shared" si="33"/>
        <v>1</v>
      </c>
    </row>
    <row r="1068" spans="1:9">
      <c r="A1068" s="214">
        <v>-6090</v>
      </c>
      <c r="B1068" s="86">
        <f t="shared" si="32"/>
        <v>-0.32598580892661894</v>
      </c>
      <c r="I1068" s="199">
        <f t="shared" si="33"/>
        <v>0</v>
      </c>
    </row>
    <row r="1069" spans="1:9">
      <c r="A1069" s="214">
        <v>24393</v>
      </c>
      <c r="B1069" s="86">
        <f t="shared" si="32"/>
        <v>1.4350504594666327</v>
      </c>
      <c r="I1069" s="199">
        <f t="shared" si="33"/>
        <v>1</v>
      </c>
    </row>
    <row r="1070" spans="1:9">
      <c r="A1070" s="214">
        <v>24801</v>
      </c>
      <c r="B1070" s="86">
        <f t="shared" si="32"/>
        <v>1.4586210659523606</v>
      </c>
      <c r="I1070" s="199">
        <f t="shared" si="33"/>
        <v>1</v>
      </c>
    </row>
    <row r="1071" spans="1:9">
      <c r="A1071" s="214">
        <v>-22056</v>
      </c>
      <c r="B1071" s="86">
        <f t="shared" si="32"/>
        <v>-1.2483591009637103</v>
      </c>
      <c r="I1071" s="199">
        <f t="shared" si="33"/>
        <v>-1</v>
      </c>
    </row>
    <row r="1072" spans="1:9">
      <c r="A1072" s="214">
        <v>25069</v>
      </c>
      <c r="B1072" s="86">
        <f t="shared" si="32"/>
        <v>1.4741037192322015</v>
      </c>
      <c r="I1072" s="199">
        <f t="shared" si="33"/>
        <v>1</v>
      </c>
    </row>
    <row r="1073" spans="1:9">
      <c r="A1073" s="214">
        <v>-19766</v>
      </c>
      <c r="B1073" s="86">
        <f t="shared" si="32"/>
        <v>-1.1160632949531293</v>
      </c>
      <c r="I1073" s="199">
        <f t="shared" si="33"/>
        <v>-1</v>
      </c>
    </row>
    <row r="1074" spans="1:9">
      <c r="A1074" s="214">
        <v>12794</v>
      </c>
      <c r="B1074" s="86">
        <f t="shared" si="32"/>
        <v>0.76496353635888992</v>
      </c>
      <c r="I1074" s="199">
        <f t="shared" si="33"/>
        <v>1</v>
      </c>
    </row>
    <row r="1075" spans="1:9">
      <c r="A1075" s="214">
        <v>-29701</v>
      </c>
      <c r="B1075" s="86">
        <f t="shared" si="32"/>
        <v>-1.6900191170994716</v>
      </c>
      <c r="I1075" s="199">
        <f t="shared" si="33"/>
        <v>-2</v>
      </c>
    </row>
    <row r="1076" spans="1:9">
      <c r="A1076" s="214">
        <v>-3846</v>
      </c>
      <c r="B1076" s="86">
        <f t="shared" si="32"/>
        <v>-0.19634747325511492</v>
      </c>
      <c r="I1076" s="199">
        <f t="shared" si="33"/>
        <v>0</v>
      </c>
    </row>
    <row r="1077" spans="1:9">
      <c r="A1077" s="214">
        <v>-9732</v>
      </c>
      <c r="B1077" s="86">
        <f t="shared" si="32"/>
        <v>-0.536388134468338</v>
      </c>
      <c r="I1077" s="199">
        <f t="shared" si="33"/>
        <v>-1</v>
      </c>
    </row>
    <row r="1078" spans="1:9">
      <c r="A1078" s="214">
        <v>13295</v>
      </c>
      <c r="B1078" s="86">
        <f t="shared" si="32"/>
        <v>0.79390685461709998</v>
      </c>
      <c r="I1078" s="199">
        <f t="shared" si="33"/>
        <v>1</v>
      </c>
    </row>
    <row r="1079" spans="1:9">
      <c r="A1079" s="214">
        <v>-15397</v>
      </c>
      <c r="B1079" s="86">
        <f t="shared" si="32"/>
        <v>-0.86366138383512503</v>
      </c>
      <c r="I1079" s="199">
        <f t="shared" si="33"/>
        <v>-1</v>
      </c>
    </row>
    <row r="1080" spans="1:9">
      <c r="A1080" s="214">
        <v>28469</v>
      </c>
      <c r="B1080" s="86">
        <f t="shared" si="32"/>
        <v>1.6705254399466016</v>
      </c>
      <c r="I1080" s="199">
        <f t="shared" si="33"/>
        <v>2</v>
      </c>
    </row>
    <row r="1081" spans="1:9">
      <c r="A1081" s="214">
        <v>25701</v>
      </c>
      <c r="B1081" s="86">
        <f t="shared" si="32"/>
        <v>1.5106150508473488</v>
      </c>
      <c r="I1081" s="199">
        <f t="shared" si="33"/>
        <v>2</v>
      </c>
    </row>
    <row r="1082" spans="1:9">
      <c r="A1082" s="214">
        <v>7298</v>
      </c>
      <c r="B1082" s="86">
        <f t="shared" si="32"/>
        <v>0.44745360193349498</v>
      </c>
      <c r="I1082" s="199">
        <f t="shared" si="33"/>
        <v>0</v>
      </c>
    </row>
    <row r="1083" spans="1:9">
      <c r="A1083" s="214">
        <v>-15331</v>
      </c>
      <c r="B1083" s="86">
        <f t="shared" si="32"/>
        <v>-0.85984849160949262</v>
      </c>
      <c r="I1083" s="199">
        <f t="shared" si="33"/>
        <v>-1</v>
      </c>
    </row>
    <row r="1084" spans="1:9">
      <c r="A1084" s="214">
        <v>6634</v>
      </c>
      <c r="B1084" s="86">
        <f t="shared" si="32"/>
        <v>0.40909359529985923</v>
      </c>
      <c r="I1084" s="199">
        <f t="shared" si="33"/>
        <v>0</v>
      </c>
    </row>
    <row r="1085" spans="1:9">
      <c r="A1085" s="214">
        <v>16993</v>
      </c>
      <c r="B1085" s="86">
        <f t="shared" si="32"/>
        <v>1.0075443614411739</v>
      </c>
      <c r="I1085" s="199">
        <f t="shared" si="33"/>
        <v>1</v>
      </c>
    </row>
    <row r="1086" spans="1:9">
      <c r="A1086" s="214">
        <v>9521</v>
      </c>
      <c r="B1086" s="86">
        <f t="shared" si="32"/>
        <v>0.57587874462411603</v>
      </c>
      <c r="I1086" s="199">
        <f t="shared" si="33"/>
        <v>1</v>
      </c>
    </row>
    <row r="1087" spans="1:9">
      <c r="A1087" s="214">
        <v>-4659</v>
      </c>
      <c r="B1087" s="86">
        <f t="shared" si="32"/>
        <v>-0.24331537294358765</v>
      </c>
      <c r="I1087" s="199">
        <f t="shared" si="33"/>
        <v>0</v>
      </c>
    </row>
    <row r="1088" spans="1:9">
      <c r="A1088" s="214">
        <v>-22191</v>
      </c>
      <c r="B1088" s="86">
        <f t="shared" si="32"/>
        <v>-1.2561581986979586</v>
      </c>
      <c r="I1088" s="199">
        <f t="shared" si="33"/>
        <v>-1</v>
      </c>
    </row>
    <row r="1089" spans="1:9">
      <c r="A1089" s="214">
        <v>-17404</v>
      </c>
      <c r="B1089" s="86">
        <f t="shared" si="32"/>
        <v>-0.97960797015094891</v>
      </c>
      <c r="I1089" s="199">
        <f t="shared" si="33"/>
        <v>-1</v>
      </c>
    </row>
    <row r="1090" spans="1:9">
      <c r="A1090" s="214">
        <v>-5761</v>
      </c>
      <c r="B1090" s="86">
        <f t="shared" si="32"/>
        <v>-0.30697911889278434</v>
      </c>
      <c r="I1090" s="199">
        <f t="shared" si="33"/>
        <v>0</v>
      </c>
    </row>
    <row r="1091" spans="1:9">
      <c r="A1091" s="214">
        <v>-6653</v>
      </c>
      <c r="B1091" s="86">
        <f t="shared" si="32"/>
        <v>-0.35851093503315046</v>
      </c>
      <c r="I1091" s="199">
        <f t="shared" si="33"/>
        <v>0</v>
      </c>
    </row>
    <row r="1092" spans="1:9">
      <c r="A1092" s="214">
        <v>-26972</v>
      </c>
      <c r="B1092" s="86">
        <f t="shared" si="32"/>
        <v>-1.5323618006790016</v>
      </c>
      <c r="I1092" s="199">
        <f t="shared" si="33"/>
        <v>-2</v>
      </c>
    </row>
    <row r="1093" spans="1:9">
      <c r="A1093" s="214">
        <v>20622</v>
      </c>
      <c r="B1093" s="86">
        <f t="shared" si="32"/>
        <v>1.2171956627566318</v>
      </c>
      <c r="I1093" s="199">
        <f t="shared" si="33"/>
        <v>1</v>
      </c>
    </row>
    <row r="1094" spans="1:9">
      <c r="A1094" s="214">
        <v>16415</v>
      </c>
      <c r="B1094" s="86">
        <f t="shared" si="32"/>
        <v>0.97415266891972585</v>
      </c>
      <c r="I1094" s="199">
        <f t="shared" si="33"/>
        <v>1</v>
      </c>
    </row>
    <row r="1095" spans="1:9">
      <c r="A1095" s="214">
        <v>-29978</v>
      </c>
      <c r="B1095" s="86">
        <f t="shared" si="32"/>
        <v>-1.7060217102282624</v>
      </c>
      <c r="I1095" s="199">
        <f t="shared" si="33"/>
        <v>-2</v>
      </c>
    </row>
    <row r="1096" spans="1:9">
      <c r="A1096" s="214">
        <v>8552</v>
      </c>
      <c r="B1096" s="86">
        <f t="shared" ref="B1096:B1159" si="34">(A1096-$F$7)/$F$8</f>
        <v>0.51989855422051201</v>
      </c>
      <c r="I1096" s="199">
        <f t="shared" ref="I1096:I1159" si="35">ROUND(B1096,0)</f>
        <v>1</v>
      </c>
    </row>
    <row r="1097" spans="1:9">
      <c r="A1097" s="214">
        <v>21039</v>
      </c>
      <c r="B1097" s="86">
        <f t="shared" si="34"/>
        <v>1.2412862090913097</v>
      </c>
      <c r="I1097" s="199">
        <f t="shared" si="35"/>
        <v>1</v>
      </c>
    </row>
    <row r="1098" spans="1:9">
      <c r="A1098" s="214">
        <v>14896</v>
      </c>
      <c r="B1098" s="86">
        <f t="shared" si="34"/>
        <v>0.8863983766358513</v>
      </c>
      <c r="I1098" s="199">
        <f t="shared" si="35"/>
        <v>1</v>
      </c>
    </row>
    <row r="1099" spans="1:9">
      <c r="A1099" s="214">
        <v>-10843</v>
      </c>
      <c r="B1099" s="86">
        <f t="shared" si="34"/>
        <v>-0.60057182026648459</v>
      </c>
      <c r="I1099" s="199">
        <f t="shared" si="35"/>
        <v>-1</v>
      </c>
    </row>
    <row r="1100" spans="1:9">
      <c r="A1100" s="214">
        <v>-22314</v>
      </c>
      <c r="B1100" s="86">
        <f t="shared" si="34"/>
        <v>-1.2632640433002738</v>
      </c>
      <c r="I1100" s="199">
        <f t="shared" si="35"/>
        <v>-1</v>
      </c>
    </row>
    <row r="1101" spans="1:9">
      <c r="A1101" s="214">
        <v>-2402</v>
      </c>
      <c r="B1101" s="86">
        <f t="shared" si="34"/>
        <v>-0.11292601304582268</v>
      </c>
      <c r="I1101" s="199">
        <f t="shared" si="35"/>
        <v>0</v>
      </c>
    </row>
    <row r="1102" spans="1:9">
      <c r="A1102" s="214">
        <v>-13018</v>
      </c>
      <c r="B1102" s="86">
        <f t="shared" si="34"/>
        <v>-0.72622395042937282</v>
      </c>
      <c r="I1102" s="199">
        <f t="shared" si="35"/>
        <v>-1</v>
      </c>
    </row>
    <row r="1103" spans="1:9">
      <c r="A1103" s="214">
        <v>-9430</v>
      </c>
      <c r="B1103" s="86">
        <f t="shared" si="34"/>
        <v>-0.51894126398135298</v>
      </c>
      <c r="I1103" s="199">
        <f t="shared" si="35"/>
        <v>-1</v>
      </c>
    </row>
    <row r="1104" spans="1:9">
      <c r="A1104" s="214">
        <v>-3469</v>
      </c>
      <c r="B1104" s="86">
        <f t="shared" si="34"/>
        <v>-0.17456777069354765</v>
      </c>
      <c r="I1104" s="199">
        <f t="shared" si="35"/>
        <v>0</v>
      </c>
    </row>
    <row r="1105" spans="1:9">
      <c r="A1105" s="214">
        <v>-17495</v>
      </c>
      <c r="B1105" s="86">
        <f t="shared" si="34"/>
        <v>-0.98486513973477552</v>
      </c>
      <c r="I1105" s="199">
        <f t="shared" si="35"/>
        <v>-1</v>
      </c>
    </row>
    <row r="1106" spans="1:9">
      <c r="A1106" s="214">
        <v>-17559</v>
      </c>
      <c r="B1106" s="86">
        <f t="shared" si="34"/>
        <v>-0.98856248977175243</v>
      </c>
      <c r="I1106" s="199">
        <f t="shared" si="35"/>
        <v>-1</v>
      </c>
    </row>
    <row r="1107" spans="1:9">
      <c r="A1107" s="214">
        <v>-13180</v>
      </c>
      <c r="B1107" s="86">
        <f t="shared" si="34"/>
        <v>-0.73558286771047066</v>
      </c>
      <c r="I1107" s="199">
        <f t="shared" si="35"/>
        <v>-1</v>
      </c>
    </row>
    <row r="1108" spans="1:9">
      <c r="A1108" s="214">
        <v>1158</v>
      </c>
      <c r="B1108" s="86">
        <f t="shared" si="34"/>
        <v>9.2739082761019678E-2</v>
      </c>
      <c r="I1108" s="199">
        <f t="shared" si="35"/>
        <v>0</v>
      </c>
    </row>
    <row r="1109" spans="1:9">
      <c r="A1109" s="214">
        <v>3944</v>
      </c>
      <c r="B1109" s="86">
        <f t="shared" si="34"/>
        <v>0.25368935155817213</v>
      </c>
      <c r="I1109" s="199">
        <f t="shared" si="35"/>
        <v>0</v>
      </c>
    </row>
    <row r="1110" spans="1:9">
      <c r="A1110" s="214">
        <v>-18572</v>
      </c>
      <c r="B1110" s="86">
        <f t="shared" si="34"/>
        <v>-1.0470846083257781</v>
      </c>
      <c r="I1110" s="199">
        <f t="shared" si="35"/>
        <v>-1</v>
      </c>
    </row>
    <row r="1111" spans="1:9">
      <c r="A1111" s="214">
        <v>-9035</v>
      </c>
      <c r="B1111" s="86">
        <f t="shared" si="34"/>
        <v>-0.49612168172188598</v>
      </c>
      <c r="I1111" s="199">
        <f t="shared" si="35"/>
        <v>0</v>
      </c>
    </row>
    <row r="1112" spans="1:9">
      <c r="A1112" s="214">
        <v>24029</v>
      </c>
      <c r="B1112" s="86">
        <f t="shared" si="34"/>
        <v>1.4140217811313263</v>
      </c>
      <c r="I1112" s="199">
        <f t="shared" si="35"/>
        <v>1</v>
      </c>
    </row>
    <row r="1113" spans="1:9">
      <c r="A1113" s="214">
        <v>-27490</v>
      </c>
      <c r="B1113" s="86">
        <f t="shared" si="34"/>
        <v>-1.5622872275407838</v>
      </c>
      <c r="I1113" s="199">
        <f t="shared" si="35"/>
        <v>-2</v>
      </c>
    </row>
    <row r="1114" spans="1:9">
      <c r="A1114" s="214">
        <v>3736</v>
      </c>
      <c r="B1114" s="86">
        <f t="shared" si="34"/>
        <v>0.24167296393799709</v>
      </c>
      <c r="I1114" s="199">
        <f t="shared" si="35"/>
        <v>0</v>
      </c>
    </row>
    <row r="1115" spans="1:9">
      <c r="A1115" s="214">
        <v>23133</v>
      </c>
      <c r="B1115" s="86">
        <f t="shared" si="34"/>
        <v>1.3622588806136491</v>
      </c>
      <c r="I1115" s="199">
        <f t="shared" si="35"/>
        <v>1</v>
      </c>
    </row>
    <row r="1116" spans="1:9">
      <c r="A1116" s="214">
        <v>23979</v>
      </c>
      <c r="B1116" s="86">
        <f t="shared" si="34"/>
        <v>1.4111332264149381</v>
      </c>
      <c r="I1116" s="199">
        <f t="shared" si="35"/>
        <v>1</v>
      </c>
    </row>
    <row r="1117" spans="1:9">
      <c r="A1117" s="214">
        <v>10593</v>
      </c>
      <c r="B1117" s="86">
        <f t="shared" si="34"/>
        <v>0.6378093577434798</v>
      </c>
      <c r="I1117" s="199">
        <f t="shared" si="35"/>
        <v>1</v>
      </c>
    </row>
    <row r="1118" spans="1:9">
      <c r="A1118" s="214">
        <v>24118</v>
      </c>
      <c r="B1118" s="86">
        <f t="shared" si="34"/>
        <v>1.4191634085264972</v>
      </c>
      <c r="I1118" s="199">
        <f t="shared" si="35"/>
        <v>1</v>
      </c>
    </row>
    <row r="1119" spans="1:9">
      <c r="A1119" s="214">
        <v>28080</v>
      </c>
      <c r="B1119" s="86">
        <f t="shared" si="34"/>
        <v>1.6480524842531012</v>
      </c>
      <c r="I1119" s="199">
        <f t="shared" si="35"/>
        <v>2</v>
      </c>
    </row>
    <row r="1120" spans="1:9">
      <c r="A1120" s="214">
        <v>5335</v>
      </c>
      <c r="B1120" s="86">
        <f t="shared" si="34"/>
        <v>0.33404894376809285</v>
      </c>
      <c r="I1120" s="199">
        <f t="shared" si="35"/>
        <v>0</v>
      </c>
    </row>
    <row r="1121" spans="1:9">
      <c r="A1121" s="214">
        <v>-26695</v>
      </c>
      <c r="B1121" s="86">
        <f t="shared" si="34"/>
        <v>-1.5163592075502108</v>
      </c>
      <c r="I1121" s="199">
        <f t="shared" si="35"/>
        <v>-2</v>
      </c>
    </row>
    <row r="1122" spans="1:9">
      <c r="A1122" s="214">
        <v>25369</v>
      </c>
      <c r="B1122" s="86">
        <f t="shared" si="34"/>
        <v>1.4914350475305309</v>
      </c>
      <c r="I1122" s="199">
        <f t="shared" si="35"/>
        <v>1</v>
      </c>
    </row>
    <row r="1123" spans="1:9">
      <c r="A1123" s="214">
        <v>8058</v>
      </c>
      <c r="B1123" s="86">
        <f t="shared" si="34"/>
        <v>0.49135963362259621</v>
      </c>
      <c r="I1123" s="199">
        <f t="shared" si="35"/>
        <v>0</v>
      </c>
    </row>
    <row r="1124" spans="1:9">
      <c r="A1124" s="214">
        <v>926</v>
      </c>
      <c r="B1124" s="86">
        <f t="shared" si="34"/>
        <v>7.933618887697827E-2</v>
      </c>
      <c r="I1124" s="199">
        <f t="shared" si="35"/>
        <v>0</v>
      </c>
    </row>
    <row r="1125" spans="1:9">
      <c r="A1125" s="214">
        <v>-14638</v>
      </c>
      <c r="B1125" s="86">
        <f t="shared" si="34"/>
        <v>-0.8198131232403516</v>
      </c>
      <c r="I1125" s="199">
        <f t="shared" si="35"/>
        <v>-1</v>
      </c>
    </row>
    <row r="1126" spans="1:9">
      <c r="A1126" s="214">
        <v>-1422</v>
      </c>
      <c r="B1126" s="86">
        <f t="shared" si="34"/>
        <v>-5.631034060461327E-2</v>
      </c>
      <c r="I1126" s="199">
        <f t="shared" si="35"/>
        <v>0</v>
      </c>
    </row>
    <row r="1127" spans="1:9">
      <c r="A1127" s="214">
        <v>11502</v>
      </c>
      <c r="B1127" s="86">
        <f t="shared" si="34"/>
        <v>0.69032328248741792</v>
      </c>
      <c r="I1127" s="199">
        <f t="shared" si="35"/>
        <v>1</v>
      </c>
    </row>
    <row r="1128" spans="1:9">
      <c r="A1128" s="214">
        <v>11511</v>
      </c>
      <c r="B1128" s="86">
        <f t="shared" si="34"/>
        <v>0.69084322233636775</v>
      </c>
      <c r="I1128" s="199">
        <f t="shared" si="35"/>
        <v>1</v>
      </c>
    </row>
    <row r="1129" spans="1:9">
      <c r="A1129" s="214">
        <v>7753</v>
      </c>
      <c r="B1129" s="86">
        <f t="shared" si="34"/>
        <v>0.473739449852628</v>
      </c>
      <c r="I1129" s="199">
        <f t="shared" si="35"/>
        <v>0</v>
      </c>
    </row>
    <row r="1130" spans="1:9">
      <c r="A1130" s="214">
        <v>-11829</v>
      </c>
      <c r="B1130" s="86">
        <f t="shared" si="34"/>
        <v>-0.65753411927366057</v>
      </c>
      <c r="I1130" s="199">
        <f t="shared" si="35"/>
        <v>-1</v>
      </c>
    </row>
    <row r="1131" spans="1:9">
      <c r="A1131" s="214">
        <v>1037</v>
      </c>
      <c r="B1131" s="86">
        <f t="shared" si="34"/>
        <v>8.5748780347360151E-2</v>
      </c>
      <c r="I1131" s="199">
        <f t="shared" si="35"/>
        <v>0</v>
      </c>
    </row>
    <row r="1132" spans="1:9">
      <c r="A1132" s="214">
        <v>22605</v>
      </c>
      <c r="B1132" s="86">
        <f t="shared" si="34"/>
        <v>1.3317557428085893</v>
      </c>
      <c r="I1132" s="199">
        <f t="shared" si="35"/>
        <v>1</v>
      </c>
    </row>
    <row r="1133" spans="1:9">
      <c r="A1133" s="214">
        <v>-12834</v>
      </c>
      <c r="B1133" s="86">
        <f t="shared" si="34"/>
        <v>-0.71559406907306411</v>
      </c>
      <c r="I1133" s="199">
        <f t="shared" si="35"/>
        <v>-1</v>
      </c>
    </row>
    <row r="1134" spans="1:9">
      <c r="A1134" s="214">
        <v>-24464</v>
      </c>
      <c r="B1134" s="86">
        <f t="shared" si="34"/>
        <v>-1.3874718961049677</v>
      </c>
      <c r="I1134" s="199">
        <f t="shared" si="35"/>
        <v>-1</v>
      </c>
    </row>
    <row r="1135" spans="1:9">
      <c r="A1135" s="214">
        <v>-22143</v>
      </c>
      <c r="B1135" s="86">
        <f t="shared" si="34"/>
        <v>-1.2533851861702259</v>
      </c>
      <c r="I1135" s="199">
        <f t="shared" si="35"/>
        <v>-1</v>
      </c>
    </row>
    <row r="1136" spans="1:9">
      <c r="A1136" s="214">
        <v>23266</v>
      </c>
      <c r="B1136" s="86">
        <f t="shared" si="34"/>
        <v>1.3699424361592418</v>
      </c>
      <c r="I1136" s="199">
        <f t="shared" si="35"/>
        <v>1</v>
      </c>
    </row>
    <row r="1137" spans="1:9">
      <c r="A1137" s="214">
        <v>20970</v>
      </c>
      <c r="B1137" s="86">
        <f t="shared" si="34"/>
        <v>1.237300003582694</v>
      </c>
      <c r="I1137" s="199">
        <f t="shared" si="35"/>
        <v>1</v>
      </c>
    </row>
    <row r="1138" spans="1:9">
      <c r="A1138" s="214">
        <v>2437</v>
      </c>
      <c r="B1138" s="86">
        <f t="shared" si="34"/>
        <v>0.16662831240623074</v>
      </c>
      <c r="I1138" s="199">
        <f t="shared" si="35"/>
        <v>0</v>
      </c>
    </row>
    <row r="1139" spans="1:9">
      <c r="A1139" s="214">
        <v>22520</v>
      </c>
      <c r="B1139" s="86">
        <f t="shared" si="34"/>
        <v>1.3268451997907293</v>
      </c>
      <c r="I1139" s="199">
        <f t="shared" si="35"/>
        <v>1</v>
      </c>
    </row>
    <row r="1140" spans="1:9">
      <c r="A1140" s="214">
        <v>-12223</v>
      </c>
      <c r="B1140" s="86">
        <f t="shared" si="34"/>
        <v>-0.68029593043879988</v>
      </c>
      <c r="I1140" s="199">
        <f t="shared" si="35"/>
        <v>-1</v>
      </c>
    </row>
    <row r="1141" spans="1:9">
      <c r="A1141" s="214">
        <v>5914</v>
      </c>
      <c r="B1141" s="86">
        <f t="shared" si="34"/>
        <v>0.36749840738386863</v>
      </c>
      <c r="I1141" s="199">
        <f t="shared" si="35"/>
        <v>0</v>
      </c>
    </row>
    <row r="1142" spans="1:9">
      <c r="A1142" s="214">
        <v>-8387</v>
      </c>
      <c r="B1142" s="86">
        <f t="shared" si="34"/>
        <v>-0.45868601259749447</v>
      </c>
      <c r="I1142" s="199">
        <f t="shared" si="35"/>
        <v>0</v>
      </c>
    </row>
    <row r="1143" spans="1:9">
      <c r="A1143" s="214">
        <v>-2123</v>
      </c>
      <c r="B1143" s="86">
        <f t="shared" si="34"/>
        <v>-9.6807877728376332E-2</v>
      </c>
      <c r="I1143" s="199">
        <f t="shared" si="35"/>
        <v>0</v>
      </c>
    </row>
    <row r="1144" spans="1:9">
      <c r="A1144" s="214">
        <v>-12021</v>
      </c>
      <c r="B1144" s="86">
        <f t="shared" si="34"/>
        <v>-0.66862616938459141</v>
      </c>
      <c r="I1144" s="199">
        <f t="shared" si="35"/>
        <v>-1</v>
      </c>
    </row>
    <row r="1145" spans="1:9">
      <c r="A1145" s="214">
        <v>-20173</v>
      </c>
      <c r="B1145" s="86">
        <f t="shared" si="34"/>
        <v>-1.1395761303445293</v>
      </c>
      <c r="I1145" s="199">
        <f t="shared" si="35"/>
        <v>-1</v>
      </c>
    </row>
    <row r="1146" spans="1:9">
      <c r="A1146" s="214">
        <v>-14507</v>
      </c>
      <c r="B1146" s="86">
        <f t="shared" si="34"/>
        <v>-0.81224510988341447</v>
      </c>
      <c r="I1146" s="199">
        <f t="shared" si="35"/>
        <v>-1</v>
      </c>
    </row>
    <row r="1147" spans="1:9">
      <c r="A1147" s="214">
        <v>-12081</v>
      </c>
      <c r="B1147" s="86">
        <f t="shared" si="34"/>
        <v>-0.67209243504425731</v>
      </c>
      <c r="I1147" s="199">
        <f t="shared" si="35"/>
        <v>-1</v>
      </c>
    </row>
    <row r="1148" spans="1:9">
      <c r="A1148" s="214">
        <v>-15069</v>
      </c>
      <c r="B1148" s="86">
        <f t="shared" si="34"/>
        <v>-0.84471246489561824</v>
      </c>
      <c r="I1148" s="199">
        <f t="shared" si="35"/>
        <v>-1</v>
      </c>
    </row>
    <row r="1149" spans="1:9">
      <c r="A1149" s="214">
        <v>11562</v>
      </c>
      <c r="B1149" s="86">
        <f t="shared" si="34"/>
        <v>0.69378954814708371</v>
      </c>
      <c r="I1149" s="199">
        <f t="shared" si="35"/>
        <v>1</v>
      </c>
    </row>
    <row r="1150" spans="1:9">
      <c r="A1150" s="214">
        <v>25003</v>
      </c>
      <c r="B1150" s="86">
        <f t="shared" si="34"/>
        <v>1.4702908270065691</v>
      </c>
      <c r="I1150" s="199">
        <f t="shared" si="35"/>
        <v>1</v>
      </c>
    </row>
    <row r="1151" spans="1:9">
      <c r="A1151" s="214">
        <v>-20733</v>
      </c>
      <c r="B1151" s="86">
        <f t="shared" si="34"/>
        <v>-1.1719279431680776</v>
      </c>
      <c r="I1151" s="199">
        <f t="shared" si="35"/>
        <v>-1</v>
      </c>
    </row>
    <row r="1152" spans="1:9">
      <c r="A1152" s="214">
        <v>11799</v>
      </c>
      <c r="B1152" s="86">
        <f t="shared" si="34"/>
        <v>0.70748129750276401</v>
      </c>
      <c r="I1152" s="199">
        <f t="shared" si="35"/>
        <v>1</v>
      </c>
    </row>
    <row r="1153" spans="1:9">
      <c r="A1153" s="214">
        <v>25160</v>
      </c>
      <c r="B1153" s="86">
        <f t="shared" si="34"/>
        <v>1.4793608888160281</v>
      </c>
      <c r="I1153" s="199">
        <f t="shared" si="35"/>
        <v>1</v>
      </c>
    </row>
    <row r="1154" spans="1:9">
      <c r="A1154" s="214">
        <v>8514</v>
      </c>
      <c r="B1154" s="86">
        <f t="shared" si="34"/>
        <v>0.51770325263605688</v>
      </c>
      <c r="I1154" s="199">
        <f t="shared" si="35"/>
        <v>1</v>
      </c>
    </row>
    <row r="1155" spans="1:9">
      <c r="A1155" s="214">
        <v>-27570</v>
      </c>
      <c r="B1155" s="86">
        <f t="shared" si="34"/>
        <v>-1.566908915087005</v>
      </c>
      <c r="I1155" s="199">
        <f t="shared" si="35"/>
        <v>-2</v>
      </c>
    </row>
    <row r="1156" spans="1:9">
      <c r="A1156" s="214">
        <v>-13426</v>
      </c>
      <c r="B1156" s="86">
        <f t="shared" si="34"/>
        <v>-0.74979455691510077</v>
      </c>
      <c r="I1156" s="199">
        <f t="shared" si="35"/>
        <v>-1</v>
      </c>
    </row>
    <row r="1157" spans="1:9">
      <c r="A1157" s="214">
        <v>-19919</v>
      </c>
      <c r="B1157" s="86">
        <f t="shared" si="34"/>
        <v>-1.1249022723852771</v>
      </c>
      <c r="I1157" s="199">
        <f t="shared" si="35"/>
        <v>-1</v>
      </c>
    </row>
    <row r="1158" spans="1:9">
      <c r="A1158" s="214">
        <v>3741</v>
      </c>
      <c r="B1158" s="86">
        <f t="shared" si="34"/>
        <v>0.24196181940963593</v>
      </c>
      <c r="I1158" s="199">
        <f t="shared" si="35"/>
        <v>0</v>
      </c>
    </row>
    <row r="1159" spans="1:9">
      <c r="A1159" s="214">
        <v>-19449</v>
      </c>
      <c r="B1159" s="86">
        <f t="shared" si="34"/>
        <v>-1.0977498580512277</v>
      </c>
      <c r="I1159" s="199">
        <f t="shared" si="35"/>
        <v>-1</v>
      </c>
    </row>
    <row r="1160" spans="1:9">
      <c r="A1160" s="214">
        <v>28994</v>
      </c>
      <c r="B1160" s="86">
        <f t="shared" ref="B1160:B1223" si="36">(A1160-$F$7)/$F$8</f>
        <v>1.7008552644686781</v>
      </c>
      <c r="I1160" s="199">
        <f t="shared" ref="I1160:I1223" si="37">ROUND(B1160,0)</f>
        <v>2</v>
      </c>
    </row>
    <row r="1161" spans="1:9">
      <c r="A1161" s="214">
        <v>-9669</v>
      </c>
      <c r="B1161" s="86">
        <f t="shared" si="36"/>
        <v>-0.53274855552568878</v>
      </c>
      <c r="I1161" s="199">
        <f t="shared" si="37"/>
        <v>-1</v>
      </c>
    </row>
    <row r="1162" spans="1:9">
      <c r="A1162" s="214">
        <v>18294</v>
      </c>
      <c r="B1162" s="86">
        <f t="shared" si="36"/>
        <v>1.0827045551615957</v>
      </c>
      <c r="I1162" s="199">
        <f t="shared" si="37"/>
        <v>1</v>
      </c>
    </row>
    <row r="1163" spans="1:9">
      <c r="A1163" s="214">
        <v>-17537</v>
      </c>
      <c r="B1163" s="86">
        <f t="shared" si="36"/>
        <v>-0.98729152569654166</v>
      </c>
      <c r="I1163" s="199">
        <f t="shared" si="37"/>
        <v>-1</v>
      </c>
    </row>
    <row r="1164" spans="1:9">
      <c r="A1164" s="214">
        <v>-21905</v>
      </c>
      <c r="B1164" s="86">
        <f t="shared" si="36"/>
        <v>-1.2396356657202179</v>
      </c>
      <c r="I1164" s="199">
        <f t="shared" si="37"/>
        <v>-1</v>
      </c>
    </row>
    <row r="1165" spans="1:9">
      <c r="A1165" s="214">
        <v>-20102</v>
      </c>
      <c r="B1165" s="86">
        <f t="shared" si="36"/>
        <v>-1.1354743826472582</v>
      </c>
      <c r="I1165" s="199">
        <f t="shared" si="37"/>
        <v>-1</v>
      </c>
    </row>
    <row r="1166" spans="1:9">
      <c r="A1166" s="214">
        <v>-6707</v>
      </c>
      <c r="B1166" s="86">
        <f t="shared" si="36"/>
        <v>-0.36163057412684979</v>
      </c>
      <c r="I1166" s="199">
        <f t="shared" si="37"/>
        <v>0</v>
      </c>
    </row>
    <row r="1167" spans="1:9">
      <c r="A1167" s="214">
        <v>21546</v>
      </c>
      <c r="B1167" s="86">
        <f t="shared" si="36"/>
        <v>1.2705761539154865</v>
      </c>
      <c r="I1167" s="199">
        <f t="shared" si="37"/>
        <v>1</v>
      </c>
    </row>
    <row r="1168" spans="1:9">
      <c r="A1168" s="214">
        <v>-22574</v>
      </c>
      <c r="B1168" s="86">
        <f t="shared" si="36"/>
        <v>-1.2782845278254924</v>
      </c>
      <c r="I1168" s="199">
        <f t="shared" si="37"/>
        <v>-1</v>
      </c>
    </row>
    <row r="1169" spans="1:9">
      <c r="A1169" s="214">
        <v>-1073</v>
      </c>
      <c r="B1169" s="86">
        <f t="shared" si="36"/>
        <v>-3.6148228684223384E-2</v>
      </c>
      <c r="I1169" s="199">
        <f t="shared" si="37"/>
        <v>0</v>
      </c>
    </row>
    <row r="1170" spans="1:9">
      <c r="A1170" s="214">
        <v>-20272</v>
      </c>
      <c r="B1170" s="86">
        <f t="shared" si="36"/>
        <v>-1.1452954686829782</v>
      </c>
      <c r="I1170" s="199">
        <f t="shared" si="37"/>
        <v>-1</v>
      </c>
    </row>
    <row r="1171" spans="1:9">
      <c r="A1171" s="214">
        <v>-29363</v>
      </c>
      <c r="B1171" s="86">
        <f t="shared" si="36"/>
        <v>-1.6704924872166871</v>
      </c>
      <c r="I1171" s="199">
        <f t="shared" si="37"/>
        <v>-2</v>
      </c>
    </row>
    <row r="1172" spans="1:9">
      <c r="A1172" s="214">
        <v>-13462</v>
      </c>
      <c r="B1172" s="86">
        <f t="shared" si="36"/>
        <v>-0.75187431631090029</v>
      </c>
      <c r="I1172" s="199">
        <f t="shared" si="37"/>
        <v>-1</v>
      </c>
    </row>
    <row r="1173" spans="1:9">
      <c r="A1173" s="214">
        <v>-17869</v>
      </c>
      <c r="B1173" s="86">
        <f t="shared" si="36"/>
        <v>-1.0064715290133595</v>
      </c>
      <c r="I1173" s="199">
        <f t="shared" si="37"/>
        <v>-1</v>
      </c>
    </row>
    <row r="1174" spans="1:9">
      <c r="A1174" s="214">
        <v>-17098</v>
      </c>
      <c r="B1174" s="86">
        <f t="shared" si="36"/>
        <v>-0.9619300152866529</v>
      </c>
      <c r="I1174" s="199">
        <f t="shared" si="37"/>
        <v>-1</v>
      </c>
    </row>
    <row r="1175" spans="1:9">
      <c r="A1175" s="214">
        <v>-12120</v>
      </c>
      <c r="B1175" s="86">
        <f t="shared" si="36"/>
        <v>-0.67434550772304014</v>
      </c>
      <c r="I1175" s="199">
        <f t="shared" si="37"/>
        <v>-1</v>
      </c>
    </row>
    <row r="1176" spans="1:9">
      <c r="A1176" s="214">
        <v>-20750</v>
      </c>
      <c r="B1176" s="86">
        <f t="shared" si="36"/>
        <v>-1.1729100517716498</v>
      </c>
      <c r="I1176" s="199">
        <f t="shared" si="37"/>
        <v>-1</v>
      </c>
    </row>
    <row r="1177" spans="1:9">
      <c r="A1177" s="214">
        <v>-22997</v>
      </c>
      <c r="B1177" s="86">
        <f t="shared" si="36"/>
        <v>-1.3027217007261369</v>
      </c>
      <c r="I1177" s="199">
        <f t="shared" si="37"/>
        <v>-1</v>
      </c>
    </row>
    <row r="1178" spans="1:9">
      <c r="A1178" s="214">
        <v>28153</v>
      </c>
      <c r="B1178" s="86">
        <f t="shared" si="36"/>
        <v>1.652269774139028</v>
      </c>
      <c r="I1178" s="199">
        <f t="shared" si="37"/>
        <v>2</v>
      </c>
    </row>
    <row r="1179" spans="1:9">
      <c r="A1179" s="214">
        <v>-9265</v>
      </c>
      <c r="B1179" s="86">
        <f t="shared" si="36"/>
        <v>-0.50940903341727184</v>
      </c>
      <c r="I1179" s="199">
        <f t="shared" si="37"/>
        <v>-1</v>
      </c>
    </row>
    <row r="1180" spans="1:9">
      <c r="A1180" s="214">
        <v>4525</v>
      </c>
      <c r="B1180" s="86">
        <f t="shared" si="36"/>
        <v>0.28725435736260346</v>
      </c>
      <c r="I1180" s="199">
        <f t="shared" si="37"/>
        <v>0</v>
      </c>
    </row>
    <row r="1181" spans="1:9">
      <c r="A1181" s="214">
        <v>29706</v>
      </c>
      <c r="B1181" s="86">
        <f t="shared" si="36"/>
        <v>1.7419882836300467</v>
      </c>
      <c r="I1181" s="199">
        <f t="shared" si="37"/>
        <v>2</v>
      </c>
    </row>
    <row r="1182" spans="1:9">
      <c r="A1182" s="214">
        <v>18699</v>
      </c>
      <c r="B1182" s="86">
        <f t="shared" si="36"/>
        <v>1.1061018483643403</v>
      </c>
      <c r="I1182" s="199">
        <f t="shared" si="37"/>
        <v>1</v>
      </c>
    </row>
    <row r="1183" spans="1:9">
      <c r="A1183" s="214">
        <v>26368</v>
      </c>
      <c r="B1183" s="86">
        <f t="shared" si="36"/>
        <v>1.5491483707639679</v>
      </c>
      <c r="I1183" s="199">
        <f t="shared" si="37"/>
        <v>2</v>
      </c>
    </row>
    <row r="1184" spans="1:9">
      <c r="A1184" s="214">
        <v>-17529</v>
      </c>
      <c r="B1184" s="86">
        <f t="shared" si="36"/>
        <v>-0.98682935694191953</v>
      </c>
      <c r="I1184" s="199">
        <f t="shared" si="37"/>
        <v>-1</v>
      </c>
    </row>
    <row r="1185" spans="1:9">
      <c r="A1185" s="214">
        <v>292</v>
      </c>
      <c r="B1185" s="86">
        <f t="shared" si="36"/>
        <v>4.2709315073175443E-2</v>
      </c>
      <c r="I1185" s="199">
        <f t="shared" si="37"/>
        <v>0</v>
      </c>
    </row>
    <row r="1186" spans="1:9">
      <c r="A1186" s="214">
        <v>1461</v>
      </c>
      <c r="B1186" s="86">
        <f t="shared" si="36"/>
        <v>0.11024372434233239</v>
      </c>
      <c r="I1186" s="199">
        <f t="shared" si="37"/>
        <v>0</v>
      </c>
    </row>
    <row r="1187" spans="1:9">
      <c r="A1187" s="214">
        <v>28143</v>
      </c>
      <c r="B1187" s="86">
        <f t="shared" si="36"/>
        <v>1.6516920631957503</v>
      </c>
      <c r="I1187" s="199">
        <f t="shared" si="37"/>
        <v>2</v>
      </c>
    </row>
    <row r="1188" spans="1:9">
      <c r="A1188" s="214">
        <v>-19312</v>
      </c>
      <c r="B1188" s="86">
        <f t="shared" si="36"/>
        <v>-1.089835218128324</v>
      </c>
      <c r="I1188" s="199">
        <f t="shared" si="37"/>
        <v>-1</v>
      </c>
    </row>
    <row r="1189" spans="1:9">
      <c r="A1189" s="214">
        <v>8009</v>
      </c>
      <c r="B1189" s="86">
        <f t="shared" si="36"/>
        <v>0.48852885000053575</v>
      </c>
      <c r="I1189" s="199">
        <f t="shared" si="37"/>
        <v>0</v>
      </c>
    </row>
    <row r="1190" spans="1:9">
      <c r="A1190" s="214">
        <v>5658</v>
      </c>
      <c r="B1190" s="86">
        <f t="shared" si="36"/>
        <v>0.35270900723596088</v>
      </c>
      <c r="I1190" s="199">
        <f t="shared" si="37"/>
        <v>0</v>
      </c>
    </row>
    <row r="1191" spans="1:9">
      <c r="A1191" s="214">
        <v>-27578</v>
      </c>
      <c r="B1191" s="86">
        <f t="shared" si="36"/>
        <v>-1.567371083841627</v>
      </c>
      <c r="I1191" s="199">
        <f t="shared" si="37"/>
        <v>-2</v>
      </c>
    </row>
    <row r="1192" spans="1:9">
      <c r="A1192" s="214">
        <v>15130</v>
      </c>
      <c r="B1192" s="86">
        <f t="shared" si="36"/>
        <v>0.89991681270854829</v>
      </c>
      <c r="I1192" s="199">
        <f t="shared" si="37"/>
        <v>1</v>
      </c>
    </row>
    <row r="1193" spans="1:9">
      <c r="A1193" s="214">
        <v>25966</v>
      </c>
      <c r="B1193" s="86">
        <f t="shared" si="36"/>
        <v>1.5259243908442066</v>
      </c>
      <c r="I1193" s="199">
        <f t="shared" si="37"/>
        <v>2</v>
      </c>
    </row>
    <row r="1194" spans="1:9">
      <c r="A1194" s="214">
        <v>-19745</v>
      </c>
      <c r="B1194" s="86">
        <f t="shared" si="36"/>
        <v>-1.1148501019722461</v>
      </c>
      <c r="I1194" s="199">
        <f t="shared" si="37"/>
        <v>-1</v>
      </c>
    </row>
    <row r="1195" spans="1:9">
      <c r="A1195" s="214">
        <v>28848</v>
      </c>
      <c r="B1195" s="86">
        <f t="shared" si="36"/>
        <v>1.6924206846968244</v>
      </c>
      <c r="I1195" s="199">
        <f t="shared" si="37"/>
        <v>2</v>
      </c>
    </row>
    <row r="1196" spans="1:9">
      <c r="A1196" s="214">
        <v>-28268</v>
      </c>
      <c r="B1196" s="86">
        <f t="shared" si="36"/>
        <v>-1.6072331389277847</v>
      </c>
      <c r="I1196" s="199">
        <f t="shared" si="37"/>
        <v>-2</v>
      </c>
    </row>
    <row r="1197" spans="1:9">
      <c r="A1197" s="214">
        <v>-7838</v>
      </c>
      <c r="B1197" s="86">
        <f t="shared" si="36"/>
        <v>-0.42696968181155165</v>
      </c>
      <c r="I1197" s="199">
        <f t="shared" si="37"/>
        <v>0</v>
      </c>
    </row>
    <row r="1198" spans="1:9">
      <c r="A1198" s="214">
        <v>-25630</v>
      </c>
      <c r="B1198" s="86">
        <f t="shared" si="36"/>
        <v>-1.4548329920911414</v>
      </c>
      <c r="I1198" s="199">
        <f t="shared" si="37"/>
        <v>-1</v>
      </c>
    </row>
    <row r="1199" spans="1:9">
      <c r="A1199" s="214">
        <v>-19721</v>
      </c>
      <c r="B1199" s="86">
        <f t="shared" si="36"/>
        <v>-1.1134635957083798</v>
      </c>
      <c r="I1199" s="199">
        <f t="shared" si="37"/>
        <v>-1</v>
      </c>
    </row>
    <row r="1200" spans="1:9">
      <c r="A1200" s="214">
        <v>18496</v>
      </c>
      <c r="B1200" s="86">
        <f t="shared" si="36"/>
        <v>1.0943743162158042</v>
      </c>
      <c r="I1200" s="199">
        <f t="shared" si="37"/>
        <v>1</v>
      </c>
    </row>
    <row r="1201" spans="1:9">
      <c r="A1201" s="214">
        <v>-8011</v>
      </c>
      <c r="B1201" s="86">
        <f t="shared" si="36"/>
        <v>-0.43696408113025498</v>
      </c>
      <c r="I1201" s="199">
        <f t="shared" si="37"/>
        <v>0</v>
      </c>
    </row>
    <row r="1202" spans="1:9">
      <c r="A1202" s="214">
        <v>27102</v>
      </c>
      <c r="B1202" s="86">
        <f t="shared" si="36"/>
        <v>1.5915523540005472</v>
      </c>
      <c r="I1202" s="199">
        <f t="shared" si="37"/>
        <v>2</v>
      </c>
    </row>
    <row r="1203" spans="1:9">
      <c r="A1203" s="214">
        <v>12425</v>
      </c>
      <c r="B1203" s="86">
        <f t="shared" si="36"/>
        <v>0.74364600255194468</v>
      </c>
      <c r="I1203" s="199">
        <f t="shared" si="37"/>
        <v>1</v>
      </c>
    </row>
    <row r="1204" spans="1:9">
      <c r="A1204" s="214">
        <v>-20568</v>
      </c>
      <c r="B1204" s="86">
        <f t="shared" si="36"/>
        <v>-1.1623957126039965</v>
      </c>
      <c r="I1204" s="199">
        <f t="shared" si="37"/>
        <v>-1</v>
      </c>
    </row>
    <row r="1205" spans="1:9">
      <c r="A1205" s="214">
        <v>-1867</v>
      </c>
      <c r="B1205" s="86">
        <f t="shared" si="36"/>
        <v>-8.2018477580468568E-2</v>
      </c>
      <c r="I1205" s="199">
        <f t="shared" si="37"/>
        <v>0</v>
      </c>
    </row>
    <row r="1206" spans="1:9">
      <c r="A1206" s="214">
        <v>16421</v>
      </c>
      <c r="B1206" s="86">
        <f t="shared" si="36"/>
        <v>0.97449929548569236</v>
      </c>
      <c r="I1206" s="199">
        <f t="shared" si="37"/>
        <v>1</v>
      </c>
    </row>
    <row r="1207" spans="1:9">
      <c r="A1207" s="214">
        <v>-29729</v>
      </c>
      <c r="B1207" s="86">
        <f t="shared" si="36"/>
        <v>-1.6916367077406489</v>
      </c>
      <c r="I1207" s="199">
        <f t="shared" si="37"/>
        <v>-2</v>
      </c>
    </row>
    <row r="1208" spans="1:9">
      <c r="A1208" s="214">
        <v>18187</v>
      </c>
      <c r="B1208" s="86">
        <f t="shared" si="36"/>
        <v>1.0765230480685248</v>
      </c>
      <c r="I1208" s="199">
        <f t="shared" si="37"/>
        <v>1</v>
      </c>
    </row>
    <row r="1209" spans="1:9">
      <c r="A1209" s="214">
        <v>-3147</v>
      </c>
      <c r="B1209" s="86">
        <f t="shared" si="36"/>
        <v>-0.1559654783200074</v>
      </c>
      <c r="I1209" s="199">
        <f t="shared" si="37"/>
        <v>0</v>
      </c>
    </row>
    <row r="1210" spans="1:9">
      <c r="A1210" s="214">
        <v>2223</v>
      </c>
      <c r="B1210" s="86">
        <f t="shared" si="36"/>
        <v>0.15426529822008908</v>
      </c>
      <c r="I1210" s="199">
        <f t="shared" si="37"/>
        <v>0</v>
      </c>
    </row>
    <row r="1211" spans="1:9">
      <c r="A1211" s="214">
        <v>24667</v>
      </c>
      <c r="B1211" s="86">
        <f t="shared" si="36"/>
        <v>1.4508797393124402</v>
      </c>
      <c r="I1211" s="199">
        <f t="shared" si="37"/>
        <v>1</v>
      </c>
    </row>
    <row r="1212" spans="1:9">
      <c r="A1212" s="214">
        <v>-25045</v>
      </c>
      <c r="B1212" s="86">
        <f t="shared" si="36"/>
        <v>-1.4210369019093991</v>
      </c>
      <c r="I1212" s="199">
        <f t="shared" si="37"/>
        <v>-1</v>
      </c>
    </row>
    <row r="1213" spans="1:9">
      <c r="A1213" s="214">
        <v>25516</v>
      </c>
      <c r="B1213" s="86">
        <f t="shared" si="36"/>
        <v>1.4999273983967125</v>
      </c>
      <c r="I1213" s="199">
        <f t="shared" si="37"/>
        <v>1</v>
      </c>
    </row>
    <row r="1214" spans="1:9">
      <c r="A1214" s="214">
        <v>-25889</v>
      </c>
      <c r="B1214" s="86">
        <f t="shared" si="36"/>
        <v>-1.4697957055220325</v>
      </c>
      <c r="I1214" s="199">
        <f t="shared" si="37"/>
        <v>-1</v>
      </c>
    </row>
    <row r="1215" spans="1:9">
      <c r="A1215" s="214">
        <v>20004</v>
      </c>
      <c r="B1215" s="86">
        <f t="shared" si="36"/>
        <v>1.1814931264620734</v>
      </c>
      <c r="I1215" s="199">
        <f t="shared" si="37"/>
        <v>1</v>
      </c>
    </row>
    <row r="1216" spans="1:9">
      <c r="A1216" s="214">
        <v>10847</v>
      </c>
      <c r="B1216" s="86">
        <f t="shared" si="36"/>
        <v>0.65248321570273204</v>
      </c>
      <c r="I1216" s="199">
        <f t="shared" si="37"/>
        <v>1</v>
      </c>
    </row>
    <row r="1217" spans="1:9">
      <c r="A1217" s="214">
        <v>-15632</v>
      </c>
      <c r="B1217" s="86">
        <f t="shared" si="36"/>
        <v>-0.87723759100214971</v>
      </c>
      <c r="I1217" s="199">
        <f t="shared" si="37"/>
        <v>-1</v>
      </c>
    </row>
    <row r="1218" spans="1:9">
      <c r="A1218" s="214">
        <v>-9266</v>
      </c>
      <c r="B1218" s="86">
        <f t="shared" si="36"/>
        <v>-0.50946680451159965</v>
      </c>
      <c r="I1218" s="199">
        <f t="shared" si="37"/>
        <v>-1</v>
      </c>
    </row>
    <row r="1219" spans="1:9">
      <c r="A1219" s="214">
        <v>10865</v>
      </c>
      <c r="B1219" s="86">
        <f t="shared" si="36"/>
        <v>0.6535230954006318</v>
      </c>
      <c r="I1219" s="199">
        <f t="shared" si="37"/>
        <v>1</v>
      </c>
    </row>
    <row r="1220" spans="1:9">
      <c r="A1220" s="214">
        <v>1491</v>
      </c>
      <c r="B1220" s="86">
        <f t="shared" si="36"/>
        <v>0.11197685717216534</v>
      </c>
      <c r="I1220" s="199">
        <f t="shared" si="37"/>
        <v>0</v>
      </c>
    </row>
    <row r="1221" spans="1:9">
      <c r="A1221" s="214">
        <v>17233</v>
      </c>
      <c r="B1221" s="86">
        <f t="shared" si="36"/>
        <v>1.0214094240798373</v>
      </c>
      <c r="I1221" s="199">
        <f t="shared" si="37"/>
        <v>1</v>
      </c>
    </row>
    <row r="1222" spans="1:9">
      <c r="A1222" s="214">
        <v>2223</v>
      </c>
      <c r="B1222" s="86">
        <f t="shared" si="36"/>
        <v>0.15426529822008908</v>
      </c>
      <c r="I1222" s="199">
        <f t="shared" si="37"/>
        <v>0</v>
      </c>
    </row>
    <row r="1223" spans="1:9">
      <c r="A1223" s="214">
        <v>23720</v>
      </c>
      <c r="B1223" s="86">
        <f t="shared" si="36"/>
        <v>1.3961705129840469</v>
      </c>
      <c r="I1223" s="199">
        <f t="shared" si="37"/>
        <v>1</v>
      </c>
    </row>
    <row r="1224" spans="1:9">
      <c r="A1224" s="214">
        <v>19239</v>
      </c>
      <c r="B1224" s="86">
        <f t="shared" ref="B1224:B1287" si="38">(A1224-$F$7)/$F$8</f>
        <v>1.1372982393013333</v>
      </c>
      <c r="I1224" s="199">
        <f t="shared" ref="I1224:I1287" si="39">ROUND(B1224,0)</f>
        <v>1</v>
      </c>
    </row>
    <row r="1225" spans="1:9">
      <c r="A1225" s="214">
        <v>-21123</v>
      </c>
      <c r="B1225" s="86">
        <f t="shared" si="38"/>
        <v>-1.1944586699559059</v>
      </c>
      <c r="I1225" s="199">
        <f t="shared" si="39"/>
        <v>-1</v>
      </c>
    </row>
    <row r="1226" spans="1:9">
      <c r="A1226" s="214">
        <v>-26357</v>
      </c>
      <c r="B1226" s="86">
        <f t="shared" si="38"/>
        <v>-1.4968325776674263</v>
      </c>
      <c r="I1226" s="199">
        <f t="shared" si="39"/>
        <v>-1</v>
      </c>
    </row>
    <row r="1227" spans="1:9">
      <c r="A1227" s="214">
        <v>17849</v>
      </c>
      <c r="B1227" s="86">
        <f t="shared" si="38"/>
        <v>1.0569964181857403</v>
      </c>
      <c r="I1227" s="199">
        <f t="shared" si="39"/>
        <v>1</v>
      </c>
    </row>
    <row r="1228" spans="1:9">
      <c r="A1228" s="214">
        <v>-15575</v>
      </c>
      <c r="B1228" s="86">
        <f t="shared" si="38"/>
        <v>-0.87394463862546712</v>
      </c>
      <c r="I1228" s="199">
        <f t="shared" si="39"/>
        <v>-1</v>
      </c>
    </row>
    <row r="1229" spans="1:9">
      <c r="A1229" s="214">
        <v>26614</v>
      </c>
      <c r="B1229" s="86">
        <f t="shared" si="38"/>
        <v>1.5633600599685982</v>
      </c>
      <c r="I1229" s="199">
        <f t="shared" si="39"/>
        <v>2</v>
      </c>
    </row>
    <row r="1230" spans="1:9">
      <c r="A1230" s="214">
        <v>18831</v>
      </c>
      <c r="B1230" s="86">
        <f t="shared" si="38"/>
        <v>1.1137276328156054</v>
      </c>
      <c r="I1230" s="199">
        <f t="shared" si="39"/>
        <v>1</v>
      </c>
    </row>
    <row r="1231" spans="1:9">
      <c r="A1231" s="214">
        <v>25723</v>
      </c>
      <c r="B1231" s="86">
        <f t="shared" si="38"/>
        <v>1.5118860149225597</v>
      </c>
      <c r="I1231" s="199">
        <f t="shared" si="39"/>
        <v>2</v>
      </c>
    </row>
    <row r="1232" spans="1:9">
      <c r="A1232" s="214">
        <v>29789</v>
      </c>
      <c r="B1232" s="86">
        <f t="shared" si="38"/>
        <v>1.746783284459251</v>
      </c>
      <c r="I1232" s="199">
        <f t="shared" si="39"/>
        <v>2</v>
      </c>
    </row>
    <row r="1233" spans="1:9">
      <c r="A1233" s="214">
        <v>7860</v>
      </c>
      <c r="B1233" s="86">
        <f t="shared" si="38"/>
        <v>0.47992095694569881</v>
      </c>
      <c r="I1233" s="199">
        <f t="shared" si="39"/>
        <v>0</v>
      </c>
    </row>
    <row r="1234" spans="1:9">
      <c r="A1234" s="214">
        <v>4237</v>
      </c>
      <c r="B1234" s="86">
        <f t="shared" si="38"/>
        <v>0.2706162821962072</v>
      </c>
      <c r="I1234" s="199">
        <f t="shared" si="39"/>
        <v>0</v>
      </c>
    </row>
    <row r="1235" spans="1:9">
      <c r="A1235" s="214">
        <v>14681</v>
      </c>
      <c r="B1235" s="86">
        <f t="shared" si="38"/>
        <v>0.87397759135538189</v>
      </c>
      <c r="I1235" s="199">
        <f t="shared" si="39"/>
        <v>1</v>
      </c>
    </row>
    <row r="1236" spans="1:9">
      <c r="A1236" s="214">
        <v>-23533</v>
      </c>
      <c r="B1236" s="86">
        <f t="shared" si="38"/>
        <v>-1.3336870072858189</v>
      </c>
      <c r="I1236" s="199">
        <f t="shared" si="39"/>
        <v>-1</v>
      </c>
    </row>
    <row r="1237" spans="1:9">
      <c r="A1237" s="214">
        <v>-21566</v>
      </c>
      <c r="B1237" s="86">
        <f t="shared" si="38"/>
        <v>-1.2200512647431057</v>
      </c>
      <c r="I1237" s="199">
        <f t="shared" si="39"/>
        <v>-1</v>
      </c>
    </row>
    <row r="1238" spans="1:9">
      <c r="A1238" s="214">
        <v>7258</v>
      </c>
      <c r="B1238" s="86">
        <f t="shared" si="38"/>
        <v>0.4451427581603844</v>
      </c>
      <c r="I1238" s="199">
        <f t="shared" si="39"/>
        <v>0</v>
      </c>
    </row>
    <row r="1239" spans="1:9">
      <c r="A1239" s="214">
        <v>-13520</v>
      </c>
      <c r="B1239" s="86">
        <f t="shared" si="38"/>
        <v>-0.75522503978191069</v>
      </c>
      <c r="I1239" s="199">
        <f t="shared" si="39"/>
        <v>-1</v>
      </c>
    </row>
    <row r="1240" spans="1:9">
      <c r="A1240" s="214">
        <v>-8539</v>
      </c>
      <c r="B1240" s="86">
        <f t="shared" si="38"/>
        <v>-0.46746721893531473</v>
      </c>
      <c r="I1240" s="199">
        <f t="shared" si="39"/>
        <v>0</v>
      </c>
    </row>
    <row r="1241" spans="1:9">
      <c r="A1241" s="214">
        <v>14191</v>
      </c>
      <c r="B1241" s="86">
        <f t="shared" si="38"/>
        <v>0.84566975513477716</v>
      </c>
      <c r="I1241" s="199">
        <f t="shared" si="39"/>
        <v>1</v>
      </c>
    </row>
    <row r="1242" spans="1:9">
      <c r="A1242" s="214">
        <v>-5981</v>
      </c>
      <c r="B1242" s="86">
        <f t="shared" si="38"/>
        <v>-0.31968875964489257</v>
      </c>
      <c r="I1242" s="199">
        <f t="shared" si="39"/>
        <v>0</v>
      </c>
    </row>
    <row r="1243" spans="1:9">
      <c r="A1243" s="214">
        <v>8865</v>
      </c>
      <c r="B1243" s="86">
        <f t="shared" si="38"/>
        <v>0.53798090674510235</v>
      </c>
      <c r="I1243" s="199">
        <f t="shared" si="39"/>
        <v>1</v>
      </c>
    </row>
    <row r="1244" spans="1:9">
      <c r="A1244" s="214">
        <v>-8927</v>
      </c>
      <c r="B1244" s="86">
        <f t="shared" si="38"/>
        <v>-0.48988240353448737</v>
      </c>
      <c r="I1244" s="199">
        <f t="shared" si="39"/>
        <v>0</v>
      </c>
    </row>
    <row r="1245" spans="1:9">
      <c r="A1245" s="214">
        <v>-10796</v>
      </c>
      <c r="B1245" s="86">
        <f t="shared" si="38"/>
        <v>-0.59785657883307963</v>
      </c>
      <c r="I1245" s="199">
        <f t="shared" si="39"/>
        <v>-1</v>
      </c>
    </row>
    <row r="1246" spans="1:9">
      <c r="A1246" s="214">
        <v>-27258</v>
      </c>
      <c r="B1246" s="86">
        <f t="shared" si="38"/>
        <v>-1.5488843336567424</v>
      </c>
      <c r="I1246" s="199">
        <f t="shared" si="39"/>
        <v>-2</v>
      </c>
    </row>
    <row r="1247" spans="1:9">
      <c r="A1247" s="214">
        <v>22514</v>
      </c>
      <c r="B1247" s="86">
        <f t="shared" si="38"/>
        <v>1.3264985732247627</v>
      </c>
      <c r="I1247" s="199">
        <f t="shared" si="39"/>
        <v>1</v>
      </c>
    </row>
    <row r="1248" spans="1:9">
      <c r="A1248" s="214">
        <v>7597</v>
      </c>
      <c r="B1248" s="86">
        <f t="shared" si="38"/>
        <v>0.46472715913749663</v>
      </c>
      <c r="I1248" s="199">
        <f t="shared" si="39"/>
        <v>0</v>
      </c>
    </row>
    <row r="1249" spans="1:9">
      <c r="A1249" s="214">
        <v>-809</v>
      </c>
      <c r="B1249" s="86">
        <f t="shared" si="38"/>
        <v>-2.08966597816935E-2</v>
      </c>
      <c r="I1249" s="199">
        <f t="shared" si="39"/>
        <v>0</v>
      </c>
    </row>
    <row r="1250" spans="1:9">
      <c r="A1250" s="214">
        <v>23811</v>
      </c>
      <c r="B1250" s="86">
        <f t="shared" si="38"/>
        <v>1.4014276825678735</v>
      </c>
      <c r="I1250" s="199">
        <f t="shared" si="39"/>
        <v>1</v>
      </c>
    </row>
    <row r="1251" spans="1:9">
      <c r="A1251" s="214">
        <v>-13768</v>
      </c>
      <c r="B1251" s="86">
        <f t="shared" si="38"/>
        <v>-0.76955227117519631</v>
      </c>
      <c r="I1251" s="199">
        <f t="shared" si="39"/>
        <v>-1</v>
      </c>
    </row>
    <row r="1252" spans="1:9">
      <c r="A1252" s="214">
        <v>22428</v>
      </c>
      <c r="B1252" s="86">
        <f t="shared" si="38"/>
        <v>1.321530259112575</v>
      </c>
      <c r="I1252" s="199">
        <f t="shared" si="39"/>
        <v>1</v>
      </c>
    </row>
    <row r="1253" spans="1:9">
      <c r="A1253" s="214">
        <v>-24637</v>
      </c>
      <c r="B1253" s="86">
        <f t="shared" si="38"/>
        <v>-1.3974662954236712</v>
      </c>
      <c r="I1253" s="199">
        <f t="shared" si="39"/>
        <v>-1</v>
      </c>
    </row>
    <row r="1254" spans="1:9">
      <c r="A1254" s="214">
        <v>-28484</v>
      </c>
      <c r="B1254" s="86">
        <f t="shared" si="38"/>
        <v>-1.6197116953025819</v>
      </c>
      <c r="I1254" s="199">
        <f t="shared" si="39"/>
        <v>-2</v>
      </c>
    </row>
    <row r="1255" spans="1:9">
      <c r="A1255" s="214">
        <v>-20575</v>
      </c>
      <c r="B1255" s="86">
        <f t="shared" si="38"/>
        <v>-1.1628001102642909</v>
      </c>
      <c r="I1255" s="199">
        <f t="shared" si="39"/>
        <v>-1</v>
      </c>
    </row>
    <row r="1256" spans="1:9">
      <c r="A1256" s="214">
        <v>8900</v>
      </c>
      <c r="B1256" s="86">
        <f t="shared" si="38"/>
        <v>0.54000289504657406</v>
      </c>
      <c r="I1256" s="199">
        <f t="shared" si="39"/>
        <v>1</v>
      </c>
    </row>
    <row r="1257" spans="1:9">
      <c r="A1257" s="214">
        <v>-12083</v>
      </c>
      <c r="B1257" s="86">
        <f t="shared" si="38"/>
        <v>-0.67220797723291281</v>
      </c>
      <c r="I1257" s="199">
        <f t="shared" si="39"/>
        <v>-1</v>
      </c>
    </row>
    <row r="1258" spans="1:9">
      <c r="A1258" s="214">
        <v>-29044</v>
      </c>
      <c r="B1258" s="86">
        <f t="shared" si="38"/>
        <v>-1.6520635081261301</v>
      </c>
      <c r="I1258" s="199">
        <f t="shared" si="39"/>
        <v>-2</v>
      </c>
    </row>
    <row r="1259" spans="1:9">
      <c r="A1259" s="214">
        <v>-29680</v>
      </c>
      <c r="B1259" s="86">
        <f t="shared" si="38"/>
        <v>-1.6888059241185884</v>
      </c>
      <c r="I1259" s="199">
        <f t="shared" si="39"/>
        <v>-2</v>
      </c>
    </row>
    <row r="1260" spans="1:9">
      <c r="A1260" s="214">
        <v>-2216</v>
      </c>
      <c r="B1260" s="86">
        <f t="shared" si="38"/>
        <v>-0.10218058950085844</v>
      </c>
      <c r="I1260" s="199">
        <f t="shared" si="39"/>
        <v>0</v>
      </c>
    </row>
    <row r="1261" spans="1:9">
      <c r="A1261" s="214">
        <v>4459</v>
      </c>
      <c r="B1261" s="86">
        <f t="shared" si="38"/>
        <v>0.28344146513697099</v>
      </c>
      <c r="I1261" s="199">
        <f t="shared" si="39"/>
        <v>0</v>
      </c>
    </row>
    <row r="1262" spans="1:9">
      <c r="A1262" s="214">
        <v>2342</v>
      </c>
      <c r="B1262" s="86">
        <f t="shared" si="38"/>
        <v>0.16114005844509308</v>
      </c>
      <c r="I1262" s="199">
        <f t="shared" si="39"/>
        <v>0</v>
      </c>
    </row>
    <row r="1263" spans="1:9">
      <c r="A1263" s="214">
        <v>6128</v>
      </c>
      <c r="B1263" s="86">
        <f t="shared" si="38"/>
        <v>0.37986142157001029</v>
      </c>
      <c r="I1263" s="199">
        <f t="shared" si="39"/>
        <v>0</v>
      </c>
    </row>
    <row r="1264" spans="1:9">
      <c r="A1264" s="214">
        <v>-29002</v>
      </c>
      <c r="B1264" s="86">
        <f t="shared" si="38"/>
        <v>-1.649637122164364</v>
      </c>
      <c r="I1264" s="199">
        <f t="shared" si="39"/>
        <v>-2</v>
      </c>
    </row>
    <row r="1265" spans="1:9">
      <c r="A1265" s="214">
        <v>26581</v>
      </c>
      <c r="B1265" s="86">
        <f t="shared" si="38"/>
        <v>1.5614536138557817</v>
      </c>
      <c r="I1265" s="199">
        <f t="shared" si="39"/>
        <v>2</v>
      </c>
    </row>
    <row r="1266" spans="1:9">
      <c r="A1266" s="214">
        <v>3807</v>
      </c>
      <c r="B1266" s="86">
        <f t="shared" si="38"/>
        <v>0.2457747116352684</v>
      </c>
      <c r="I1266" s="199">
        <f t="shared" si="39"/>
        <v>0</v>
      </c>
    </row>
    <row r="1267" spans="1:9">
      <c r="A1267" s="214">
        <v>12664</v>
      </c>
      <c r="B1267" s="86">
        <f t="shared" si="38"/>
        <v>0.75745329409628048</v>
      </c>
      <c r="I1267" s="199">
        <f t="shared" si="39"/>
        <v>1</v>
      </c>
    </row>
    <row r="1268" spans="1:9">
      <c r="A1268" s="214">
        <v>16438</v>
      </c>
      <c r="B1268" s="86">
        <f t="shared" si="38"/>
        <v>0.97548140408926443</v>
      </c>
      <c r="I1268" s="199">
        <f t="shared" si="39"/>
        <v>1</v>
      </c>
    </row>
    <row r="1269" spans="1:9">
      <c r="A1269" s="214">
        <v>-4776</v>
      </c>
      <c r="B1269" s="86">
        <f t="shared" si="38"/>
        <v>-0.25007459097993612</v>
      </c>
      <c r="I1269" s="199">
        <f t="shared" si="39"/>
        <v>0</v>
      </c>
    </row>
    <row r="1270" spans="1:9">
      <c r="A1270" s="214">
        <v>4441</v>
      </c>
      <c r="B1270" s="86">
        <f t="shared" si="38"/>
        <v>0.28240158543907123</v>
      </c>
      <c r="I1270" s="199">
        <f t="shared" si="39"/>
        <v>0</v>
      </c>
    </row>
    <row r="1271" spans="1:9">
      <c r="A1271" s="214">
        <v>-14397</v>
      </c>
      <c r="B1271" s="86">
        <f t="shared" si="38"/>
        <v>-0.8058902895073603</v>
      </c>
      <c r="I1271" s="199">
        <f t="shared" si="39"/>
        <v>-1</v>
      </c>
    </row>
    <row r="1272" spans="1:9">
      <c r="A1272" s="214">
        <v>-22206</v>
      </c>
      <c r="B1272" s="86">
        <f t="shared" si="38"/>
        <v>-1.257024765112875</v>
      </c>
      <c r="I1272" s="199">
        <f t="shared" si="39"/>
        <v>-1</v>
      </c>
    </row>
    <row r="1273" spans="1:9">
      <c r="A1273" s="214">
        <v>21426</v>
      </c>
      <c r="B1273" s="86">
        <f t="shared" si="38"/>
        <v>1.2636436225961547</v>
      </c>
      <c r="I1273" s="199">
        <f t="shared" si="39"/>
        <v>1</v>
      </c>
    </row>
    <row r="1274" spans="1:9">
      <c r="A1274" s="214">
        <v>9436</v>
      </c>
      <c r="B1274" s="86">
        <f t="shared" si="38"/>
        <v>0.57096820160625594</v>
      </c>
      <c r="I1274" s="199">
        <f t="shared" si="39"/>
        <v>1</v>
      </c>
    </row>
    <row r="1275" spans="1:9">
      <c r="A1275" s="214">
        <v>11516</v>
      </c>
      <c r="B1275" s="86">
        <f t="shared" si="38"/>
        <v>0.69113207780800656</v>
      </c>
      <c r="I1275" s="199">
        <f t="shared" si="39"/>
        <v>1</v>
      </c>
    </row>
    <row r="1276" spans="1:9">
      <c r="A1276" s="214">
        <v>6930</v>
      </c>
      <c r="B1276" s="86">
        <f t="shared" si="38"/>
        <v>0.42619383922087756</v>
      </c>
      <c r="I1276" s="199">
        <f t="shared" si="39"/>
        <v>0</v>
      </c>
    </row>
    <row r="1277" spans="1:9">
      <c r="A1277" s="214">
        <v>23722</v>
      </c>
      <c r="B1277" s="86">
        <f t="shared" si="38"/>
        <v>1.3962860551727025</v>
      </c>
      <c r="I1277" s="199">
        <f t="shared" si="39"/>
        <v>1</v>
      </c>
    </row>
    <row r="1278" spans="1:9">
      <c r="A1278" s="214">
        <v>-7415</v>
      </c>
      <c r="B1278" s="86">
        <f t="shared" si="38"/>
        <v>-0.40253250891090719</v>
      </c>
      <c r="I1278" s="199">
        <f t="shared" si="39"/>
        <v>0</v>
      </c>
    </row>
    <row r="1279" spans="1:9">
      <c r="A1279" s="214">
        <v>-1043</v>
      </c>
      <c r="B1279" s="86">
        <f t="shared" si="38"/>
        <v>-3.441509585439044E-2</v>
      </c>
      <c r="I1279" s="199">
        <f t="shared" si="39"/>
        <v>0</v>
      </c>
    </row>
    <row r="1280" spans="1:9">
      <c r="A1280" s="214">
        <v>-4684</v>
      </c>
      <c r="B1280" s="86">
        <f t="shared" si="38"/>
        <v>-0.24475965030178176</v>
      </c>
      <c r="I1280" s="199">
        <f t="shared" si="39"/>
        <v>0</v>
      </c>
    </row>
    <row r="1281" spans="1:9">
      <c r="A1281" s="214">
        <v>-26181</v>
      </c>
      <c r="B1281" s="86">
        <f t="shared" si="38"/>
        <v>-1.4866648650657397</v>
      </c>
      <c r="I1281" s="199">
        <f t="shared" si="39"/>
        <v>-1</v>
      </c>
    </row>
    <row r="1282" spans="1:9">
      <c r="A1282" s="214">
        <v>24833</v>
      </c>
      <c r="B1282" s="86">
        <f t="shared" si="38"/>
        <v>1.4604697409708491</v>
      </c>
      <c r="I1282" s="199">
        <f t="shared" si="39"/>
        <v>1</v>
      </c>
    </row>
    <row r="1283" spans="1:9">
      <c r="A1283" s="214">
        <v>-23403</v>
      </c>
      <c r="B1283" s="86">
        <f t="shared" si="38"/>
        <v>-1.3261767650232095</v>
      </c>
      <c r="I1283" s="199">
        <f t="shared" si="39"/>
        <v>-1</v>
      </c>
    </row>
    <row r="1284" spans="1:9">
      <c r="A1284" s="214">
        <v>-2368</v>
      </c>
      <c r="B1284" s="86">
        <f t="shared" si="38"/>
        <v>-0.11096179583867868</v>
      </c>
      <c r="I1284" s="199">
        <f t="shared" si="39"/>
        <v>0</v>
      </c>
    </row>
    <row r="1285" spans="1:9">
      <c r="A1285" s="214">
        <v>9899</v>
      </c>
      <c r="B1285" s="86">
        <f t="shared" si="38"/>
        <v>0.59771621828001109</v>
      </c>
      <c r="I1285" s="199">
        <f t="shared" si="39"/>
        <v>1</v>
      </c>
    </row>
    <row r="1286" spans="1:9">
      <c r="A1286" s="214">
        <v>-9772</v>
      </c>
      <c r="B1286" s="86">
        <f t="shared" si="38"/>
        <v>-0.53869897824144852</v>
      </c>
      <c r="I1286" s="199">
        <f t="shared" si="39"/>
        <v>-1</v>
      </c>
    </row>
    <row r="1287" spans="1:9">
      <c r="A1287" s="214">
        <v>-9381</v>
      </c>
      <c r="B1287" s="86">
        <f t="shared" si="38"/>
        <v>-0.51611048035929252</v>
      </c>
      <c r="I1287" s="199">
        <f t="shared" si="39"/>
        <v>-1</v>
      </c>
    </row>
    <row r="1288" spans="1:9">
      <c r="A1288" s="214">
        <v>-27445</v>
      </c>
      <c r="B1288" s="86">
        <f t="shared" ref="B1288:B1351" si="40">(A1288-$F$7)/$F$8</f>
        <v>-1.5596875282960343</v>
      </c>
      <c r="I1288" s="199">
        <f t="shared" ref="I1288:I1351" si="41">ROUND(B1288,0)</f>
        <v>-2</v>
      </c>
    </row>
    <row r="1289" spans="1:9">
      <c r="A1289" s="214">
        <v>2465</v>
      </c>
      <c r="B1289" s="86">
        <f t="shared" si="40"/>
        <v>0.16824590304740814</v>
      </c>
      <c r="I1289" s="199">
        <f t="shared" si="41"/>
        <v>0</v>
      </c>
    </row>
    <row r="1290" spans="1:9">
      <c r="A1290" s="214">
        <v>-27848</v>
      </c>
      <c r="B1290" s="86">
        <f t="shared" si="40"/>
        <v>-1.5829692793101235</v>
      </c>
      <c r="I1290" s="199">
        <f t="shared" si="41"/>
        <v>-2</v>
      </c>
    </row>
    <row r="1291" spans="1:9">
      <c r="A1291" s="214">
        <v>6343</v>
      </c>
      <c r="B1291" s="86">
        <f t="shared" si="40"/>
        <v>0.39228220685047971</v>
      </c>
      <c r="I1291" s="199">
        <f t="shared" si="41"/>
        <v>0</v>
      </c>
    </row>
    <row r="1292" spans="1:9">
      <c r="A1292" s="214">
        <v>-5140</v>
      </c>
      <c r="B1292" s="86">
        <f t="shared" si="40"/>
        <v>-0.27110326931524248</v>
      </c>
      <c r="I1292" s="199">
        <f t="shared" si="41"/>
        <v>0</v>
      </c>
    </row>
    <row r="1293" spans="1:9">
      <c r="A1293" s="214">
        <v>-16498</v>
      </c>
      <c r="B1293" s="86">
        <f t="shared" si="40"/>
        <v>-0.92726735868999399</v>
      </c>
      <c r="I1293" s="199">
        <f t="shared" si="41"/>
        <v>-1</v>
      </c>
    </row>
    <row r="1294" spans="1:9">
      <c r="A1294" s="214">
        <v>-27290</v>
      </c>
      <c r="B1294" s="86">
        <f t="shared" si="40"/>
        <v>-1.5507330086752309</v>
      </c>
      <c r="I1294" s="199">
        <f t="shared" si="41"/>
        <v>-2</v>
      </c>
    </row>
    <row r="1295" spans="1:9">
      <c r="A1295" s="214">
        <v>-10984</v>
      </c>
      <c r="B1295" s="86">
        <f t="shared" si="40"/>
        <v>-0.60871754456669935</v>
      </c>
      <c r="I1295" s="199">
        <f t="shared" si="41"/>
        <v>-1</v>
      </c>
    </row>
    <row r="1296" spans="1:9">
      <c r="A1296" s="214">
        <v>-3017</v>
      </c>
      <c r="B1296" s="86">
        <f t="shared" si="40"/>
        <v>-0.14845523605739799</v>
      </c>
      <c r="I1296" s="199">
        <f t="shared" si="41"/>
        <v>0</v>
      </c>
    </row>
    <row r="1297" spans="1:9">
      <c r="A1297" s="214">
        <v>-29917</v>
      </c>
      <c r="B1297" s="86">
        <f t="shared" si="40"/>
        <v>-1.7024976734742687</v>
      </c>
      <c r="I1297" s="199">
        <f t="shared" si="41"/>
        <v>-2</v>
      </c>
    </row>
    <row r="1298" spans="1:9">
      <c r="A1298" s="214">
        <v>11523</v>
      </c>
      <c r="B1298" s="86">
        <f t="shared" si="40"/>
        <v>0.69153647546830099</v>
      </c>
      <c r="I1298" s="199">
        <f t="shared" si="41"/>
        <v>1</v>
      </c>
    </row>
    <row r="1299" spans="1:9">
      <c r="A1299" s="214">
        <v>5963</v>
      </c>
      <c r="B1299" s="86">
        <f t="shared" si="40"/>
        <v>0.37032919100592909</v>
      </c>
      <c r="I1299" s="199">
        <f t="shared" si="41"/>
        <v>0</v>
      </c>
    </row>
    <row r="1300" spans="1:9">
      <c r="A1300" s="214">
        <v>-17781</v>
      </c>
      <c r="B1300" s="86">
        <f t="shared" si="40"/>
        <v>-1.0013876727125162</v>
      </c>
      <c r="I1300" s="199">
        <f t="shared" si="41"/>
        <v>-1</v>
      </c>
    </row>
    <row r="1301" spans="1:9">
      <c r="A1301" s="214">
        <v>-11554</v>
      </c>
      <c r="B1301" s="86">
        <f t="shared" si="40"/>
        <v>-0.64164706833352525</v>
      </c>
      <c r="I1301" s="199">
        <f t="shared" si="41"/>
        <v>-1</v>
      </c>
    </row>
    <row r="1302" spans="1:9">
      <c r="A1302" s="214">
        <v>24799</v>
      </c>
      <c r="B1302" s="86">
        <f t="shared" si="40"/>
        <v>1.4585055237637052</v>
      </c>
      <c r="I1302" s="199">
        <f t="shared" si="41"/>
        <v>1</v>
      </c>
    </row>
    <row r="1303" spans="1:9">
      <c r="A1303" s="214">
        <v>398</v>
      </c>
      <c r="B1303" s="86">
        <f t="shared" si="40"/>
        <v>4.8833051071918508E-2</v>
      </c>
      <c r="I1303" s="199">
        <f t="shared" si="41"/>
        <v>0</v>
      </c>
    </row>
    <row r="1304" spans="1:9">
      <c r="A1304" s="214">
        <v>-22111</v>
      </c>
      <c r="B1304" s="86">
        <f t="shared" si="40"/>
        <v>-1.2515365111517374</v>
      </c>
      <c r="I1304" s="199">
        <f t="shared" si="41"/>
        <v>-1</v>
      </c>
    </row>
    <row r="1305" spans="1:9">
      <c r="A1305" s="214">
        <v>-25136</v>
      </c>
      <c r="B1305" s="86">
        <f t="shared" si="40"/>
        <v>-1.4262940714932257</v>
      </c>
      <c r="I1305" s="199">
        <f t="shared" si="41"/>
        <v>-1</v>
      </c>
    </row>
    <row r="1306" spans="1:9">
      <c r="A1306" s="214">
        <v>13113</v>
      </c>
      <c r="B1306" s="86">
        <f t="shared" si="40"/>
        <v>0.78339251544944688</v>
      </c>
      <c r="I1306" s="199">
        <f t="shared" si="41"/>
        <v>1</v>
      </c>
    </row>
    <row r="1307" spans="1:9">
      <c r="A1307" s="214">
        <v>-26131</v>
      </c>
      <c r="B1307" s="86">
        <f t="shared" si="40"/>
        <v>-1.4837763103493515</v>
      </c>
      <c r="I1307" s="199">
        <f t="shared" si="41"/>
        <v>-1</v>
      </c>
    </row>
    <row r="1308" spans="1:9">
      <c r="A1308" s="214">
        <v>-17253</v>
      </c>
      <c r="B1308" s="86">
        <f t="shared" si="40"/>
        <v>-0.97088453490745641</v>
      </c>
      <c r="I1308" s="199">
        <f t="shared" si="41"/>
        <v>-1</v>
      </c>
    </row>
    <row r="1309" spans="1:9">
      <c r="A1309" s="214">
        <v>22550</v>
      </c>
      <c r="B1309" s="86">
        <f t="shared" si="40"/>
        <v>1.3285783326205622</v>
      </c>
      <c r="I1309" s="199">
        <f t="shared" si="41"/>
        <v>1</v>
      </c>
    </row>
    <row r="1310" spans="1:9">
      <c r="A1310" s="214">
        <v>-3014</v>
      </c>
      <c r="B1310" s="86">
        <f t="shared" si="40"/>
        <v>-0.14828192277441471</v>
      </c>
      <c r="I1310" s="199">
        <f t="shared" si="41"/>
        <v>0</v>
      </c>
    </row>
    <row r="1311" spans="1:9">
      <c r="A1311" s="214">
        <v>4933</v>
      </c>
      <c r="B1311" s="86">
        <f t="shared" si="40"/>
        <v>0.31082496384833147</v>
      </c>
      <c r="I1311" s="199">
        <f t="shared" si="41"/>
        <v>0</v>
      </c>
    </row>
    <row r="1312" spans="1:9">
      <c r="A1312" s="214">
        <v>-14216</v>
      </c>
      <c r="B1312" s="86">
        <f t="shared" si="40"/>
        <v>-0.7954337214340349</v>
      </c>
      <c r="I1312" s="199">
        <f t="shared" si="41"/>
        <v>-1</v>
      </c>
    </row>
    <row r="1313" spans="1:9">
      <c r="A1313" s="214">
        <v>2033</v>
      </c>
      <c r="B1313" s="86">
        <f t="shared" si="40"/>
        <v>0.1432887902978138</v>
      </c>
      <c r="I1313" s="199">
        <f t="shared" si="41"/>
        <v>0</v>
      </c>
    </row>
    <row r="1314" spans="1:9">
      <c r="A1314" s="214">
        <v>20646</v>
      </c>
      <c r="B1314" s="86">
        <f t="shared" si="40"/>
        <v>1.2185821690204983</v>
      </c>
      <c r="I1314" s="199">
        <f t="shared" si="41"/>
        <v>1</v>
      </c>
    </row>
    <row r="1315" spans="1:9">
      <c r="A1315" s="214">
        <v>-19615</v>
      </c>
      <c r="B1315" s="86">
        <f t="shared" si="40"/>
        <v>-1.1073398597096367</v>
      </c>
      <c r="I1315" s="199">
        <f t="shared" si="41"/>
        <v>-1</v>
      </c>
    </row>
    <row r="1316" spans="1:9">
      <c r="A1316" s="214">
        <v>6982</v>
      </c>
      <c r="B1316" s="86">
        <f t="shared" si="40"/>
        <v>0.42919793612592133</v>
      </c>
      <c r="I1316" s="199">
        <f t="shared" si="41"/>
        <v>0</v>
      </c>
    </row>
    <row r="1317" spans="1:9">
      <c r="A1317" s="214">
        <v>-5988</v>
      </c>
      <c r="B1317" s="86">
        <f t="shared" si="40"/>
        <v>-0.32009315730518695</v>
      </c>
      <c r="I1317" s="199">
        <f t="shared" si="41"/>
        <v>0</v>
      </c>
    </row>
    <row r="1318" spans="1:9">
      <c r="A1318" s="214">
        <v>-22458</v>
      </c>
      <c r="B1318" s="86">
        <f t="shared" si="40"/>
        <v>-1.2715830808834718</v>
      </c>
      <c r="I1318" s="199">
        <f t="shared" si="41"/>
        <v>-1</v>
      </c>
    </row>
    <row r="1319" spans="1:9">
      <c r="A1319" s="214">
        <v>-22872</v>
      </c>
      <c r="B1319" s="86">
        <f t="shared" si="40"/>
        <v>-1.2955003139351664</v>
      </c>
      <c r="I1319" s="199">
        <f t="shared" si="41"/>
        <v>-1</v>
      </c>
    </row>
    <row r="1320" spans="1:9">
      <c r="A1320" s="214">
        <v>-15901</v>
      </c>
      <c r="B1320" s="86">
        <f t="shared" si="40"/>
        <v>-0.89277801537631851</v>
      </c>
      <c r="I1320" s="199">
        <f t="shared" si="41"/>
        <v>-1</v>
      </c>
    </row>
    <row r="1321" spans="1:9">
      <c r="A1321" s="214">
        <v>22497</v>
      </c>
      <c r="B1321" s="86">
        <f t="shared" si="40"/>
        <v>1.3255164646211908</v>
      </c>
      <c r="I1321" s="199">
        <f t="shared" si="41"/>
        <v>1</v>
      </c>
    </row>
    <row r="1322" spans="1:9">
      <c r="A1322" s="214">
        <v>-16539</v>
      </c>
      <c r="B1322" s="86">
        <f t="shared" si="40"/>
        <v>-0.92963597355743233</v>
      </c>
      <c r="I1322" s="199">
        <f t="shared" si="41"/>
        <v>-1</v>
      </c>
    </row>
    <row r="1323" spans="1:9">
      <c r="A1323" s="214">
        <v>-23893</v>
      </c>
      <c r="B1323" s="86">
        <f t="shared" si="40"/>
        <v>-1.3544846012438141</v>
      </c>
      <c r="I1323" s="199">
        <f t="shared" si="41"/>
        <v>-1</v>
      </c>
    </row>
    <row r="1324" spans="1:9">
      <c r="A1324" s="214">
        <v>8741</v>
      </c>
      <c r="B1324" s="86">
        <f t="shared" si="40"/>
        <v>0.53081729104845954</v>
      </c>
      <c r="I1324" s="199">
        <f t="shared" si="41"/>
        <v>1</v>
      </c>
    </row>
    <row r="1325" spans="1:9">
      <c r="A1325" s="214">
        <v>25221</v>
      </c>
      <c r="B1325" s="86">
        <f t="shared" si="40"/>
        <v>1.4828849255700218</v>
      </c>
      <c r="I1325" s="199">
        <f t="shared" si="41"/>
        <v>1</v>
      </c>
    </row>
    <row r="1326" spans="1:9">
      <c r="A1326" s="214">
        <v>-18434</v>
      </c>
      <c r="B1326" s="86">
        <f t="shared" si="40"/>
        <v>-1.0391121973085466</v>
      </c>
      <c r="I1326" s="199">
        <f t="shared" si="41"/>
        <v>-1</v>
      </c>
    </row>
    <row r="1327" spans="1:9">
      <c r="A1327" s="214">
        <v>-19138</v>
      </c>
      <c r="B1327" s="86">
        <f t="shared" si="40"/>
        <v>-1.079783047715293</v>
      </c>
      <c r="I1327" s="199">
        <f t="shared" si="41"/>
        <v>-1</v>
      </c>
    </row>
    <row r="1328" spans="1:9">
      <c r="A1328" s="214">
        <v>28036</v>
      </c>
      <c r="B1328" s="86">
        <f t="shared" si="40"/>
        <v>1.6455105561026795</v>
      </c>
      <c r="I1328" s="199">
        <f t="shared" si="41"/>
        <v>2</v>
      </c>
    </row>
    <row r="1329" spans="1:9">
      <c r="A1329" s="214">
        <v>12312</v>
      </c>
      <c r="B1329" s="86">
        <f t="shared" si="40"/>
        <v>0.73711786889290731</v>
      </c>
      <c r="I1329" s="199">
        <f t="shared" si="41"/>
        <v>1</v>
      </c>
    </row>
    <row r="1330" spans="1:9">
      <c r="A1330" s="214">
        <v>-22385</v>
      </c>
      <c r="B1330" s="86">
        <f t="shared" si="40"/>
        <v>-1.2673657909975449</v>
      </c>
      <c r="I1330" s="199">
        <f t="shared" si="41"/>
        <v>-1</v>
      </c>
    </row>
    <row r="1331" spans="1:9">
      <c r="A1331" s="214">
        <v>-26038</v>
      </c>
      <c r="B1331" s="86">
        <f t="shared" si="40"/>
        <v>-1.4784035985768695</v>
      </c>
      <c r="I1331" s="199">
        <f t="shared" si="41"/>
        <v>-1</v>
      </c>
    </row>
    <row r="1332" spans="1:9">
      <c r="A1332" s="214">
        <v>26138</v>
      </c>
      <c r="B1332" s="86">
        <f t="shared" si="40"/>
        <v>1.535861019068582</v>
      </c>
      <c r="I1332" s="199">
        <f t="shared" si="41"/>
        <v>2</v>
      </c>
    </row>
    <row r="1333" spans="1:9">
      <c r="A1333" s="214">
        <v>-24026</v>
      </c>
      <c r="B1333" s="86">
        <f t="shared" si="40"/>
        <v>-1.3621681567894068</v>
      </c>
      <c r="I1333" s="199">
        <f t="shared" si="41"/>
        <v>-1</v>
      </c>
    </row>
    <row r="1334" spans="1:9">
      <c r="A1334" s="214">
        <v>-8443</v>
      </c>
      <c r="B1334" s="86">
        <f t="shared" si="40"/>
        <v>-0.46192119387984931</v>
      </c>
      <c r="I1334" s="199">
        <f t="shared" si="41"/>
        <v>0</v>
      </c>
    </row>
    <row r="1335" spans="1:9">
      <c r="A1335" s="214">
        <v>-21014</v>
      </c>
      <c r="B1335" s="86">
        <f t="shared" si="40"/>
        <v>-1.1881616206741796</v>
      </c>
      <c r="I1335" s="199">
        <f t="shared" si="41"/>
        <v>-1</v>
      </c>
    </row>
    <row r="1336" spans="1:9">
      <c r="A1336" s="214">
        <v>-29995</v>
      </c>
      <c r="B1336" s="86">
        <f t="shared" si="40"/>
        <v>-1.7070038188318344</v>
      </c>
      <c r="I1336" s="199">
        <f t="shared" si="41"/>
        <v>-2</v>
      </c>
    </row>
    <row r="1337" spans="1:9">
      <c r="A1337" s="214">
        <v>-12189</v>
      </c>
      <c r="B1337" s="86">
        <f t="shared" si="40"/>
        <v>-0.67833171323165586</v>
      </c>
      <c r="I1337" s="199">
        <f t="shared" si="41"/>
        <v>-1</v>
      </c>
    </row>
    <row r="1338" spans="1:9">
      <c r="A1338" s="214">
        <v>29812</v>
      </c>
      <c r="B1338" s="86">
        <f t="shared" si="40"/>
        <v>1.7481120196287896</v>
      </c>
      <c r="I1338" s="199">
        <f t="shared" si="41"/>
        <v>2</v>
      </c>
    </row>
    <row r="1339" spans="1:9">
      <c r="A1339" s="214">
        <v>7045</v>
      </c>
      <c r="B1339" s="86">
        <f t="shared" si="40"/>
        <v>0.43283751506857054</v>
      </c>
      <c r="I1339" s="199">
        <f t="shared" si="41"/>
        <v>0</v>
      </c>
    </row>
    <row r="1340" spans="1:9">
      <c r="A1340" s="214">
        <v>26338</v>
      </c>
      <c r="B1340" s="86">
        <f t="shared" si="40"/>
        <v>1.547415237934135</v>
      </c>
      <c r="I1340" s="199">
        <f t="shared" si="41"/>
        <v>2</v>
      </c>
    </row>
    <row r="1341" spans="1:9">
      <c r="A1341" s="214">
        <v>-11728</v>
      </c>
      <c r="B1341" s="86">
        <f t="shared" si="40"/>
        <v>-0.65169923874655633</v>
      </c>
      <c r="I1341" s="199">
        <f t="shared" si="41"/>
        <v>-1</v>
      </c>
    </row>
    <row r="1342" spans="1:9">
      <c r="A1342" s="214">
        <v>24070</v>
      </c>
      <c r="B1342" s="86">
        <f t="shared" si="40"/>
        <v>1.4163903959987647</v>
      </c>
      <c r="I1342" s="199">
        <f t="shared" si="41"/>
        <v>1</v>
      </c>
    </row>
    <row r="1343" spans="1:9">
      <c r="A1343" s="214">
        <v>24691</v>
      </c>
      <c r="B1343" s="86">
        <f t="shared" si="40"/>
        <v>1.4522662455763065</v>
      </c>
      <c r="I1343" s="199">
        <f t="shared" si="41"/>
        <v>1</v>
      </c>
    </row>
    <row r="1344" spans="1:9">
      <c r="A1344" s="214">
        <v>-22756</v>
      </c>
      <c r="B1344" s="86">
        <f t="shared" si="40"/>
        <v>-1.2887988669931456</v>
      </c>
      <c r="I1344" s="199">
        <f t="shared" si="41"/>
        <v>-1</v>
      </c>
    </row>
    <row r="1345" spans="1:9">
      <c r="A1345" s="214">
        <v>-12288</v>
      </c>
      <c r="B1345" s="86">
        <f t="shared" si="40"/>
        <v>-0.6840510515701046</v>
      </c>
      <c r="I1345" s="199">
        <f t="shared" si="41"/>
        <v>-1</v>
      </c>
    </row>
    <row r="1346" spans="1:9">
      <c r="A1346" s="214">
        <v>29774</v>
      </c>
      <c r="B1346" s="86">
        <f t="shared" si="40"/>
        <v>1.7459167180443345</v>
      </c>
      <c r="I1346" s="199">
        <f t="shared" si="41"/>
        <v>2</v>
      </c>
    </row>
    <row r="1347" spans="1:9">
      <c r="A1347" s="214">
        <v>24716</v>
      </c>
      <c r="B1347" s="86">
        <f t="shared" si="40"/>
        <v>1.4537105229345006</v>
      </c>
      <c r="I1347" s="199">
        <f t="shared" si="41"/>
        <v>1</v>
      </c>
    </row>
    <row r="1348" spans="1:9">
      <c r="A1348" s="214">
        <v>-19054</v>
      </c>
      <c r="B1348" s="86">
        <f t="shared" si="40"/>
        <v>-1.0749302757917607</v>
      </c>
      <c r="I1348" s="199">
        <f t="shared" si="41"/>
        <v>-1</v>
      </c>
    </row>
    <row r="1349" spans="1:9">
      <c r="A1349" s="214">
        <v>13216</v>
      </c>
      <c r="B1349" s="86">
        <f t="shared" si="40"/>
        <v>0.78934293816520662</v>
      </c>
      <c r="I1349" s="199">
        <f t="shared" si="41"/>
        <v>1</v>
      </c>
    </row>
    <row r="1350" spans="1:9">
      <c r="A1350" s="214">
        <v>5578</v>
      </c>
      <c r="B1350" s="86">
        <f t="shared" si="40"/>
        <v>0.34808731968973972</v>
      </c>
      <c r="I1350" s="199">
        <f t="shared" si="41"/>
        <v>0</v>
      </c>
    </row>
    <row r="1351" spans="1:9">
      <c r="A1351" s="214">
        <v>-18484</v>
      </c>
      <c r="B1351" s="86">
        <f t="shared" si="40"/>
        <v>-1.0420007520249348</v>
      </c>
      <c r="I1351" s="199">
        <f t="shared" si="41"/>
        <v>-1</v>
      </c>
    </row>
    <row r="1352" spans="1:9">
      <c r="A1352" s="214">
        <v>18466</v>
      </c>
      <c r="B1352" s="86">
        <f t="shared" ref="B1352:B1415" si="42">(A1352-$F$7)/$F$8</f>
        <v>1.0926411833859713</v>
      </c>
      <c r="I1352" s="199">
        <f t="shared" ref="I1352:I1415" si="43">ROUND(B1352,0)</f>
        <v>1</v>
      </c>
    </row>
    <row r="1353" spans="1:9">
      <c r="A1353" s="214">
        <v>11841</v>
      </c>
      <c r="B1353" s="86">
        <f t="shared" si="42"/>
        <v>0.70990768346453015</v>
      </c>
      <c r="I1353" s="199">
        <f t="shared" si="43"/>
        <v>1</v>
      </c>
    </row>
    <row r="1354" spans="1:9">
      <c r="A1354" s="214">
        <v>-10042</v>
      </c>
      <c r="B1354" s="86">
        <f t="shared" si="42"/>
        <v>-0.55429717370994502</v>
      </c>
      <c r="I1354" s="199">
        <f t="shared" si="43"/>
        <v>-1</v>
      </c>
    </row>
    <row r="1355" spans="1:9">
      <c r="A1355" s="214">
        <v>2817</v>
      </c>
      <c r="B1355" s="86">
        <f t="shared" si="42"/>
        <v>0.18858132825078133</v>
      </c>
      <c r="I1355" s="199">
        <f t="shared" si="43"/>
        <v>0</v>
      </c>
    </row>
    <row r="1356" spans="1:9">
      <c r="A1356" s="214">
        <v>5979</v>
      </c>
      <c r="B1356" s="86">
        <f t="shared" si="42"/>
        <v>0.37125352851517335</v>
      </c>
      <c r="I1356" s="199">
        <f t="shared" si="43"/>
        <v>0</v>
      </c>
    </row>
    <row r="1357" spans="1:9">
      <c r="A1357" s="214">
        <v>-12017</v>
      </c>
      <c r="B1357" s="86">
        <f t="shared" si="42"/>
        <v>-0.66839508500728029</v>
      </c>
      <c r="I1357" s="199">
        <f t="shared" si="43"/>
        <v>-1</v>
      </c>
    </row>
    <row r="1358" spans="1:9">
      <c r="A1358" s="214">
        <v>6778</v>
      </c>
      <c r="B1358" s="86">
        <f t="shared" si="42"/>
        <v>0.41741263288305736</v>
      </c>
      <c r="I1358" s="199">
        <f t="shared" si="43"/>
        <v>0</v>
      </c>
    </row>
    <row r="1359" spans="1:9">
      <c r="A1359" s="214">
        <v>-16374</v>
      </c>
      <c r="B1359" s="86">
        <f t="shared" si="42"/>
        <v>-0.92010374299335118</v>
      </c>
      <c r="I1359" s="199">
        <f t="shared" si="43"/>
        <v>-1</v>
      </c>
    </row>
    <row r="1360" spans="1:9">
      <c r="A1360" s="214">
        <v>-11012</v>
      </c>
      <c r="B1360" s="86">
        <f t="shared" si="42"/>
        <v>-0.61033513520787674</v>
      </c>
      <c r="I1360" s="199">
        <f t="shared" si="43"/>
        <v>-1</v>
      </c>
    </row>
    <row r="1361" spans="1:9">
      <c r="A1361" s="214">
        <v>-9632</v>
      </c>
      <c r="B1361" s="86">
        <f t="shared" si="42"/>
        <v>-0.53061102503556146</v>
      </c>
      <c r="I1361" s="199">
        <f t="shared" si="43"/>
        <v>-1</v>
      </c>
    </row>
    <row r="1362" spans="1:9">
      <c r="A1362" s="214">
        <v>-9246</v>
      </c>
      <c r="B1362" s="86">
        <f t="shared" si="42"/>
        <v>-0.50831138262504427</v>
      </c>
      <c r="I1362" s="199">
        <f t="shared" si="43"/>
        <v>-1</v>
      </c>
    </row>
    <row r="1363" spans="1:9">
      <c r="A1363" s="214">
        <v>-27679</v>
      </c>
      <c r="B1363" s="86">
        <f t="shared" si="42"/>
        <v>-1.5732059643687313</v>
      </c>
      <c r="I1363" s="199">
        <f t="shared" si="43"/>
        <v>-2</v>
      </c>
    </row>
    <row r="1364" spans="1:9">
      <c r="A1364" s="214">
        <v>-768</v>
      </c>
      <c r="B1364" s="86">
        <f t="shared" si="42"/>
        <v>-1.8528044914255148E-2</v>
      </c>
      <c r="I1364" s="199">
        <f t="shared" si="43"/>
        <v>0</v>
      </c>
    </row>
    <row r="1365" spans="1:9">
      <c r="A1365" s="214">
        <v>-21518</v>
      </c>
      <c r="B1365" s="86">
        <f t="shared" si="42"/>
        <v>-1.2172782522153729</v>
      </c>
      <c r="I1365" s="199">
        <f t="shared" si="43"/>
        <v>-1</v>
      </c>
    </row>
    <row r="1366" spans="1:9">
      <c r="A1366" s="214">
        <v>-1510</v>
      </c>
      <c r="B1366" s="86">
        <f t="shared" si="42"/>
        <v>-6.1394196905456562E-2</v>
      </c>
      <c r="I1366" s="199">
        <f t="shared" si="43"/>
        <v>0</v>
      </c>
    </row>
    <row r="1367" spans="1:9">
      <c r="A1367" s="214">
        <v>13269</v>
      </c>
      <c r="B1367" s="86">
        <f t="shared" si="42"/>
        <v>0.79240480616457809</v>
      </c>
      <c r="I1367" s="199">
        <f t="shared" si="43"/>
        <v>1</v>
      </c>
    </row>
    <row r="1368" spans="1:9">
      <c r="A1368" s="214">
        <v>-2654</v>
      </c>
      <c r="B1368" s="86">
        <f t="shared" si="42"/>
        <v>-0.12748432881641941</v>
      </c>
      <c r="I1368" s="199">
        <f t="shared" si="43"/>
        <v>0</v>
      </c>
    </row>
    <row r="1369" spans="1:9">
      <c r="A1369" s="214">
        <v>7684</v>
      </c>
      <c r="B1369" s="86">
        <f t="shared" si="42"/>
        <v>0.46975324434401217</v>
      </c>
      <c r="I1369" s="199">
        <f t="shared" si="43"/>
        <v>0</v>
      </c>
    </row>
    <row r="1370" spans="1:9">
      <c r="A1370" s="214">
        <v>-2290</v>
      </c>
      <c r="B1370" s="86">
        <f t="shared" si="42"/>
        <v>-0.10645565048111304</v>
      </c>
      <c r="I1370" s="199">
        <f t="shared" si="43"/>
        <v>0</v>
      </c>
    </row>
    <row r="1371" spans="1:9">
      <c r="A1371" s="214">
        <v>-29244</v>
      </c>
      <c r="B1371" s="86">
        <f t="shared" si="42"/>
        <v>-1.6636177269916832</v>
      </c>
      <c r="I1371" s="199">
        <f t="shared" si="43"/>
        <v>-2</v>
      </c>
    </row>
    <row r="1372" spans="1:9">
      <c r="A1372" s="214">
        <v>12453</v>
      </c>
      <c r="B1372" s="86">
        <f t="shared" si="42"/>
        <v>0.74526359319312208</v>
      </c>
      <c r="I1372" s="199">
        <f t="shared" si="43"/>
        <v>1</v>
      </c>
    </row>
    <row r="1373" spans="1:9">
      <c r="A1373" s="214">
        <v>24550</v>
      </c>
      <c r="B1373" s="86">
        <f t="shared" si="42"/>
        <v>1.4441205212760917</v>
      </c>
      <c r="I1373" s="199">
        <f t="shared" si="43"/>
        <v>1</v>
      </c>
    </row>
    <row r="1374" spans="1:9">
      <c r="A1374" s="214">
        <v>-833</v>
      </c>
      <c r="B1374" s="86">
        <f t="shared" si="42"/>
        <v>-2.2283166045559851E-2</v>
      </c>
      <c r="I1374" s="199">
        <f t="shared" si="43"/>
        <v>0</v>
      </c>
    </row>
    <row r="1375" spans="1:9">
      <c r="A1375" s="214">
        <v>-23907</v>
      </c>
      <c r="B1375" s="86">
        <f t="shared" si="42"/>
        <v>-1.3552933965644027</v>
      </c>
      <c r="I1375" s="199">
        <f t="shared" si="43"/>
        <v>-1</v>
      </c>
    </row>
    <row r="1376" spans="1:9">
      <c r="A1376" s="214">
        <v>20353</v>
      </c>
      <c r="B1376" s="86">
        <f t="shared" si="42"/>
        <v>1.2016552383824632</v>
      </c>
      <c r="I1376" s="199">
        <f t="shared" si="43"/>
        <v>1</v>
      </c>
    </row>
    <row r="1377" spans="1:9">
      <c r="A1377" s="214">
        <v>9399</v>
      </c>
      <c r="B1377" s="86">
        <f t="shared" si="42"/>
        <v>0.56883067111612873</v>
      </c>
      <c r="I1377" s="199">
        <f t="shared" si="43"/>
        <v>1</v>
      </c>
    </row>
    <row r="1378" spans="1:9">
      <c r="A1378" s="214">
        <v>2963</v>
      </c>
      <c r="B1378" s="86">
        <f t="shared" si="42"/>
        <v>0.19701590802263497</v>
      </c>
      <c r="I1378" s="199">
        <f t="shared" si="43"/>
        <v>0</v>
      </c>
    </row>
    <row r="1379" spans="1:9">
      <c r="A1379" s="214">
        <v>8631</v>
      </c>
      <c r="B1379" s="86">
        <f t="shared" si="42"/>
        <v>0.52446247067240537</v>
      </c>
      <c r="I1379" s="199">
        <f t="shared" si="43"/>
        <v>1</v>
      </c>
    </row>
    <row r="1380" spans="1:9">
      <c r="A1380" s="214">
        <v>-12445</v>
      </c>
      <c r="B1380" s="86">
        <f t="shared" si="42"/>
        <v>-0.69312111337956361</v>
      </c>
      <c r="I1380" s="199">
        <f t="shared" si="43"/>
        <v>-1</v>
      </c>
    </row>
    <row r="1381" spans="1:9">
      <c r="A1381" s="214">
        <v>-4114</v>
      </c>
      <c r="B1381" s="86">
        <f t="shared" si="42"/>
        <v>-0.21183012653495589</v>
      </c>
      <c r="I1381" s="199">
        <f t="shared" si="43"/>
        <v>0</v>
      </c>
    </row>
    <row r="1382" spans="1:9">
      <c r="A1382" s="214">
        <v>-8861</v>
      </c>
      <c r="B1382" s="86">
        <f t="shared" si="42"/>
        <v>-0.4860695113088549</v>
      </c>
      <c r="I1382" s="199">
        <f t="shared" si="43"/>
        <v>0</v>
      </c>
    </row>
    <row r="1383" spans="1:9">
      <c r="A1383" s="214">
        <v>-1176</v>
      </c>
      <c r="B1383" s="86">
        <f t="shared" si="42"/>
        <v>-4.2098651399983152E-2</v>
      </c>
      <c r="I1383" s="199">
        <f t="shared" si="43"/>
        <v>0</v>
      </c>
    </row>
    <row r="1384" spans="1:9">
      <c r="A1384" s="214">
        <v>-20203</v>
      </c>
      <c r="B1384" s="86">
        <f t="shared" si="42"/>
        <v>-1.1413092631743624</v>
      </c>
      <c r="I1384" s="199">
        <f t="shared" si="43"/>
        <v>-1</v>
      </c>
    </row>
    <row r="1385" spans="1:9">
      <c r="A1385" s="214">
        <v>9539</v>
      </c>
      <c r="B1385" s="86">
        <f t="shared" si="42"/>
        <v>0.57691862432201579</v>
      </c>
      <c r="I1385" s="199">
        <f t="shared" si="43"/>
        <v>1</v>
      </c>
    </row>
    <row r="1386" spans="1:9">
      <c r="A1386" s="214">
        <v>4143</v>
      </c>
      <c r="B1386" s="86">
        <f t="shared" si="42"/>
        <v>0.26518579932939734</v>
      </c>
      <c r="I1386" s="199">
        <f t="shared" si="43"/>
        <v>0</v>
      </c>
    </row>
    <row r="1387" spans="1:9">
      <c r="A1387" s="214">
        <v>26942</v>
      </c>
      <c r="B1387" s="86">
        <f t="shared" si="42"/>
        <v>1.5823089789081048</v>
      </c>
      <c r="I1387" s="199">
        <f t="shared" si="43"/>
        <v>2</v>
      </c>
    </row>
    <row r="1388" spans="1:9">
      <c r="A1388" s="214">
        <v>4330</v>
      </c>
      <c r="B1388" s="86">
        <f t="shared" si="42"/>
        <v>0.27598899396868931</v>
      </c>
      <c r="I1388" s="199">
        <f t="shared" si="43"/>
        <v>0</v>
      </c>
    </row>
    <row r="1389" spans="1:9">
      <c r="A1389" s="214">
        <v>-11653</v>
      </c>
      <c r="B1389" s="86">
        <f t="shared" si="42"/>
        <v>-0.64736640667197398</v>
      </c>
      <c r="I1389" s="199">
        <f t="shared" si="43"/>
        <v>-1</v>
      </c>
    </row>
    <row r="1390" spans="1:9">
      <c r="A1390" s="214">
        <v>-16590</v>
      </c>
      <c r="B1390" s="86">
        <f t="shared" si="42"/>
        <v>-0.93258229936814829</v>
      </c>
      <c r="I1390" s="199">
        <f t="shared" si="43"/>
        <v>-1</v>
      </c>
    </row>
    <row r="1391" spans="1:9">
      <c r="A1391" s="214">
        <v>5770</v>
      </c>
      <c r="B1391" s="86">
        <f t="shared" si="42"/>
        <v>0.3591793698006705</v>
      </c>
      <c r="I1391" s="199">
        <f t="shared" si="43"/>
        <v>0</v>
      </c>
    </row>
    <row r="1392" spans="1:9">
      <c r="A1392" s="214">
        <v>-18711</v>
      </c>
      <c r="B1392" s="86">
        <f t="shared" si="42"/>
        <v>-1.0551147904373375</v>
      </c>
      <c r="I1392" s="199">
        <f t="shared" si="43"/>
        <v>-1</v>
      </c>
    </row>
    <row r="1393" spans="1:9">
      <c r="A1393" s="214">
        <v>-15334</v>
      </c>
      <c r="B1393" s="86">
        <f t="shared" si="42"/>
        <v>-0.86002180489247593</v>
      </c>
      <c r="I1393" s="199">
        <f t="shared" si="43"/>
        <v>-1</v>
      </c>
    </row>
    <row r="1394" spans="1:9">
      <c r="A1394" s="214">
        <v>17975</v>
      </c>
      <c r="B1394" s="86">
        <f t="shared" si="42"/>
        <v>1.0642755760710387</v>
      </c>
      <c r="I1394" s="199">
        <f t="shared" si="43"/>
        <v>1</v>
      </c>
    </row>
    <row r="1395" spans="1:9">
      <c r="A1395" s="214">
        <v>16037</v>
      </c>
      <c r="B1395" s="86">
        <f t="shared" si="42"/>
        <v>0.95231519526383079</v>
      </c>
      <c r="I1395" s="199">
        <f t="shared" si="43"/>
        <v>1</v>
      </c>
    </row>
    <row r="1396" spans="1:9">
      <c r="A1396" s="214">
        <v>-3725</v>
      </c>
      <c r="B1396" s="86">
        <f t="shared" si="42"/>
        <v>-0.1893571708414554</v>
      </c>
      <c r="I1396" s="199">
        <f t="shared" si="43"/>
        <v>0</v>
      </c>
    </row>
    <row r="1397" spans="1:9">
      <c r="A1397" s="214">
        <v>11486</v>
      </c>
      <c r="B1397" s="86">
        <f t="shared" si="42"/>
        <v>0.68939894497817367</v>
      </c>
      <c r="I1397" s="199">
        <f t="shared" si="43"/>
        <v>1</v>
      </c>
    </row>
    <row r="1398" spans="1:9">
      <c r="A1398" s="214">
        <v>20047</v>
      </c>
      <c r="B1398" s="86">
        <f t="shared" si="42"/>
        <v>1.1839772835181672</v>
      </c>
      <c r="I1398" s="199">
        <f t="shared" si="43"/>
        <v>1</v>
      </c>
    </row>
    <row r="1399" spans="1:9">
      <c r="A1399" s="214">
        <v>-10737</v>
      </c>
      <c r="B1399" s="86">
        <f t="shared" si="42"/>
        <v>-0.59444808426774154</v>
      </c>
      <c r="I1399" s="199">
        <f t="shared" si="43"/>
        <v>-1</v>
      </c>
    </row>
    <row r="1400" spans="1:9">
      <c r="A1400" s="214">
        <v>-9260</v>
      </c>
      <c r="B1400" s="86">
        <f t="shared" si="42"/>
        <v>-0.50912017794563302</v>
      </c>
      <c r="I1400" s="199">
        <f t="shared" si="43"/>
        <v>-1</v>
      </c>
    </row>
    <row r="1401" spans="1:9">
      <c r="A1401" s="214">
        <v>15137</v>
      </c>
      <c r="B1401" s="86">
        <f t="shared" si="42"/>
        <v>0.90032121036884261</v>
      </c>
      <c r="I1401" s="199">
        <f t="shared" si="43"/>
        <v>1</v>
      </c>
    </row>
    <row r="1402" spans="1:9">
      <c r="A1402" s="214">
        <v>-27433</v>
      </c>
      <c r="B1402" s="86">
        <f t="shared" si="42"/>
        <v>-1.5589942751641013</v>
      </c>
      <c r="I1402" s="199">
        <f t="shared" si="43"/>
        <v>-2</v>
      </c>
    </row>
    <row r="1403" spans="1:9">
      <c r="A1403" s="214">
        <v>-22128</v>
      </c>
      <c r="B1403" s="86">
        <f t="shared" si="42"/>
        <v>-1.2525186197553093</v>
      </c>
      <c r="I1403" s="199">
        <f t="shared" si="43"/>
        <v>-1</v>
      </c>
    </row>
    <row r="1404" spans="1:9">
      <c r="A1404" s="214">
        <v>-17089</v>
      </c>
      <c r="B1404" s="86">
        <f t="shared" si="42"/>
        <v>-0.96141007543770307</v>
      </c>
      <c r="I1404" s="199">
        <f t="shared" si="43"/>
        <v>-1</v>
      </c>
    </row>
    <row r="1405" spans="1:9">
      <c r="A1405" s="214">
        <v>-23296</v>
      </c>
      <c r="B1405" s="86">
        <f t="shared" si="42"/>
        <v>-1.3199952579301386</v>
      </c>
      <c r="I1405" s="199">
        <f t="shared" si="43"/>
        <v>-1</v>
      </c>
    </row>
    <row r="1406" spans="1:9">
      <c r="A1406" s="214">
        <v>2303</v>
      </c>
      <c r="B1406" s="86">
        <f t="shared" si="42"/>
        <v>0.15888698576631027</v>
      </c>
      <c r="I1406" s="199">
        <f t="shared" si="43"/>
        <v>0</v>
      </c>
    </row>
    <row r="1407" spans="1:9">
      <c r="A1407" s="214">
        <v>26529</v>
      </c>
      <c r="B1407" s="86">
        <f t="shared" si="42"/>
        <v>1.558449516950738</v>
      </c>
      <c r="I1407" s="199">
        <f t="shared" si="43"/>
        <v>2</v>
      </c>
    </row>
    <row r="1408" spans="1:9">
      <c r="A1408" s="214">
        <v>25713</v>
      </c>
      <c r="B1408" s="86">
        <f t="shared" si="42"/>
        <v>1.5113083039792821</v>
      </c>
      <c r="I1408" s="199">
        <f t="shared" si="43"/>
        <v>2</v>
      </c>
    </row>
    <row r="1409" spans="1:9">
      <c r="A1409" s="214">
        <v>20836</v>
      </c>
      <c r="B1409" s="86">
        <f t="shared" si="42"/>
        <v>1.2295586769427735</v>
      </c>
      <c r="I1409" s="199">
        <f t="shared" si="43"/>
        <v>1</v>
      </c>
    </row>
    <row r="1410" spans="1:9">
      <c r="A1410" s="214">
        <v>-18439</v>
      </c>
      <c r="B1410" s="86">
        <f t="shared" si="42"/>
        <v>-1.0394010527801854</v>
      </c>
      <c r="I1410" s="199">
        <f t="shared" si="43"/>
        <v>-1</v>
      </c>
    </row>
    <row r="1411" spans="1:9">
      <c r="A1411" s="214">
        <v>-12060</v>
      </c>
      <c r="B1411" s="86">
        <f t="shared" si="42"/>
        <v>-0.67087924206337424</v>
      </c>
      <c r="I1411" s="199">
        <f t="shared" si="43"/>
        <v>-1</v>
      </c>
    </row>
    <row r="1412" spans="1:9">
      <c r="A1412" s="214">
        <v>4180</v>
      </c>
      <c r="B1412" s="86">
        <f t="shared" si="42"/>
        <v>0.26732332981952461</v>
      </c>
      <c r="I1412" s="199">
        <f t="shared" si="43"/>
        <v>0</v>
      </c>
    </row>
    <row r="1413" spans="1:9">
      <c r="A1413" s="214">
        <v>-11608</v>
      </c>
      <c r="B1413" s="86">
        <f t="shared" si="42"/>
        <v>-0.64476670742722453</v>
      </c>
      <c r="I1413" s="199">
        <f t="shared" si="43"/>
        <v>-1</v>
      </c>
    </row>
    <row r="1414" spans="1:9">
      <c r="A1414" s="214">
        <v>3281</v>
      </c>
      <c r="B1414" s="86">
        <f t="shared" si="42"/>
        <v>0.21538711601886415</v>
      </c>
      <c r="I1414" s="199">
        <f t="shared" si="43"/>
        <v>0</v>
      </c>
    </row>
    <row r="1415" spans="1:9">
      <c r="A1415" s="214">
        <v>12027</v>
      </c>
      <c r="B1415" s="86">
        <f t="shared" si="42"/>
        <v>0.72065310700949436</v>
      </c>
      <c r="I1415" s="199">
        <f t="shared" si="43"/>
        <v>1</v>
      </c>
    </row>
    <row r="1416" spans="1:9">
      <c r="A1416" s="214">
        <v>15297</v>
      </c>
      <c r="B1416" s="86">
        <f t="shared" ref="B1416:B1479" si="44">(A1416-$F$7)/$F$8</f>
        <v>0.90956458546128494</v>
      </c>
      <c r="I1416" s="199">
        <f t="shared" ref="I1416:I1479" si="45">ROUND(B1416,0)</f>
        <v>1</v>
      </c>
    </row>
    <row r="1417" spans="1:9">
      <c r="A1417" s="214">
        <v>2393</v>
      </c>
      <c r="B1417" s="86">
        <f t="shared" si="44"/>
        <v>0.1640863842558091</v>
      </c>
      <c r="I1417" s="199">
        <f t="shared" si="45"/>
        <v>0</v>
      </c>
    </row>
    <row r="1418" spans="1:9">
      <c r="A1418" s="214">
        <v>-28589</v>
      </c>
      <c r="B1418" s="86">
        <f t="shared" si="44"/>
        <v>-1.6257776602069971</v>
      </c>
      <c r="I1418" s="199">
        <f t="shared" si="45"/>
        <v>-2</v>
      </c>
    </row>
    <row r="1419" spans="1:9">
      <c r="A1419" s="214">
        <v>12343</v>
      </c>
      <c r="B1419" s="86">
        <f t="shared" si="44"/>
        <v>0.73890877281706802</v>
      </c>
      <c r="I1419" s="199">
        <f t="shared" si="45"/>
        <v>1</v>
      </c>
    </row>
    <row r="1420" spans="1:9">
      <c r="A1420" s="214">
        <v>8035</v>
      </c>
      <c r="B1420" s="86">
        <f t="shared" si="44"/>
        <v>0.49003089845305764</v>
      </c>
      <c r="I1420" s="199">
        <f t="shared" si="45"/>
        <v>0</v>
      </c>
    </row>
    <row r="1421" spans="1:9">
      <c r="A1421" s="214">
        <v>6431</v>
      </c>
      <c r="B1421" s="86">
        <f t="shared" si="44"/>
        <v>0.397366063151323</v>
      </c>
      <c r="I1421" s="199">
        <f t="shared" si="45"/>
        <v>0</v>
      </c>
    </row>
    <row r="1422" spans="1:9">
      <c r="A1422" s="214">
        <v>29605</v>
      </c>
      <c r="B1422" s="86">
        <f t="shared" si="44"/>
        <v>1.7361534031029424</v>
      </c>
      <c r="I1422" s="199">
        <f t="shared" si="45"/>
        <v>2</v>
      </c>
    </row>
    <row r="1423" spans="1:9">
      <c r="A1423" s="214">
        <v>15180</v>
      </c>
      <c r="B1423" s="86">
        <f t="shared" si="44"/>
        <v>0.90280536742493644</v>
      </c>
      <c r="I1423" s="199">
        <f t="shared" si="45"/>
        <v>1</v>
      </c>
    </row>
    <row r="1424" spans="1:9">
      <c r="A1424" s="214">
        <v>-14040</v>
      </c>
      <c r="B1424" s="86">
        <f t="shared" si="44"/>
        <v>-0.78526600883234832</v>
      </c>
      <c r="I1424" s="199">
        <f t="shared" si="45"/>
        <v>-1</v>
      </c>
    </row>
    <row r="1425" spans="1:9">
      <c r="A1425" s="214">
        <v>-6382</v>
      </c>
      <c r="B1425" s="86">
        <f t="shared" si="44"/>
        <v>-0.34285496847032626</v>
      </c>
      <c r="I1425" s="199">
        <f t="shared" si="45"/>
        <v>0</v>
      </c>
    </row>
    <row r="1426" spans="1:9">
      <c r="A1426" s="214">
        <v>237</v>
      </c>
      <c r="B1426" s="86">
        <f t="shared" si="44"/>
        <v>3.9531904885148385E-2</v>
      </c>
      <c r="I1426" s="199">
        <f t="shared" si="45"/>
        <v>0</v>
      </c>
    </row>
    <row r="1427" spans="1:9">
      <c r="A1427" s="214">
        <v>-5244</v>
      </c>
      <c r="B1427" s="86">
        <f t="shared" si="44"/>
        <v>-0.27711146312533003</v>
      </c>
      <c r="I1427" s="199">
        <f t="shared" si="45"/>
        <v>0</v>
      </c>
    </row>
    <row r="1428" spans="1:9">
      <c r="A1428" s="214">
        <v>1964</v>
      </c>
      <c r="B1428" s="86">
        <f t="shared" si="44"/>
        <v>0.13930258478919802</v>
      </c>
      <c r="I1428" s="199">
        <f t="shared" si="45"/>
        <v>0</v>
      </c>
    </row>
    <row r="1429" spans="1:9">
      <c r="A1429" s="214">
        <v>-12234</v>
      </c>
      <c r="B1429" s="86">
        <f t="shared" si="44"/>
        <v>-0.68093141247640532</v>
      </c>
      <c r="I1429" s="199">
        <f t="shared" si="45"/>
        <v>-1</v>
      </c>
    </row>
    <row r="1430" spans="1:9">
      <c r="A1430" s="214">
        <v>-17155</v>
      </c>
      <c r="B1430" s="86">
        <f t="shared" si="44"/>
        <v>-0.96522296766333548</v>
      </c>
      <c r="I1430" s="199">
        <f t="shared" si="45"/>
        <v>-1</v>
      </c>
    </row>
    <row r="1431" spans="1:9">
      <c r="A1431" s="214">
        <v>-8495</v>
      </c>
      <c r="B1431" s="86">
        <f t="shared" si="44"/>
        <v>-0.46492529078489309</v>
      </c>
      <c r="I1431" s="199">
        <f t="shared" si="45"/>
        <v>0</v>
      </c>
    </row>
    <row r="1432" spans="1:9">
      <c r="A1432" s="214">
        <v>27381</v>
      </c>
      <c r="B1432" s="86">
        <f t="shared" si="44"/>
        <v>1.6076704893179936</v>
      </c>
      <c r="I1432" s="199">
        <f t="shared" si="45"/>
        <v>2</v>
      </c>
    </row>
    <row r="1433" spans="1:9">
      <c r="A1433" s="214">
        <v>-16556</v>
      </c>
      <c r="B1433" s="86">
        <f t="shared" si="44"/>
        <v>-0.93061808216100439</v>
      </c>
      <c r="I1433" s="199">
        <f t="shared" si="45"/>
        <v>-1</v>
      </c>
    </row>
    <row r="1434" spans="1:9">
      <c r="A1434" s="214">
        <v>29510</v>
      </c>
      <c r="B1434" s="86">
        <f t="shared" si="44"/>
        <v>1.7306651491418046</v>
      </c>
      <c r="I1434" s="199">
        <f t="shared" si="45"/>
        <v>2</v>
      </c>
    </row>
    <row r="1435" spans="1:9">
      <c r="A1435" s="214">
        <v>-24490</v>
      </c>
      <c r="B1435" s="86">
        <f t="shared" si="44"/>
        <v>-1.3889739445574896</v>
      </c>
      <c r="I1435" s="199">
        <f t="shared" si="45"/>
        <v>-1</v>
      </c>
    </row>
    <row r="1436" spans="1:9">
      <c r="A1436" s="214">
        <v>15306</v>
      </c>
      <c r="B1436" s="86">
        <f t="shared" si="44"/>
        <v>0.91008452531023487</v>
      </c>
      <c r="I1436" s="199">
        <f t="shared" si="45"/>
        <v>1</v>
      </c>
    </row>
    <row r="1437" spans="1:9">
      <c r="A1437" s="214">
        <v>-3030</v>
      </c>
      <c r="B1437" s="86">
        <f t="shared" si="44"/>
        <v>-0.14920626028365894</v>
      </c>
      <c r="I1437" s="199">
        <f t="shared" si="45"/>
        <v>0</v>
      </c>
    </row>
    <row r="1438" spans="1:9">
      <c r="A1438" s="214">
        <v>-12506</v>
      </c>
      <c r="B1438" s="86">
        <f t="shared" si="44"/>
        <v>-0.69664515013355732</v>
      </c>
      <c r="I1438" s="199">
        <f t="shared" si="45"/>
        <v>-1</v>
      </c>
    </row>
    <row r="1439" spans="1:9">
      <c r="A1439" s="214">
        <v>28691</v>
      </c>
      <c r="B1439" s="86">
        <f t="shared" si="44"/>
        <v>1.6833506228873654</v>
      </c>
      <c r="I1439" s="199">
        <f t="shared" si="45"/>
        <v>2</v>
      </c>
    </row>
    <row r="1440" spans="1:9">
      <c r="A1440" s="214">
        <v>6620</v>
      </c>
      <c r="B1440" s="86">
        <f t="shared" si="44"/>
        <v>0.40828479997927053</v>
      </c>
      <c r="I1440" s="199">
        <f t="shared" si="45"/>
        <v>0</v>
      </c>
    </row>
    <row r="1441" spans="1:9">
      <c r="A1441" s="214">
        <v>16733</v>
      </c>
      <c r="B1441" s="86">
        <f t="shared" si="44"/>
        <v>0.99252387691595501</v>
      </c>
      <c r="I1441" s="199">
        <f t="shared" si="45"/>
        <v>1</v>
      </c>
    </row>
    <row r="1442" spans="1:9">
      <c r="A1442" s="214">
        <v>17719</v>
      </c>
      <c r="B1442" s="86">
        <f t="shared" si="44"/>
        <v>1.0494861759231309</v>
      </c>
      <c r="I1442" s="199">
        <f t="shared" si="45"/>
        <v>1</v>
      </c>
    </row>
    <row r="1443" spans="1:9">
      <c r="A1443" s="214">
        <v>4158</v>
      </c>
      <c r="B1443" s="86">
        <f t="shared" si="44"/>
        <v>0.26605236574431379</v>
      </c>
      <c r="I1443" s="199">
        <f t="shared" si="45"/>
        <v>0</v>
      </c>
    </row>
    <row r="1444" spans="1:9">
      <c r="A1444" s="214">
        <v>-10231</v>
      </c>
      <c r="B1444" s="86">
        <f t="shared" si="44"/>
        <v>-0.56521591053789255</v>
      </c>
      <c r="I1444" s="199">
        <f t="shared" si="45"/>
        <v>-1</v>
      </c>
    </row>
    <row r="1445" spans="1:9">
      <c r="A1445" s="214">
        <v>-12561</v>
      </c>
      <c r="B1445" s="86">
        <f t="shared" si="44"/>
        <v>-0.6998225603215843</v>
      </c>
      <c r="I1445" s="199">
        <f t="shared" si="45"/>
        <v>-1</v>
      </c>
    </row>
    <row r="1446" spans="1:9">
      <c r="A1446" s="214">
        <v>15159</v>
      </c>
      <c r="B1446" s="86">
        <f t="shared" si="44"/>
        <v>0.90159217444405337</v>
      </c>
      <c r="I1446" s="199">
        <f t="shared" si="45"/>
        <v>1</v>
      </c>
    </row>
    <row r="1447" spans="1:9">
      <c r="A1447" s="214">
        <v>25512</v>
      </c>
      <c r="B1447" s="86">
        <f t="shared" si="44"/>
        <v>1.4996963140194013</v>
      </c>
      <c r="I1447" s="199">
        <f t="shared" si="45"/>
        <v>1</v>
      </c>
    </row>
    <row r="1448" spans="1:9">
      <c r="A1448" s="214">
        <v>-25635</v>
      </c>
      <c r="B1448" s="86">
        <f t="shared" si="44"/>
        <v>-1.4551218475627803</v>
      </c>
      <c r="I1448" s="199">
        <f t="shared" si="45"/>
        <v>-1</v>
      </c>
    </row>
    <row r="1449" spans="1:9">
      <c r="A1449" s="214">
        <v>18529</v>
      </c>
      <c r="B1449" s="86">
        <f t="shared" si="44"/>
        <v>1.0962807623286204</v>
      </c>
      <c r="I1449" s="199">
        <f t="shared" si="45"/>
        <v>1</v>
      </c>
    </row>
    <row r="1450" spans="1:9">
      <c r="A1450" s="214">
        <v>-26896</v>
      </c>
      <c r="B1450" s="86">
        <f t="shared" si="44"/>
        <v>-1.5279711975100916</v>
      </c>
      <c r="I1450" s="199">
        <f t="shared" si="45"/>
        <v>-2</v>
      </c>
    </row>
    <row r="1451" spans="1:9">
      <c r="A1451" s="214">
        <v>-10061</v>
      </c>
      <c r="B1451" s="86">
        <f t="shared" si="44"/>
        <v>-0.55539482450217259</v>
      </c>
      <c r="I1451" s="199">
        <f t="shared" si="45"/>
        <v>-1</v>
      </c>
    </row>
    <row r="1452" spans="1:9">
      <c r="A1452" s="214">
        <v>-29168</v>
      </c>
      <c r="B1452" s="86">
        <f t="shared" si="44"/>
        <v>-1.6592271238227729</v>
      </c>
      <c r="I1452" s="199">
        <f t="shared" si="45"/>
        <v>-2</v>
      </c>
    </row>
    <row r="1453" spans="1:9">
      <c r="A1453" s="214">
        <v>-27107</v>
      </c>
      <c r="B1453" s="86">
        <f t="shared" si="44"/>
        <v>-1.54016089841325</v>
      </c>
      <c r="I1453" s="199">
        <f t="shared" si="45"/>
        <v>-2</v>
      </c>
    </row>
    <row r="1454" spans="1:9">
      <c r="A1454" s="214">
        <v>-9647</v>
      </c>
      <c r="B1454" s="86">
        <f t="shared" si="44"/>
        <v>-0.53147759145047802</v>
      </c>
      <c r="I1454" s="199">
        <f t="shared" si="45"/>
        <v>-1</v>
      </c>
    </row>
    <row r="1455" spans="1:9">
      <c r="A1455" s="214">
        <v>17471</v>
      </c>
      <c r="B1455" s="86">
        <f t="shared" si="44"/>
        <v>1.0351589445298452</v>
      </c>
      <c r="I1455" s="199">
        <f t="shared" si="45"/>
        <v>1</v>
      </c>
    </row>
    <row r="1456" spans="1:9">
      <c r="A1456" s="214">
        <v>15941</v>
      </c>
      <c r="B1456" s="86">
        <f t="shared" si="44"/>
        <v>0.94676917020836537</v>
      </c>
      <c r="I1456" s="199">
        <f t="shared" si="45"/>
        <v>1</v>
      </c>
    </row>
    <row r="1457" spans="1:9">
      <c r="A1457" s="214">
        <v>5996</v>
      </c>
      <c r="B1457" s="86">
        <f t="shared" si="44"/>
        <v>0.37223563711874535</v>
      </c>
      <c r="I1457" s="199">
        <f t="shared" si="45"/>
        <v>0</v>
      </c>
    </row>
    <row r="1458" spans="1:9">
      <c r="A1458" s="214">
        <v>5531</v>
      </c>
      <c r="B1458" s="86">
        <f t="shared" si="44"/>
        <v>0.34537207825633476</v>
      </c>
      <c r="I1458" s="199">
        <f t="shared" si="45"/>
        <v>0</v>
      </c>
    </row>
    <row r="1459" spans="1:9">
      <c r="A1459" s="214">
        <v>-9482</v>
      </c>
      <c r="B1459" s="86">
        <f t="shared" si="44"/>
        <v>-0.52194536088639676</v>
      </c>
      <c r="I1459" s="199">
        <f t="shared" si="45"/>
        <v>-1</v>
      </c>
    </row>
    <row r="1460" spans="1:9">
      <c r="A1460" s="214">
        <v>-5589</v>
      </c>
      <c r="B1460" s="86">
        <f t="shared" si="44"/>
        <v>-0.29704249066840882</v>
      </c>
      <c r="I1460" s="199">
        <f t="shared" si="45"/>
        <v>0</v>
      </c>
    </row>
    <row r="1461" spans="1:9">
      <c r="A1461" s="214">
        <v>7495</v>
      </c>
      <c r="B1461" s="86">
        <f t="shared" si="44"/>
        <v>0.45883450751606464</v>
      </c>
      <c r="I1461" s="199">
        <f t="shared" si="45"/>
        <v>0</v>
      </c>
    </row>
    <row r="1462" spans="1:9">
      <c r="A1462" s="214">
        <v>-4931</v>
      </c>
      <c r="B1462" s="86">
        <f t="shared" si="44"/>
        <v>-0.25902911060073963</v>
      </c>
      <c r="I1462" s="199">
        <f t="shared" si="45"/>
        <v>0</v>
      </c>
    </row>
    <row r="1463" spans="1:9">
      <c r="A1463" s="214">
        <v>27390</v>
      </c>
      <c r="B1463" s="86">
        <f t="shared" si="44"/>
        <v>1.6081904291669435</v>
      </c>
      <c r="I1463" s="199">
        <f t="shared" si="45"/>
        <v>2</v>
      </c>
    </row>
    <row r="1464" spans="1:9">
      <c r="A1464" s="214">
        <v>1487</v>
      </c>
      <c r="B1464" s="86">
        <f t="shared" si="44"/>
        <v>0.11174577279485427</v>
      </c>
      <c r="I1464" s="199">
        <f t="shared" si="45"/>
        <v>0</v>
      </c>
    </row>
    <row r="1465" spans="1:9">
      <c r="A1465" s="214">
        <v>15476</v>
      </c>
      <c r="B1465" s="86">
        <f t="shared" si="44"/>
        <v>0.91990561134595483</v>
      </c>
      <c r="I1465" s="199">
        <f t="shared" si="45"/>
        <v>1</v>
      </c>
    </row>
    <row r="1466" spans="1:9">
      <c r="A1466" s="214">
        <v>-10594</v>
      </c>
      <c r="B1466" s="86">
        <f t="shared" si="44"/>
        <v>-0.58618681777887116</v>
      </c>
      <c r="I1466" s="199">
        <f t="shared" si="45"/>
        <v>-1</v>
      </c>
    </row>
    <row r="1467" spans="1:9">
      <c r="A1467" s="214">
        <v>4316</v>
      </c>
      <c r="B1467" s="86">
        <f t="shared" si="44"/>
        <v>0.27518019864810062</v>
      </c>
      <c r="I1467" s="199">
        <f t="shared" si="45"/>
        <v>0</v>
      </c>
    </row>
    <row r="1468" spans="1:9">
      <c r="A1468" s="214">
        <v>-27649</v>
      </c>
      <c r="B1468" s="86">
        <f t="shared" si="44"/>
        <v>-1.5714728315388984</v>
      </c>
      <c r="I1468" s="199">
        <f t="shared" si="45"/>
        <v>-2</v>
      </c>
    </row>
    <row r="1469" spans="1:9">
      <c r="A1469" s="214">
        <v>-9931</v>
      </c>
      <c r="B1469" s="86">
        <f t="shared" si="44"/>
        <v>-0.54788458223956316</v>
      </c>
      <c r="I1469" s="199">
        <f t="shared" si="45"/>
        <v>-1</v>
      </c>
    </row>
    <row r="1470" spans="1:9">
      <c r="A1470" s="214">
        <v>28538</v>
      </c>
      <c r="B1470" s="86">
        <f t="shared" si="44"/>
        <v>1.6745116454552174</v>
      </c>
      <c r="I1470" s="199">
        <f t="shared" si="45"/>
        <v>2</v>
      </c>
    </row>
    <row r="1471" spans="1:9">
      <c r="A1471" s="214">
        <v>6141</v>
      </c>
      <c r="B1471" s="86">
        <f t="shared" si="44"/>
        <v>0.38061244579627124</v>
      </c>
      <c r="I1471" s="199">
        <f t="shared" si="45"/>
        <v>0</v>
      </c>
    </row>
    <row r="1472" spans="1:9">
      <c r="A1472" s="214">
        <v>16817</v>
      </c>
      <c r="B1472" s="86">
        <f t="shared" si="44"/>
        <v>0.99737664883948718</v>
      </c>
      <c r="I1472" s="199">
        <f t="shared" si="45"/>
        <v>1</v>
      </c>
    </row>
    <row r="1473" spans="1:9">
      <c r="A1473" s="214">
        <v>-17646</v>
      </c>
      <c r="B1473" s="86">
        <f t="shared" si="44"/>
        <v>-0.99358857497826802</v>
      </c>
      <c r="I1473" s="199">
        <f t="shared" si="45"/>
        <v>-1</v>
      </c>
    </row>
    <row r="1474" spans="1:9">
      <c r="A1474" s="214">
        <v>22142</v>
      </c>
      <c r="B1474" s="86">
        <f t="shared" si="44"/>
        <v>1.3050077261348343</v>
      </c>
      <c r="I1474" s="199">
        <f t="shared" si="45"/>
        <v>1</v>
      </c>
    </row>
    <row r="1475" spans="1:9">
      <c r="A1475" s="214">
        <v>-28018</v>
      </c>
      <c r="B1475" s="86">
        <f t="shared" si="44"/>
        <v>-1.5927903653458435</v>
      </c>
      <c r="I1475" s="199">
        <f t="shared" si="45"/>
        <v>-2</v>
      </c>
    </row>
    <row r="1476" spans="1:9">
      <c r="A1476" s="214">
        <v>17285</v>
      </c>
      <c r="B1476" s="86">
        <f t="shared" si="44"/>
        <v>1.024413520984881</v>
      </c>
      <c r="I1476" s="199">
        <f t="shared" si="45"/>
        <v>1</v>
      </c>
    </row>
    <row r="1477" spans="1:9">
      <c r="A1477" s="214">
        <v>21587</v>
      </c>
      <c r="B1477" s="86">
        <f t="shared" si="44"/>
        <v>1.272944768782925</v>
      </c>
      <c r="I1477" s="199">
        <f t="shared" si="45"/>
        <v>1</v>
      </c>
    </row>
    <row r="1478" spans="1:9">
      <c r="A1478" s="214">
        <v>-29064</v>
      </c>
      <c r="B1478" s="86">
        <f t="shared" si="44"/>
        <v>-1.6532189300126854</v>
      </c>
      <c r="I1478" s="199">
        <f t="shared" si="45"/>
        <v>-2</v>
      </c>
    </row>
    <row r="1479" spans="1:9">
      <c r="A1479" s="214">
        <v>8325</v>
      </c>
      <c r="B1479" s="86">
        <f t="shared" si="44"/>
        <v>0.50678451580810935</v>
      </c>
      <c r="I1479" s="199">
        <f t="shared" si="45"/>
        <v>1</v>
      </c>
    </row>
    <row r="1480" spans="1:9">
      <c r="A1480" s="214">
        <v>-16299</v>
      </c>
      <c r="B1480" s="86">
        <f t="shared" ref="B1480:B1543" si="46">(A1480-$F$7)/$F$8</f>
        <v>-0.91577091091876883</v>
      </c>
      <c r="I1480" s="199">
        <f t="shared" ref="I1480:I1543" si="47">ROUND(B1480,0)</f>
        <v>-1</v>
      </c>
    </row>
    <row r="1481" spans="1:9">
      <c r="A1481" s="214">
        <v>-22919</v>
      </c>
      <c r="B1481" s="86">
        <f t="shared" si="46"/>
        <v>-1.2982155553685713</v>
      </c>
      <c r="I1481" s="199">
        <f t="shared" si="47"/>
        <v>-1</v>
      </c>
    </row>
    <row r="1482" spans="1:9">
      <c r="A1482" s="214">
        <v>-15181</v>
      </c>
      <c r="B1482" s="86">
        <f t="shared" si="46"/>
        <v>-0.85118282746032792</v>
      </c>
      <c r="I1482" s="199">
        <f t="shared" si="47"/>
        <v>-1</v>
      </c>
    </row>
    <row r="1483" spans="1:9">
      <c r="A1483" s="214">
        <v>-29194</v>
      </c>
      <c r="B1483" s="86">
        <f t="shared" si="46"/>
        <v>-1.6607291722752948</v>
      </c>
      <c r="I1483" s="199">
        <f t="shared" si="47"/>
        <v>-2</v>
      </c>
    </row>
    <row r="1484" spans="1:9">
      <c r="A1484" s="214">
        <v>9952</v>
      </c>
      <c r="B1484" s="86">
        <f t="shared" si="46"/>
        <v>0.60077808627938256</v>
      </c>
      <c r="I1484" s="199">
        <f t="shared" si="47"/>
        <v>1</v>
      </c>
    </row>
    <row r="1485" spans="1:9">
      <c r="A1485" s="214">
        <v>-495</v>
      </c>
      <c r="B1485" s="86">
        <f t="shared" si="46"/>
        <v>-2.7565361627753808E-3</v>
      </c>
      <c r="I1485" s="199">
        <f t="shared" si="47"/>
        <v>0</v>
      </c>
    </row>
    <row r="1486" spans="1:9">
      <c r="A1486" s="214">
        <v>-22626</v>
      </c>
      <c r="B1486" s="86">
        <f t="shared" si="46"/>
        <v>-1.2812886247305362</v>
      </c>
      <c r="I1486" s="199">
        <f t="shared" si="47"/>
        <v>-1</v>
      </c>
    </row>
    <row r="1487" spans="1:9">
      <c r="A1487" s="214">
        <v>26327</v>
      </c>
      <c r="B1487" s="86">
        <f t="shared" si="46"/>
        <v>1.5467797558965295</v>
      </c>
      <c r="I1487" s="199">
        <f t="shared" si="47"/>
        <v>2</v>
      </c>
    </row>
    <row r="1488" spans="1:9">
      <c r="A1488" s="214">
        <v>6666</v>
      </c>
      <c r="B1488" s="86">
        <f t="shared" si="46"/>
        <v>0.41094227031834768</v>
      </c>
      <c r="I1488" s="199">
        <f t="shared" si="47"/>
        <v>0</v>
      </c>
    </row>
    <row r="1489" spans="1:9">
      <c r="A1489" s="214">
        <v>-18226</v>
      </c>
      <c r="B1489" s="86">
        <f t="shared" si="46"/>
        <v>-1.0270958096883716</v>
      </c>
      <c r="I1489" s="199">
        <f t="shared" si="47"/>
        <v>-1</v>
      </c>
    </row>
    <row r="1490" spans="1:9">
      <c r="A1490" s="214">
        <v>1717</v>
      </c>
      <c r="B1490" s="86">
        <f t="shared" si="46"/>
        <v>0.12503312449024015</v>
      </c>
      <c r="I1490" s="199">
        <f t="shared" si="47"/>
        <v>0</v>
      </c>
    </row>
    <row r="1491" spans="1:9">
      <c r="A1491" s="214">
        <v>-15650</v>
      </c>
      <c r="B1491" s="86">
        <f t="shared" si="46"/>
        <v>-0.87827747070004947</v>
      </c>
      <c r="I1491" s="199">
        <f t="shared" si="47"/>
        <v>-1</v>
      </c>
    </row>
    <row r="1492" spans="1:9">
      <c r="A1492" s="214">
        <v>28568</v>
      </c>
      <c r="B1492" s="86">
        <f t="shared" si="46"/>
        <v>1.6762447782850503</v>
      </c>
      <c r="I1492" s="199">
        <f t="shared" si="47"/>
        <v>2</v>
      </c>
    </row>
    <row r="1493" spans="1:9">
      <c r="A1493" s="214">
        <v>-13846</v>
      </c>
      <c r="B1493" s="86">
        <f t="shared" si="46"/>
        <v>-0.77405841653276197</v>
      </c>
      <c r="I1493" s="199">
        <f t="shared" si="47"/>
        <v>-1</v>
      </c>
    </row>
    <row r="1494" spans="1:9">
      <c r="A1494" s="214">
        <v>17275</v>
      </c>
      <c r="B1494" s="86">
        <f t="shared" si="46"/>
        <v>1.0238358100416034</v>
      </c>
      <c r="I1494" s="199">
        <f t="shared" si="47"/>
        <v>1</v>
      </c>
    </row>
    <row r="1495" spans="1:9">
      <c r="A1495" s="214">
        <v>-12816</v>
      </c>
      <c r="B1495" s="86">
        <f t="shared" si="46"/>
        <v>-0.71455418937516435</v>
      </c>
      <c r="I1495" s="199">
        <f t="shared" si="47"/>
        <v>-1</v>
      </c>
    </row>
    <row r="1496" spans="1:9">
      <c r="A1496" s="214">
        <v>11776</v>
      </c>
      <c r="B1496" s="86">
        <f t="shared" si="46"/>
        <v>0.70615256233322543</v>
      </c>
      <c r="I1496" s="199">
        <f t="shared" si="47"/>
        <v>1</v>
      </c>
    </row>
    <row r="1497" spans="1:9">
      <c r="A1497" s="214">
        <v>-27223</v>
      </c>
      <c r="B1497" s="86">
        <f t="shared" si="46"/>
        <v>-1.5468623453552706</v>
      </c>
      <c r="I1497" s="199">
        <f t="shared" si="47"/>
        <v>-2</v>
      </c>
    </row>
    <row r="1498" spans="1:9">
      <c r="A1498" s="214">
        <v>-9088</v>
      </c>
      <c r="B1498" s="86">
        <f t="shared" si="46"/>
        <v>-0.4991835497212575</v>
      </c>
      <c r="I1498" s="199">
        <f t="shared" si="47"/>
        <v>0</v>
      </c>
    </row>
    <row r="1499" spans="1:9">
      <c r="A1499" s="214">
        <v>-8667</v>
      </c>
      <c r="B1499" s="86">
        <f t="shared" si="46"/>
        <v>-0.47486191900926855</v>
      </c>
      <c r="I1499" s="199">
        <f t="shared" si="47"/>
        <v>0</v>
      </c>
    </row>
    <row r="1500" spans="1:9">
      <c r="A1500" s="214">
        <v>-1061</v>
      </c>
      <c r="B1500" s="86">
        <f t="shared" si="46"/>
        <v>-3.5454975552290206E-2</v>
      </c>
      <c r="I1500" s="199">
        <f t="shared" si="47"/>
        <v>0</v>
      </c>
    </row>
    <row r="1501" spans="1:9">
      <c r="A1501" s="214">
        <v>-25302</v>
      </c>
      <c r="B1501" s="86">
        <f t="shared" si="46"/>
        <v>-1.4358840731516347</v>
      </c>
      <c r="I1501" s="199">
        <f t="shared" si="47"/>
        <v>-1</v>
      </c>
    </row>
    <row r="1502" spans="1:9">
      <c r="A1502" s="214">
        <v>-22703</v>
      </c>
      <c r="B1502" s="86">
        <f t="shared" si="46"/>
        <v>-1.2857369989937741</v>
      </c>
      <c r="I1502" s="199">
        <f t="shared" si="47"/>
        <v>-1</v>
      </c>
    </row>
    <row r="1503" spans="1:9">
      <c r="A1503" s="214">
        <v>-26897</v>
      </c>
      <c r="B1503" s="86">
        <f t="shared" si="46"/>
        <v>-1.5280289686044193</v>
      </c>
      <c r="I1503" s="199">
        <f t="shared" si="47"/>
        <v>-2</v>
      </c>
    </row>
    <row r="1504" spans="1:9">
      <c r="A1504" s="214">
        <v>-1453</v>
      </c>
      <c r="B1504" s="86">
        <f t="shared" si="46"/>
        <v>-5.8101244528773972E-2</v>
      </c>
      <c r="I1504" s="199">
        <f t="shared" si="47"/>
        <v>0</v>
      </c>
    </row>
    <row r="1505" spans="1:9">
      <c r="A1505" s="214">
        <v>-16556</v>
      </c>
      <c r="B1505" s="86">
        <f t="shared" si="46"/>
        <v>-0.93061808216100439</v>
      </c>
      <c r="I1505" s="199">
        <f t="shared" si="47"/>
        <v>-1</v>
      </c>
    </row>
    <row r="1506" spans="1:9">
      <c r="A1506" s="214">
        <v>-22803</v>
      </c>
      <c r="B1506" s="86">
        <f t="shared" si="46"/>
        <v>-1.2915141084265507</v>
      </c>
      <c r="I1506" s="199">
        <f t="shared" si="47"/>
        <v>-1</v>
      </c>
    </row>
    <row r="1507" spans="1:9">
      <c r="A1507" s="214">
        <v>-18519</v>
      </c>
      <c r="B1507" s="86">
        <f t="shared" si="46"/>
        <v>-1.0440227403264066</v>
      </c>
      <c r="I1507" s="199">
        <f t="shared" si="47"/>
        <v>-1</v>
      </c>
    </row>
    <row r="1508" spans="1:9">
      <c r="A1508" s="214">
        <v>-19896</v>
      </c>
      <c r="B1508" s="86">
        <f t="shared" si="46"/>
        <v>-1.1235735372157385</v>
      </c>
      <c r="I1508" s="199">
        <f t="shared" si="47"/>
        <v>-1</v>
      </c>
    </row>
    <row r="1509" spans="1:9">
      <c r="A1509" s="214">
        <v>-17300</v>
      </c>
      <c r="B1509" s="86">
        <f t="shared" si="46"/>
        <v>-0.97359977634086137</v>
      </c>
      <c r="I1509" s="199">
        <f t="shared" si="47"/>
        <v>-1</v>
      </c>
    </row>
    <row r="1510" spans="1:9">
      <c r="A1510" s="214">
        <v>-4461</v>
      </c>
      <c r="B1510" s="86">
        <f t="shared" si="46"/>
        <v>-0.23187669626669025</v>
      </c>
      <c r="I1510" s="199">
        <f t="shared" si="47"/>
        <v>0</v>
      </c>
    </row>
    <row r="1511" spans="1:9">
      <c r="A1511" s="214">
        <v>11267</v>
      </c>
      <c r="B1511" s="86">
        <f t="shared" si="46"/>
        <v>0.67674707532039313</v>
      </c>
      <c r="I1511" s="199">
        <f t="shared" si="47"/>
        <v>1</v>
      </c>
    </row>
    <row r="1512" spans="1:9">
      <c r="A1512" s="214">
        <v>6169</v>
      </c>
      <c r="B1512" s="86">
        <f t="shared" si="46"/>
        <v>0.38223003643744863</v>
      </c>
      <c r="I1512" s="199">
        <f t="shared" si="47"/>
        <v>0</v>
      </c>
    </row>
    <row r="1513" spans="1:9">
      <c r="A1513" s="214">
        <v>-860</v>
      </c>
      <c r="B1513" s="86">
        <f t="shared" si="46"/>
        <v>-2.38429855924095E-2</v>
      </c>
      <c r="I1513" s="199">
        <f t="shared" si="47"/>
        <v>0</v>
      </c>
    </row>
    <row r="1514" spans="1:9">
      <c r="A1514" s="214">
        <v>23612</v>
      </c>
      <c r="B1514" s="86">
        <f t="shared" si="46"/>
        <v>1.3899312347966484</v>
      </c>
      <c r="I1514" s="199">
        <f t="shared" si="47"/>
        <v>1</v>
      </c>
    </row>
    <row r="1515" spans="1:9">
      <c r="A1515" s="214">
        <v>24342</v>
      </c>
      <c r="B1515" s="86">
        <f t="shared" si="46"/>
        <v>1.4321041336559166</v>
      </c>
      <c r="I1515" s="199">
        <f t="shared" si="47"/>
        <v>1</v>
      </c>
    </row>
    <row r="1516" spans="1:9">
      <c r="A1516" s="214">
        <v>2081</v>
      </c>
      <c r="B1516" s="86">
        <f t="shared" si="46"/>
        <v>0.14606180282554651</v>
      </c>
      <c r="I1516" s="199">
        <f t="shared" si="47"/>
        <v>0</v>
      </c>
    </row>
    <row r="1517" spans="1:9">
      <c r="A1517" s="214">
        <v>25462</v>
      </c>
      <c r="B1517" s="86">
        <f t="shared" si="46"/>
        <v>1.4968077593030131</v>
      </c>
      <c r="I1517" s="199">
        <f t="shared" si="47"/>
        <v>1</v>
      </c>
    </row>
    <row r="1518" spans="1:9">
      <c r="A1518" s="214">
        <v>21963</v>
      </c>
      <c r="B1518" s="86">
        <f t="shared" si="46"/>
        <v>1.2946667002501644</v>
      </c>
      <c r="I1518" s="199">
        <f t="shared" si="47"/>
        <v>1</v>
      </c>
    </row>
    <row r="1519" spans="1:9">
      <c r="A1519" s="214">
        <v>9279</v>
      </c>
      <c r="B1519" s="86">
        <f t="shared" si="46"/>
        <v>0.56189813979679692</v>
      </c>
      <c r="I1519" s="199">
        <f t="shared" si="47"/>
        <v>1</v>
      </c>
    </row>
    <row r="1520" spans="1:9">
      <c r="A1520" s="214">
        <v>4183</v>
      </c>
      <c r="B1520" s="86">
        <f t="shared" si="46"/>
        <v>0.26749664310250792</v>
      </c>
      <c r="I1520" s="199">
        <f t="shared" si="47"/>
        <v>0</v>
      </c>
    </row>
    <row r="1521" spans="1:9">
      <c r="A1521" s="214">
        <v>3646</v>
      </c>
      <c r="B1521" s="86">
        <f t="shared" si="46"/>
        <v>0.23647356544849826</v>
      </c>
      <c r="I1521" s="199">
        <f t="shared" si="47"/>
        <v>0</v>
      </c>
    </row>
    <row r="1522" spans="1:9">
      <c r="A1522" s="214">
        <v>-25330</v>
      </c>
      <c r="B1522" s="86">
        <f t="shared" si="46"/>
        <v>-1.437501663792812</v>
      </c>
      <c r="I1522" s="199">
        <f t="shared" si="47"/>
        <v>-1</v>
      </c>
    </row>
    <row r="1523" spans="1:9">
      <c r="A1523" s="214">
        <v>18655</v>
      </c>
      <c r="B1523" s="86">
        <f t="shared" si="46"/>
        <v>1.1035599202139188</v>
      </c>
      <c r="I1523" s="199">
        <f t="shared" si="47"/>
        <v>1</v>
      </c>
    </row>
    <row r="1524" spans="1:9">
      <c r="A1524" s="214">
        <v>28092</v>
      </c>
      <c r="B1524" s="86">
        <f t="shared" si="46"/>
        <v>1.6487457373850343</v>
      </c>
      <c r="I1524" s="199">
        <f t="shared" si="47"/>
        <v>2</v>
      </c>
    </row>
    <row r="1525" spans="1:9">
      <c r="A1525" s="214">
        <v>9708</v>
      </c>
      <c r="B1525" s="86">
        <f t="shared" si="46"/>
        <v>0.58668193926340795</v>
      </c>
      <c r="I1525" s="199">
        <f t="shared" si="47"/>
        <v>1</v>
      </c>
    </row>
    <row r="1526" spans="1:9">
      <c r="A1526" s="214">
        <v>14528</v>
      </c>
      <c r="B1526" s="86">
        <f t="shared" si="46"/>
        <v>0.86513861392323388</v>
      </c>
      <c r="I1526" s="199">
        <f t="shared" si="47"/>
        <v>1</v>
      </c>
    </row>
    <row r="1527" spans="1:9">
      <c r="A1527" s="214">
        <v>-24824</v>
      </c>
      <c r="B1527" s="86">
        <f t="shared" si="46"/>
        <v>-1.4082694900629631</v>
      </c>
      <c r="I1527" s="199">
        <f t="shared" si="47"/>
        <v>-1</v>
      </c>
    </row>
    <row r="1528" spans="1:9">
      <c r="A1528" s="214">
        <v>8388</v>
      </c>
      <c r="B1528" s="86">
        <f t="shared" si="46"/>
        <v>0.51042409475075856</v>
      </c>
      <c r="I1528" s="199">
        <f t="shared" si="47"/>
        <v>1</v>
      </c>
    </row>
    <row r="1529" spans="1:9">
      <c r="A1529" s="214">
        <v>-19413</v>
      </c>
      <c r="B1529" s="86">
        <f t="shared" si="46"/>
        <v>-1.0956700986554282</v>
      </c>
      <c r="I1529" s="199">
        <f t="shared" si="47"/>
        <v>-1</v>
      </c>
    </row>
    <row r="1530" spans="1:9">
      <c r="A1530" s="214">
        <v>19133</v>
      </c>
      <c r="B1530" s="86">
        <f t="shared" si="46"/>
        <v>1.1311745033025902</v>
      </c>
      <c r="I1530" s="199">
        <f t="shared" si="47"/>
        <v>1</v>
      </c>
    </row>
    <row r="1531" spans="1:9">
      <c r="A1531" s="214">
        <v>10346</v>
      </c>
      <c r="B1531" s="86">
        <f t="shared" si="46"/>
        <v>0.62353989744452187</v>
      </c>
      <c r="I1531" s="199">
        <f t="shared" si="47"/>
        <v>1</v>
      </c>
    </row>
    <row r="1532" spans="1:9">
      <c r="A1532" s="214">
        <v>151</v>
      </c>
      <c r="B1532" s="86">
        <f t="shared" si="46"/>
        <v>3.4563590772960624E-2</v>
      </c>
      <c r="I1532" s="199">
        <f t="shared" si="47"/>
        <v>0</v>
      </c>
    </row>
    <row r="1533" spans="1:9">
      <c r="A1533" s="214">
        <v>-22704</v>
      </c>
      <c r="B1533" s="86">
        <f t="shared" si="46"/>
        <v>-1.2857947700881018</v>
      </c>
      <c r="I1533" s="199">
        <f t="shared" si="47"/>
        <v>-1</v>
      </c>
    </row>
    <row r="1534" spans="1:9">
      <c r="A1534" s="214">
        <v>15208</v>
      </c>
      <c r="B1534" s="86">
        <f t="shared" si="46"/>
        <v>0.90442295806611395</v>
      </c>
      <c r="I1534" s="199">
        <f t="shared" si="47"/>
        <v>1</v>
      </c>
    </row>
    <row r="1535" spans="1:9">
      <c r="A1535" s="214">
        <v>7148</v>
      </c>
      <c r="B1535" s="86">
        <f t="shared" si="46"/>
        <v>0.43878793778433028</v>
      </c>
      <c r="I1535" s="199">
        <f t="shared" si="47"/>
        <v>0</v>
      </c>
    </row>
    <row r="1536" spans="1:9">
      <c r="A1536" s="214">
        <v>13504</v>
      </c>
      <c r="B1536" s="86">
        <f t="shared" si="46"/>
        <v>0.80598101333160288</v>
      </c>
      <c r="I1536" s="199">
        <f t="shared" si="47"/>
        <v>1</v>
      </c>
    </row>
    <row r="1537" spans="1:9">
      <c r="A1537" s="214">
        <v>17827</v>
      </c>
      <c r="B1537" s="86">
        <f t="shared" si="46"/>
        <v>1.0557254541105296</v>
      </c>
      <c r="I1537" s="199">
        <f t="shared" si="47"/>
        <v>1</v>
      </c>
    </row>
    <row r="1538" spans="1:9">
      <c r="A1538" s="214">
        <v>-29156</v>
      </c>
      <c r="B1538" s="86">
        <f t="shared" si="46"/>
        <v>-1.6585338706908399</v>
      </c>
      <c r="I1538" s="199">
        <f t="shared" si="47"/>
        <v>-2</v>
      </c>
    </row>
    <row r="1539" spans="1:9">
      <c r="A1539" s="214">
        <v>29324</v>
      </c>
      <c r="B1539" s="86">
        <f t="shared" si="46"/>
        <v>1.7199197255968404</v>
      </c>
      <c r="I1539" s="199">
        <f t="shared" si="47"/>
        <v>2</v>
      </c>
    </row>
    <row r="1540" spans="1:9">
      <c r="A1540" s="214">
        <v>17474</v>
      </c>
      <c r="B1540" s="86">
        <f t="shared" si="46"/>
        <v>1.0353322578128286</v>
      </c>
      <c r="I1540" s="199">
        <f t="shared" si="47"/>
        <v>1</v>
      </c>
    </row>
    <row r="1541" spans="1:9">
      <c r="A1541" s="214">
        <v>19554</v>
      </c>
      <c r="B1541" s="86">
        <f t="shared" si="46"/>
        <v>1.1554961340145793</v>
      </c>
      <c r="I1541" s="199">
        <f t="shared" si="47"/>
        <v>1</v>
      </c>
    </row>
    <row r="1542" spans="1:9">
      <c r="A1542" s="214">
        <v>27619</v>
      </c>
      <c r="B1542" s="86">
        <f t="shared" si="46"/>
        <v>1.6214200097680016</v>
      </c>
      <c r="I1542" s="199">
        <f t="shared" si="47"/>
        <v>2</v>
      </c>
    </row>
    <row r="1543" spans="1:9">
      <c r="A1543" s="214">
        <v>-6142</v>
      </c>
      <c r="B1543" s="86">
        <f t="shared" si="46"/>
        <v>-0.32898990583166271</v>
      </c>
      <c r="I1543" s="199">
        <f t="shared" si="47"/>
        <v>0</v>
      </c>
    </row>
    <row r="1544" spans="1:9">
      <c r="A1544" s="214">
        <v>15411</v>
      </c>
      <c r="B1544" s="86">
        <f t="shared" ref="B1544:B1607" si="48">(A1544-$F$7)/$F$8</f>
        <v>0.91615049021465012</v>
      </c>
      <c r="I1544" s="199">
        <f t="shared" ref="I1544:I1607" si="49">ROUND(B1544,0)</f>
        <v>1</v>
      </c>
    </row>
    <row r="1545" spans="1:9">
      <c r="A1545" s="214">
        <v>16479</v>
      </c>
      <c r="B1545" s="86">
        <f t="shared" si="48"/>
        <v>0.97785001895670276</v>
      </c>
      <c r="I1545" s="199">
        <f t="shared" si="49"/>
        <v>1</v>
      </c>
    </row>
    <row r="1546" spans="1:9">
      <c r="A1546" s="214">
        <v>-13210</v>
      </c>
      <c r="B1546" s="86">
        <f t="shared" si="48"/>
        <v>-0.73731600054030366</v>
      </c>
      <c r="I1546" s="199">
        <f t="shared" si="49"/>
        <v>-1</v>
      </c>
    </row>
    <row r="1547" spans="1:9">
      <c r="A1547" s="214">
        <v>-23243</v>
      </c>
      <c r="B1547" s="86">
        <f t="shared" si="48"/>
        <v>-1.3169333899307671</v>
      </c>
      <c r="I1547" s="199">
        <f t="shared" si="49"/>
        <v>-1</v>
      </c>
    </row>
    <row r="1548" spans="1:9">
      <c r="A1548" s="214">
        <v>-19383</v>
      </c>
      <c r="B1548" s="86">
        <f t="shared" si="48"/>
        <v>-1.0939369658255953</v>
      </c>
      <c r="I1548" s="199">
        <f t="shared" si="49"/>
        <v>-1</v>
      </c>
    </row>
    <row r="1549" spans="1:9">
      <c r="A1549" s="214">
        <v>11139</v>
      </c>
      <c r="B1549" s="86">
        <f t="shared" si="48"/>
        <v>0.66935237524643931</v>
      </c>
      <c r="I1549" s="199">
        <f t="shared" si="49"/>
        <v>1</v>
      </c>
    </row>
    <row r="1550" spans="1:9">
      <c r="A1550" s="214">
        <v>24929</v>
      </c>
      <c r="B1550" s="86">
        <f t="shared" si="48"/>
        <v>1.4660157660263144</v>
      </c>
      <c r="I1550" s="199">
        <f t="shared" si="49"/>
        <v>1</v>
      </c>
    </row>
    <row r="1551" spans="1:9">
      <c r="A1551" s="214">
        <v>-15791</v>
      </c>
      <c r="B1551" s="86">
        <f t="shared" si="48"/>
        <v>-0.88642319500026434</v>
      </c>
      <c r="I1551" s="199">
        <f t="shared" si="49"/>
        <v>-1</v>
      </c>
    </row>
    <row r="1552" spans="1:9">
      <c r="A1552" s="214">
        <v>-8636</v>
      </c>
      <c r="B1552" s="86">
        <f t="shared" si="48"/>
        <v>-0.4730710150851079</v>
      </c>
      <c r="I1552" s="199">
        <f t="shared" si="49"/>
        <v>0</v>
      </c>
    </row>
    <row r="1553" spans="1:9">
      <c r="A1553" s="214">
        <v>-8795</v>
      </c>
      <c r="B1553" s="86">
        <f t="shared" si="48"/>
        <v>-0.48225661908322243</v>
      </c>
      <c r="I1553" s="199">
        <f t="shared" si="49"/>
        <v>0</v>
      </c>
    </row>
    <row r="1554" spans="1:9">
      <c r="A1554" s="214">
        <v>-29424</v>
      </c>
      <c r="B1554" s="86">
        <f t="shared" si="48"/>
        <v>-1.6740165239706808</v>
      </c>
      <c r="I1554" s="199">
        <f t="shared" si="49"/>
        <v>-2</v>
      </c>
    </row>
    <row r="1555" spans="1:9">
      <c r="A1555" s="214">
        <v>-9847</v>
      </c>
      <c r="B1555" s="86">
        <f t="shared" si="48"/>
        <v>-0.54303181031603087</v>
      </c>
      <c r="I1555" s="199">
        <f t="shared" si="49"/>
        <v>-1</v>
      </c>
    </row>
    <row r="1556" spans="1:9">
      <c r="A1556" s="214">
        <v>7915</v>
      </c>
      <c r="B1556" s="86">
        <f t="shared" si="48"/>
        <v>0.48309836713372589</v>
      </c>
      <c r="I1556" s="199">
        <f t="shared" si="49"/>
        <v>0</v>
      </c>
    </row>
    <row r="1557" spans="1:9">
      <c r="A1557" s="214">
        <v>21281</v>
      </c>
      <c r="B1557" s="86">
        <f t="shared" si="48"/>
        <v>1.2552668139186289</v>
      </c>
      <c r="I1557" s="199">
        <f t="shared" si="49"/>
        <v>1</v>
      </c>
    </row>
    <row r="1558" spans="1:9">
      <c r="A1558" s="214">
        <v>14147</v>
      </c>
      <c r="B1558" s="86">
        <f t="shared" si="48"/>
        <v>0.84312782698435551</v>
      </c>
      <c r="I1558" s="199">
        <f t="shared" si="49"/>
        <v>1</v>
      </c>
    </row>
    <row r="1559" spans="1:9">
      <c r="A1559" s="214">
        <v>21213</v>
      </c>
      <c r="B1559" s="86">
        <f t="shared" si="48"/>
        <v>1.2513383795043409</v>
      </c>
      <c r="I1559" s="199">
        <f t="shared" si="49"/>
        <v>1</v>
      </c>
    </row>
    <row r="1560" spans="1:9">
      <c r="A1560" s="214">
        <v>-2845</v>
      </c>
      <c r="B1560" s="86">
        <f t="shared" si="48"/>
        <v>-0.13851860783302247</v>
      </c>
      <c r="I1560" s="199">
        <f t="shared" si="49"/>
        <v>0</v>
      </c>
    </row>
    <row r="1561" spans="1:9">
      <c r="A1561" s="214">
        <v>-20615</v>
      </c>
      <c r="B1561" s="86">
        <f t="shared" si="48"/>
        <v>-1.1651109540374014</v>
      </c>
      <c r="I1561" s="199">
        <f t="shared" si="49"/>
        <v>-1</v>
      </c>
    </row>
    <row r="1562" spans="1:9">
      <c r="A1562" s="214">
        <v>-15026</v>
      </c>
      <c r="B1562" s="86">
        <f t="shared" si="48"/>
        <v>-0.84222830783952429</v>
      </c>
      <c r="I1562" s="199">
        <f t="shared" si="49"/>
        <v>-1</v>
      </c>
    </row>
    <row r="1563" spans="1:9">
      <c r="A1563" s="214">
        <v>25506</v>
      </c>
      <c r="B1563" s="86">
        <f t="shared" si="48"/>
        <v>1.4993496874534349</v>
      </c>
      <c r="I1563" s="199">
        <f t="shared" si="49"/>
        <v>1</v>
      </c>
    </row>
    <row r="1564" spans="1:9">
      <c r="A1564" s="214">
        <v>11451</v>
      </c>
      <c r="B1564" s="86">
        <f t="shared" si="48"/>
        <v>0.68737695667670184</v>
      </c>
      <c r="I1564" s="199">
        <f t="shared" si="49"/>
        <v>1</v>
      </c>
    </row>
    <row r="1565" spans="1:9">
      <c r="A1565" s="214">
        <v>-8129</v>
      </c>
      <c r="B1565" s="86">
        <f t="shared" si="48"/>
        <v>-0.44378107026093117</v>
      </c>
      <c r="I1565" s="199">
        <f t="shared" si="49"/>
        <v>0</v>
      </c>
    </row>
    <row r="1566" spans="1:9">
      <c r="A1566" s="214">
        <v>-3785</v>
      </c>
      <c r="B1566" s="86">
        <f t="shared" si="48"/>
        <v>-0.1928234365011213</v>
      </c>
      <c r="I1566" s="199">
        <f t="shared" si="49"/>
        <v>0</v>
      </c>
    </row>
    <row r="1567" spans="1:9">
      <c r="A1567" s="214">
        <v>-29104</v>
      </c>
      <c r="B1567" s="86">
        <f t="shared" si="48"/>
        <v>-1.6555297737857961</v>
      </c>
      <c r="I1567" s="199">
        <f t="shared" si="49"/>
        <v>-2</v>
      </c>
    </row>
    <row r="1568" spans="1:9">
      <c r="A1568" s="214">
        <v>-21190</v>
      </c>
      <c r="B1568" s="86">
        <f t="shared" si="48"/>
        <v>-1.1983293332758662</v>
      </c>
      <c r="I1568" s="199">
        <f t="shared" si="49"/>
        <v>-1</v>
      </c>
    </row>
    <row r="1569" spans="1:9">
      <c r="A1569" s="214">
        <v>13888</v>
      </c>
      <c r="B1569" s="86">
        <f t="shared" si="48"/>
        <v>0.82816511355346445</v>
      </c>
      <c r="I1569" s="199">
        <f t="shared" si="49"/>
        <v>1</v>
      </c>
    </row>
    <row r="1570" spans="1:9">
      <c r="A1570" s="214">
        <v>11502</v>
      </c>
      <c r="B1570" s="86">
        <f t="shared" si="48"/>
        <v>0.69032328248741792</v>
      </c>
      <c r="I1570" s="199">
        <f t="shared" si="49"/>
        <v>1</v>
      </c>
    </row>
    <row r="1571" spans="1:9">
      <c r="A1571" s="214">
        <v>-2623</v>
      </c>
      <c r="B1571" s="86">
        <f t="shared" si="48"/>
        <v>-0.12569342489225871</v>
      </c>
      <c r="I1571" s="199">
        <f t="shared" si="49"/>
        <v>0</v>
      </c>
    </row>
    <row r="1572" spans="1:9">
      <c r="A1572" s="214">
        <v>-19971</v>
      </c>
      <c r="B1572" s="86">
        <f t="shared" si="48"/>
        <v>-1.1279063692903208</v>
      </c>
      <c r="I1572" s="199">
        <f t="shared" si="49"/>
        <v>-1</v>
      </c>
    </row>
    <row r="1573" spans="1:9">
      <c r="A1573" s="214">
        <v>-8082</v>
      </c>
      <c r="B1573" s="86">
        <f t="shared" si="48"/>
        <v>-0.44106582882752626</v>
      </c>
      <c r="I1573" s="199">
        <f t="shared" si="49"/>
        <v>0</v>
      </c>
    </row>
    <row r="1574" spans="1:9">
      <c r="A1574" s="214">
        <v>9169</v>
      </c>
      <c r="B1574" s="86">
        <f t="shared" si="48"/>
        <v>0.55554331942074286</v>
      </c>
      <c r="I1574" s="199">
        <f t="shared" si="49"/>
        <v>1</v>
      </c>
    </row>
    <row r="1575" spans="1:9">
      <c r="A1575" s="214">
        <v>5778</v>
      </c>
      <c r="B1575" s="86">
        <f t="shared" si="48"/>
        <v>0.35964153855529263</v>
      </c>
      <c r="I1575" s="199">
        <f t="shared" si="49"/>
        <v>0</v>
      </c>
    </row>
    <row r="1576" spans="1:9">
      <c r="A1576" s="214">
        <v>25829</v>
      </c>
      <c r="B1576" s="86">
        <f t="shared" si="48"/>
        <v>1.5180097509213029</v>
      </c>
      <c r="I1576" s="199">
        <f t="shared" si="49"/>
        <v>2</v>
      </c>
    </row>
    <row r="1577" spans="1:9">
      <c r="A1577" s="214">
        <v>4669</v>
      </c>
      <c r="B1577" s="86">
        <f t="shared" si="48"/>
        <v>0.29557339494580159</v>
      </c>
      <c r="I1577" s="199">
        <f t="shared" si="49"/>
        <v>0</v>
      </c>
    </row>
    <row r="1578" spans="1:9">
      <c r="A1578" s="214">
        <v>16463</v>
      </c>
      <c r="B1578" s="86">
        <f t="shared" si="48"/>
        <v>0.9769256814474585</v>
      </c>
      <c r="I1578" s="199">
        <f t="shared" si="49"/>
        <v>1</v>
      </c>
    </row>
    <row r="1579" spans="1:9">
      <c r="A1579" s="214">
        <v>3383</v>
      </c>
      <c r="B1579" s="86">
        <f t="shared" si="48"/>
        <v>0.22127976764029614</v>
      </c>
      <c r="I1579" s="199">
        <f t="shared" si="49"/>
        <v>0</v>
      </c>
    </row>
    <row r="1580" spans="1:9">
      <c r="A1580" s="214">
        <v>-24923</v>
      </c>
      <c r="B1580" s="86">
        <f t="shared" si="48"/>
        <v>-1.4139888284014117</v>
      </c>
      <c r="I1580" s="199">
        <f t="shared" si="49"/>
        <v>-1</v>
      </c>
    </row>
    <row r="1581" spans="1:9">
      <c r="A1581" s="214">
        <v>-3933</v>
      </c>
      <c r="B1581" s="86">
        <f t="shared" si="48"/>
        <v>-0.20137355846163046</v>
      </c>
      <c r="I1581" s="199">
        <f t="shared" si="49"/>
        <v>0</v>
      </c>
    </row>
    <row r="1582" spans="1:9">
      <c r="A1582" s="214">
        <v>-15499</v>
      </c>
      <c r="B1582" s="86">
        <f t="shared" si="48"/>
        <v>-0.86955403545655707</v>
      </c>
      <c r="I1582" s="199">
        <f t="shared" si="49"/>
        <v>-1</v>
      </c>
    </row>
    <row r="1583" spans="1:9">
      <c r="A1583" s="214">
        <v>-14503</v>
      </c>
      <c r="B1583" s="86">
        <f t="shared" si="48"/>
        <v>-0.81201402550610335</v>
      </c>
      <c r="I1583" s="199">
        <f t="shared" si="49"/>
        <v>-1</v>
      </c>
    </row>
    <row r="1584" spans="1:9">
      <c r="A1584" s="214">
        <v>-12376</v>
      </c>
      <c r="B1584" s="86">
        <f t="shared" si="48"/>
        <v>-0.68913490787094789</v>
      </c>
      <c r="I1584" s="199">
        <f t="shared" si="49"/>
        <v>-1</v>
      </c>
    </row>
    <row r="1585" spans="1:9">
      <c r="A1585" s="214">
        <v>5310</v>
      </c>
      <c r="B1585" s="86">
        <f t="shared" si="48"/>
        <v>0.33260466640989877</v>
      </c>
      <c r="I1585" s="199">
        <f t="shared" si="49"/>
        <v>0</v>
      </c>
    </row>
    <row r="1586" spans="1:9">
      <c r="A1586" s="214">
        <v>6774</v>
      </c>
      <c r="B1586" s="86">
        <f t="shared" si="48"/>
        <v>0.41718154850574629</v>
      </c>
      <c r="I1586" s="199">
        <f t="shared" si="49"/>
        <v>0</v>
      </c>
    </row>
    <row r="1587" spans="1:9">
      <c r="A1587" s="214">
        <v>2824</v>
      </c>
      <c r="B1587" s="86">
        <f t="shared" si="48"/>
        <v>0.18898572591107568</v>
      </c>
      <c r="I1587" s="199">
        <f t="shared" si="49"/>
        <v>0</v>
      </c>
    </row>
    <row r="1588" spans="1:9">
      <c r="A1588" s="214">
        <v>25064</v>
      </c>
      <c r="B1588" s="86">
        <f t="shared" si="48"/>
        <v>1.4738148637605628</v>
      </c>
      <c r="I1588" s="199">
        <f t="shared" si="49"/>
        <v>1</v>
      </c>
    </row>
    <row r="1589" spans="1:9">
      <c r="A1589" s="214">
        <v>-26908</v>
      </c>
      <c r="B1589" s="86">
        <f t="shared" si="48"/>
        <v>-1.5286644506420248</v>
      </c>
      <c r="I1589" s="199">
        <f t="shared" si="49"/>
        <v>-2</v>
      </c>
    </row>
    <row r="1590" spans="1:9">
      <c r="A1590" s="214">
        <v>-22706</v>
      </c>
      <c r="B1590" s="86">
        <f t="shared" si="48"/>
        <v>-1.2859103122767575</v>
      </c>
      <c r="I1590" s="199">
        <f t="shared" si="49"/>
        <v>-1</v>
      </c>
    </row>
    <row r="1591" spans="1:9">
      <c r="A1591" s="214">
        <v>13836</v>
      </c>
      <c r="B1591" s="86">
        <f t="shared" si="48"/>
        <v>0.82516101664842068</v>
      </c>
      <c r="I1591" s="199">
        <f t="shared" si="49"/>
        <v>1</v>
      </c>
    </row>
    <row r="1592" spans="1:9">
      <c r="A1592" s="214">
        <v>-4662</v>
      </c>
      <c r="B1592" s="86">
        <f t="shared" si="48"/>
        <v>-0.24348868622657094</v>
      </c>
      <c r="I1592" s="199">
        <f t="shared" si="49"/>
        <v>0</v>
      </c>
    </row>
    <row r="1593" spans="1:9">
      <c r="A1593" s="214">
        <v>-21860</v>
      </c>
      <c r="B1593" s="86">
        <f t="shared" si="48"/>
        <v>-1.2370359664754684</v>
      </c>
      <c r="I1593" s="199">
        <f t="shared" si="49"/>
        <v>-1</v>
      </c>
    </row>
    <row r="1594" spans="1:9">
      <c r="A1594" s="214">
        <v>27387</v>
      </c>
      <c r="B1594" s="86">
        <f t="shared" si="48"/>
        <v>1.6080171158839602</v>
      </c>
      <c r="I1594" s="199">
        <f t="shared" si="49"/>
        <v>2</v>
      </c>
    </row>
    <row r="1595" spans="1:9">
      <c r="A1595" s="214">
        <v>-10203</v>
      </c>
      <c r="B1595" s="86">
        <f t="shared" si="48"/>
        <v>-0.56359831989671516</v>
      </c>
      <c r="I1595" s="199">
        <f t="shared" si="49"/>
        <v>-1</v>
      </c>
    </row>
    <row r="1596" spans="1:9">
      <c r="A1596" s="214">
        <v>-15252</v>
      </c>
      <c r="B1596" s="86">
        <f t="shared" si="48"/>
        <v>-0.85528457515759915</v>
      </c>
      <c r="I1596" s="199">
        <f t="shared" si="49"/>
        <v>-1</v>
      </c>
    </row>
    <row r="1597" spans="1:9">
      <c r="A1597" s="214">
        <v>-12164</v>
      </c>
      <c r="B1597" s="86">
        <f t="shared" si="48"/>
        <v>-0.67688743587346178</v>
      </c>
      <c r="I1597" s="199">
        <f t="shared" si="49"/>
        <v>-1</v>
      </c>
    </row>
    <row r="1598" spans="1:9">
      <c r="A1598" s="214">
        <v>-26537</v>
      </c>
      <c r="B1598" s="86">
        <f t="shared" si="48"/>
        <v>-1.5072313746464241</v>
      </c>
      <c r="I1598" s="199">
        <f t="shared" si="49"/>
        <v>-2</v>
      </c>
    </row>
    <row r="1599" spans="1:9">
      <c r="A1599" s="214">
        <v>-11834</v>
      </c>
      <c r="B1599" s="86">
        <f t="shared" si="48"/>
        <v>-0.65782297474529938</v>
      </c>
      <c r="I1599" s="199">
        <f t="shared" si="49"/>
        <v>-1</v>
      </c>
    </row>
    <row r="1600" spans="1:9">
      <c r="A1600" s="214">
        <v>24631</v>
      </c>
      <c r="B1600" s="86">
        <f t="shared" si="48"/>
        <v>1.4487999799166407</v>
      </c>
      <c r="I1600" s="199">
        <f t="shared" si="49"/>
        <v>1</v>
      </c>
    </row>
    <row r="1601" spans="1:9">
      <c r="A1601" s="214">
        <v>2947</v>
      </c>
      <c r="B1601" s="86">
        <f t="shared" si="48"/>
        <v>0.19609157051339074</v>
      </c>
      <c r="I1601" s="199">
        <f t="shared" si="49"/>
        <v>0</v>
      </c>
    </row>
    <row r="1602" spans="1:9">
      <c r="A1602" s="214">
        <v>15304</v>
      </c>
      <c r="B1602" s="86">
        <f t="shared" si="48"/>
        <v>0.90996898312157937</v>
      </c>
      <c r="I1602" s="199">
        <f t="shared" si="49"/>
        <v>1</v>
      </c>
    </row>
    <row r="1603" spans="1:9">
      <c r="A1603" s="214">
        <v>-29442</v>
      </c>
      <c r="B1603" s="86">
        <f t="shared" si="48"/>
        <v>-1.6750564036685804</v>
      </c>
      <c r="I1603" s="199">
        <f t="shared" si="49"/>
        <v>-2</v>
      </c>
    </row>
    <row r="1604" spans="1:9">
      <c r="A1604" s="214">
        <v>-11815</v>
      </c>
      <c r="B1604" s="86">
        <f t="shared" si="48"/>
        <v>-0.65672532395307182</v>
      </c>
      <c r="I1604" s="199">
        <f t="shared" si="49"/>
        <v>-1</v>
      </c>
    </row>
    <row r="1605" spans="1:9">
      <c r="A1605" s="214">
        <v>13388</v>
      </c>
      <c r="B1605" s="86">
        <f t="shared" si="48"/>
        <v>0.79927956638958209</v>
      </c>
      <c r="I1605" s="199">
        <f t="shared" si="49"/>
        <v>1</v>
      </c>
    </row>
    <row r="1606" spans="1:9">
      <c r="A1606" s="214">
        <v>12221</v>
      </c>
      <c r="B1606" s="86">
        <f t="shared" si="48"/>
        <v>0.73186069930908071</v>
      </c>
      <c r="I1606" s="199">
        <f t="shared" si="49"/>
        <v>1</v>
      </c>
    </row>
    <row r="1607" spans="1:9">
      <c r="A1607" s="214">
        <v>-7884</v>
      </c>
      <c r="B1607" s="86">
        <f t="shared" si="48"/>
        <v>-0.42962715215062885</v>
      </c>
      <c r="I1607" s="199">
        <f t="shared" si="49"/>
        <v>0</v>
      </c>
    </row>
    <row r="1608" spans="1:9">
      <c r="A1608" s="214">
        <v>7568</v>
      </c>
      <c r="B1608" s="86">
        <f t="shared" ref="B1608:B1671" si="50">(A1608-$F$7)/$F$8</f>
        <v>0.46305179740199148</v>
      </c>
      <c r="I1608" s="199">
        <f t="shared" ref="I1608:I1671" si="51">ROUND(B1608,0)</f>
        <v>0</v>
      </c>
    </row>
    <row r="1609" spans="1:9">
      <c r="A1609" s="214">
        <v>-3664</v>
      </c>
      <c r="B1609" s="86">
        <f t="shared" si="50"/>
        <v>-0.18583313408746177</v>
      </c>
      <c r="I1609" s="199">
        <f t="shared" si="51"/>
        <v>0</v>
      </c>
    </row>
    <row r="1610" spans="1:9">
      <c r="A1610" s="214">
        <v>17501</v>
      </c>
      <c r="B1610" s="86">
        <f t="shared" si="50"/>
        <v>1.0368920773596784</v>
      </c>
      <c r="I1610" s="199">
        <f t="shared" si="51"/>
        <v>1</v>
      </c>
    </row>
    <row r="1611" spans="1:9">
      <c r="A1611" s="214">
        <v>23045</v>
      </c>
      <c r="B1611" s="86">
        <f t="shared" si="50"/>
        <v>1.3571750243128058</v>
      </c>
      <c r="I1611" s="199">
        <f t="shared" si="51"/>
        <v>1</v>
      </c>
    </row>
    <row r="1612" spans="1:9">
      <c r="A1612" s="214">
        <v>-20472</v>
      </c>
      <c r="B1612" s="86">
        <f t="shared" si="50"/>
        <v>-1.156849687548531</v>
      </c>
      <c r="I1612" s="199">
        <f t="shared" si="51"/>
        <v>-1</v>
      </c>
    </row>
    <row r="1613" spans="1:9">
      <c r="A1613" s="214">
        <v>25634</v>
      </c>
      <c r="B1613" s="86">
        <f t="shared" si="50"/>
        <v>1.5067443875273887</v>
      </c>
      <c r="I1613" s="199">
        <f t="shared" si="51"/>
        <v>2</v>
      </c>
    </row>
    <row r="1614" spans="1:9">
      <c r="A1614" s="214">
        <v>-8538</v>
      </c>
      <c r="B1614" s="86">
        <f t="shared" si="50"/>
        <v>-0.46740944784098698</v>
      </c>
      <c r="I1614" s="199">
        <f t="shared" si="51"/>
        <v>0</v>
      </c>
    </row>
    <row r="1615" spans="1:9">
      <c r="A1615" s="214">
        <v>14956</v>
      </c>
      <c r="B1615" s="86">
        <f t="shared" si="50"/>
        <v>0.88986464229551721</v>
      </c>
      <c r="I1615" s="199">
        <f t="shared" si="51"/>
        <v>1</v>
      </c>
    </row>
    <row r="1616" spans="1:9">
      <c r="A1616" s="214">
        <v>-25564</v>
      </c>
      <c r="B1616" s="86">
        <f t="shared" si="50"/>
        <v>-1.4510200998655089</v>
      </c>
      <c r="I1616" s="199">
        <f t="shared" si="51"/>
        <v>-1</v>
      </c>
    </row>
    <row r="1617" spans="1:9">
      <c r="A1617" s="214">
        <v>14121</v>
      </c>
      <c r="B1617" s="86">
        <f t="shared" si="50"/>
        <v>0.84162577853183362</v>
      </c>
      <c r="I1617" s="199">
        <f t="shared" si="51"/>
        <v>1</v>
      </c>
    </row>
    <row r="1618" spans="1:9">
      <c r="A1618" s="214">
        <v>16864</v>
      </c>
      <c r="B1618" s="86">
        <f t="shared" si="50"/>
        <v>1.0000918902728921</v>
      </c>
      <c r="I1618" s="199">
        <f t="shared" si="51"/>
        <v>1</v>
      </c>
    </row>
    <row r="1619" spans="1:9">
      <c r="A1619" s="214">
        <v>-25623</v>
      </c>
      <c r="B1619" s="86">
        <f t="shared" si="50"/>
        <v>-1.454428594430847</v>
      </c>
      <c r="I1619" s="199">
        <f t="shared" si="51"/>
        <v>-1</v>
      </c>
    </row>
    <row r="1620" spans="1:9">
      <c r="A1620" s="214">
        <v>-29254</v>
      </c>
      <c r="B1620" s="86">
        <f t="shared" si="50"/>
        <v>-1.6641954379349608</v>
      </c>
      <c r="I1620" s="199">
        <f t="shared" si="51"/>
        <v>-2</v>
      </c>
    </row>
    <row r="1621" spans="1:9">
      <c r="A1621" s="214">
        <v>-6433</v>
      </c>
      <c r="B1621" s="86">
        <f t="shared" si="50"/>
        <v>-0.34580129428104223</v>
      </c>
      <c r="I1621" s="199">
        <f t="shared" si="51"/>
        <v>0</v>
      </c>
    </row>
    <row r="1622" spans="1:9">
      <c r="A1622" s="214">
        <v>-8588</v>
      </c>
      <c r="B1622" s="86">
        <f t="shared" si="50"/>
        <v>-0.47029800255737519</v>
      </c>
      <c r="I1622" s="199">
        <f t="shared" si="51"/>
        <v>0</v>
      </c>
    </row>
    <row r="1623" spans="1:9">
      <c r="A1623" s="214">
        <v>16184</v>
      </c>
      <c r="B1623" s="86">
        <f t="shared" si="50"/>
        <v>0.96080754613001218</v>
      </c>
      <c r="I1623" s="199">
        <f t="shared" si="51"/>
        <v>1</v>
      </c>
    </row>
    <row r="1624" spans="1:9">
      <c r="A1624" s="214">
        <v>-5942</v>
      </c>
      <c r="B1624" s="86">
        <f t="shared" si="50"/>
        <v>-0.31743568696610974</v>
      </c>
      <c r="I1624" s="199">
        <f t="shared" si="51"/>
        <v>0</v>
      </c>
    </row>
    <row r="1625" spans="1:9">
      <c r="A1625" s="214">
        <v>-7040</v>
      </c>
      <c r="B1625" s="86">
        <f t="shared" si="50"/>
        <v>-0.38086834853799539</v>
      </c>
      <c r="I1625" s="199">
        <f t="shared" si="51"/>
        <v>0</v>
      </c>
    </row>
    <row r="1626" spans="1:9">
      <c r="A1626" s="214">
        <v>-16038</v>
      </c>
      <c r="B1626" s="86">
        <f t="shared" si="50"/>
        <v>-0.90069265529922227</v>
      </c>
      <c r="I1626" s="199">
        <f t="shared" si="51"/>
        <v>-1</v>
      </c>
    </row>
    <row r="1627" spans="1:9">
      <c r="A1627" s="214">
        <v>-4028</v>
      </c>
      <c r="B1627" s="86">
        <f t="shared" si="50"/>
        <v>-0.2068618124227681</v>
      </c>
      <c r="I1627" s="199">
        <f t="shared" si="51"/>
        <v>0</v>
      </c>
    </row>
    <row r="1628" spans="1:9">
      <c r="A1628" s="214">
        <v>-19118</v>
      </c>
      <c r="B1628" s="86">
        <f t="shared" si="50"/>
        <v>-1.0786276258287377</v>
      </c>
      <c r="I1628" s="199">
        <f t="shared" si="51"/>
        <v>-1</v>
      </c>
    </row>
    <row r="1629" spans="1:9">
      <c r="A1629" s="214">
        <v>-8074</v>
      </c>
      <c r="B1629" s="86">
        <f t="shared" si="50"/>
        <v>-0.44060366007290414</v>
      </c>
      <c r="I1629" s="199">
        <f t="shared" si="51"/>
        <v>0</v>
      </c>
    </row>
    <row r="1630" spans="1:9">
      <c r="A1630" s="214">
        <v>-26929</v>
      </c>
      <c r="B1630" s="86">
        <f t="shared" si="50"/>
        <v>-1.5298776436229078</v>
      </c>
      <c r="I1630" s="199">
        <f t="shared" si="51"/>
        <v>-2</v>
      </c>
    </row>
    <row r="1631" spans="1:9">
      <c r="A1631" s="214">
        <v>12009</v>
      </c>
      <c r="B1631" s="86">
        <f t="shared" si="50"/>
        <v>0.71961322731159461</v>
      </c>
      <c r="I1631" s="199">
        <f t="shared" si="51"/>
        <v>1</v>
      </c>
    </row>
    <row r="1632" spans="1:9">
      <c r="A1632" s="214">
        <v>-9624</v>
      </c>
      <c r="B1632" s="86">
        <f t="shared" si="50"/>
        <v>-0.53014885628093933</v>
      </c>
      <c r="I1632" s="199">
        <f t="shared" si="51"/>
        <v>-1</v>
      </c>
    </row>
    <row r="1633" spans="1:9">
      <c r="A1633" s="214">
        <v>841</v>
      </c>
      <c r="B1633" s="86">
        <f t="shared" si="50"/>
        <v>7.4425645859118275E-2</v>
      </c>
      <c r="I1633" s="199">
        <f t="shared" si="51"/>
        <v>0</v>
      </c>
    </row>
    <row r="1634" spans="1:9">
      <c r="A1634" s="214">
        <v>27845</v>
      </c>
      <c r="B1634" s="86">
        <f t="shared" si="50"/>
        <v>1.6344762770860763</v>
      </c>
      <c r="I1634" s="199">
        <f t="shared" si="51"/>
        <v>2</v>
      </c>
    </row>
    <row r="1635" spans="1:9">
      <c r="A1635" s="214">
        <v>-15459</v>
      </c>
      <c r="B1635" s="86">
        <f t="shared" si="50"/>
        <v>-0.86724319168344643</v>
      </c>
      <c r="I1635" s="199">
        <f t="shared" si="51"/>
        <v>-1</v>
      </c>
    </row>
    <row r="1636" spans="1:9">
      <c r="A1636" s="214">
        <v>-9334</v>
      </c>
      <c r="B1636" s="86">
        <f t="shared" si="50"/>
        <v>-0.51339523892588756</v>
      </c>
      <c r="I1636" s="199">
        <f t="shared" si="51"/>
        <v>-1</v>
      </c>
    </row>
    <row r="1637" spans="1:9">
      <c r="A1637" s="214">
        <v>-5150</v>
      </c>
      <c r="B1637" s="86">
        <f t="shared" si="50"/>
        <v>-0.27168098025852011</v>
      </c>
      <c r="I1637" s="199">
        <f t="shared" si="51"/>
        <v>0</v>
      </c>
    </row>
    <row r="1638" spans="1:9">
      <c r="A1638" s="214">
        <v>14410</v>
      </c>
      <c r="B1638" s="86">
        <f t="shared" si="50"/>
        <v>0.85832162479255769</v>
      </c>
      <c r="I1638" s="199">
        <f t="shared" si="51"/>
        <v>1</v>
      </c>
    </row>
    <row r="1639" spans="1:9">
      <c r="A1639" s="214">
        <v>-13723</v>
      </c>
      <c r="B1639" s="86">
        <f t="shared" si="50"/>
        <v>-0.76695257193044697</v>
      </c>
      <c r="I1639" s="199">
        <f t="shared" si="51"/>
        <v>-1</v>
      </c>
    </row>
    <row r="1640" spans="1:9">
      <c r="A1640" s="214">
        <v>-19236</v>
      </c>
      <c r="B1640" s="86">
        <f t="shared" si="50"/>
        <v>-1.0854446149594139</v>
      </c>
      <c r="I1640" s="199">
        <f t="shared" si="51"/>
        <v>-1</v>
      </c>
    </row>
    <row r="1641" spans="1:9">
      <c r="A1641" s="214">
        <v>-25854</v>
      </c>
      <c r="B1641" s="86">
        <f t="shared" si="50"/>
        <v>-1.4677737172205607</v>
      </c>
      <c r="I1641" s="199">
        <f t="shared" si="51"/>
        <v>-1</v>
      </c>
    </row>
    <row r="1642" spans="1:9">
      <c r="A1642" s="214">
        <v>13957</v>
      </c>
      <c r="B1642" s="86">
        <f t="shared" si="50"/>
        <v>0.83215131906208029</v>
      </c>
      <c r="I1642" s="199">
        <f t="shared" si="51"/>
        <v>1</v>
      </c>
    </row>
    <row r="1643" spans="1:9">
      <c r="A1643" s="214">
        <v>-29368</v>
      </c>
      <c r="B1643" s="86">
        <f t="shared" si="50"/>
        <v>-1.670781342688326</v>
      </c>
      <c r="I1643" s="199">
        <f t="shared" si="51"/>
        <v>-2</v>
      </c>
    </row>
    <row r="1644" spans="1:9">
      <c r="A1644" s="214">
        <v>-25713</v>
      </c>
      <c r="B1644" s="86">
        <f t="shared" si="50"/>
        <v>-1.459627992920346</v>
      </c>
      <c r="I1644" s="199">
        <f t="shared" si="51"/>
        <v>-1</v>
      </c>
    </row>
    <row r="1645" spans="1:9">
      <c r="A1645" s="214">
        <v>-27852</v>
      </c>
      <c r="B1645" s="86">
        <f t="shared" si="50"/>
        <v>-1.5832003636874346</v>
      </c>
      <c r="I1645" s="199">
        <f t="shared" si="51"/>
        <v>-2</v>
      </c>
    </row>
    <row r="1646" spans="1:9">
      <c r="A1646" s="214">
        <v>10126</v>
      </c>
      <c r="B1646" s="86">
        <f t="shared" si="50"/>
        <v>0.61083025669241364</v>
      </c>
      <c r="I1646" s="199">
        <f t="shared" si="51"/>
        <v>1</v>
      </c>
    </row>
    <row r="1647" spans="1:9">
      <c r="A1647" s="214">
        <v>27855</v>
      </c>
      <c r="B1647" s="86">
        <f t="shared" si="50"/>
        <v>1.635053988029354</v>
      </c>
      <c r="I1647" s="199">
        <f t="shared" si="51"/>
        <v>2</v>
      </c>
    </row>
    <row r="1648" spans="1:9">
      <c r="A1648" s="214">
        <v>17108</v>
      </c>
      <c r="B1648" s="86">
        <f t="shared" si="50"/>
        <v>1.0141880372888668</v>
      </c>
      <c r="I1648" s="199">
        <f t="shared" si="51"/>
        <v>1</v>
      </c>
    </row>
    <row r="1649" spans="1:9">
      <c r="A1649" s="214">
        <v>-27057</v>
      </c>
      <c r="B1649" s="86">
        <f t="shared" si="50"/>
        <v>-1.5372723436968616</v>
      </c>
      <c r="I1649" s="199">
        <f t="shared" si="51"/>
        <v>-2</v>
      </c>
    </row>
    <row r="1650" spans="1:9">
      <c r="A1650" s="214">
        <v>-20885</v>
      </c>
      <c r="B1650" s="86">
        <f t="shared" si="50"/>
        <v>-1.1807091495058979</v>
      </c>
      <c r="I1650" s="199">
        <f t="shared" si="51"/>
        <v>-1</v>
      </c>
    </row>
    <row r="1651" spans="1:9">
      <c r="A1651" s="214">
        <v>13050</v>
      </c>
      <c r="B1651" s="86">
        <f t="shared" si="50"/>
        <v>0.77975293650679767</v>
      </c>
      <c r="I1651" s="199">
        <f t="shared" si="51"/>
        <v>1</v>
      </c>
    </row>
    <row r="1652" spans="1:9">
      <c r="A1652" s="214">
        <v>-12511</v>
      </c>
      <c r="B1652" s="86">
        <f t="shared" si="50"/>
        <v>-0.69693400560519614</v>
      </c>
      <c r="I1652" s="199">
        <f t="shared" si="51"/>
        <v>-1</v>
      </c>
    </row>
    <row r="1653" spans="1:9">
      <c r="A1653" s="214">
        <v>5805</v>
      </c>
      <c r="B1653" s="86">
        <f t="shared" si="50"/>
        <v>0.36120135810214227</v>
      </c>
      <c r="I1653" s="199">
        <f t="shared" si="51"/>
        <v>0</v>
      </c>
    </row>
    <row r="1654" spans="1:9">
      <c r="A1654" s="214">
        <v>29048</v>
      </c>
      <c r="B1654" s="86">
        <f t="shared" si="50"/>
        <v>1.7039749035623775</v>
      </c>
      <c r="I1654" s="199">
        <f t="shared" si="51"/>
        <v>2</v>
      </c>
    </row>
    <row r="1655" spans="1:9">
      <c r="A1655" s="214">
        <v>-28300</v>
      </c>
      <c r="B1655" s="86">
        <f t="shared" si="50"/>
        <v>-1.6090818139462733</v>
      </c>
      <c r="I1655" s="199">
        <f t="shared" si="51"/>
        <v>-2</v>
      </c>
    </row>
    <row r="1656" spans="1:9">
      <c r="A1656" s="214">
        <v>26189</v>
      </c>
      <c r="B1656" s="86">
        <f t="shared" si="50"/>
        <v>1.538807344879298</v>
      </c>
      <c r="I1656" s="199">
        <f t="shared" si="51"/>
        <v>2</v>
      </c>
    </row>
    <row r="1657" spans="1:9">
      <c r="A1657" s="214">
        <v>-12317</v>
      </c>
      <c r="B1657" s="86">
        <f t="shared" si="50"/>
        <v>-0.68572641330560979</v>
      </c>
      <c r="I1657" s="199">
        <f t="shared" si="51"/>
        <v>-1</v>
      </c>
    </row>
    <row r="1658" spans="1:9">
      <c r="A1658" s="214">
        <v>-21140</v>
      </c>
      <c r="B1658" s="86">
        <f t="shared" si="50"/>
        <v>-1.1954407785594778</v>
      </c>
      <c r="I1658" s="199">
        <f t="shared" si="51"/>
        <v>-1</v>
      </c>
    </row>
    <row r="1659" spans="1:9">
      <c r="A1659" s="214">
        <v>-11288</v>
      </c>
      <c r="B1659" s="86">
        <f t="shared" si="50"/>
        <v>-0.62627995724233987</v>
      </c>
      <c r="I1659" s="199">
        <f t="shared" si="51"/>
        <v>-1</v>
      </c>
    </row>
    <row r="1660" spans="1:9">
      <c r="A1660" s="214">
        <v>-20501</v>
      </c>
      <c r="B1660" s="86">
        <f t="shared" si="50"/>
        <v>-1.1585250492840362</v>
      </c>
      <c r="I1660" s="199">
        <f t="shared" si="51"/>
        <v>-1</v>
      </c>
    </row>
    <row r="1661" spans="1:9">
      <c r="A1661" s="214">
        <v>321</v>
      </c>
      <c r="B1661" s="86">
        <f t="shared" si="50"/>
        <v>4.438467680868062E-2</v>
      </c>
      <c r="I1661" s="199">
        <f t="shared" si="51"/>
        <v>0</v>
      </c>
    </row>
    <row r="1662" spans="1:9">
      <c r="A1662" s="214">
        <v>21743</v>
      </c>
      <c r="B1662" s="86">
        <f t="shared" si="50"/>
        <v>1.2819570594980563</v>
      </c>
      <c r="I1662" s="199">
        <f t="shared" si="51"/>
        <v>1</v>
      </c>
    </row>
    <row r="1663" spans="1:9">
      <c r="A1663" s="214">
        <v>16443</v>
      </c>
      <c r="B1663" s="86">
        <f t="shared" si="50"/>
        <v>0.97577025956090324</v>
      </c>
      <c r="I1663" s="199">
        <f t="shared" si="51"/>
        <v>1</v>
      </c>
    </row>
    <row r="1664" spans="1:9">
      <c r="A1664" s="214">
        <v>15959</v>
      </c>
      <c r="B1664" s="86">
        <f t="shared" si="50"/>
        <v>0.94780904990626513</v>
      </c>
      <c r="I1664" s="199">
        <f t="shared" si="51"/>
        <v>1</v>
      </c>
    </row>
    <row r="1665" spans="1:9">
      <c r="A1665" s="214">
        <v>12992</v>
      </c>
      <c r="B1665" s="86">
        <f t="shared" si="50"/>
        <v>0.77640221303578727</v>
      </c>
      <c r="I1665" s="199">
        <f t="shared" si="51"/>
        <v>1</v>
      </c>
    </row>
    <row r="1666" spans="1:9">
      <c r="A1666" s="214">
        <v>2674</v>
      </c>
      <c r="B1666" s="86">
        <f t="shared" si="50"/>
        <v>0.18032006176191098</v>
      </c>
      <c r="I1666" s="199">
        <f t="shared" si="51"/>
        <v>0</v>
      </c>
    </row>
    <row r="1667" spans="1:9">
      <c r="A1667" s="214">
        <v>16370</v>
      </c>
      <c r="B1667" s="86">
        <f t="shared" si="50"/>
        <v>0.9715529696749764</v>
      </c>
      <c r="I1667" s="199">
        <f t="shared" si="51"/>
        <v>1</v>
      </c>
    </row>
    <row r="1668" spans="1:9">
      <c r="A1668" s="214">
        <v>22026</v>
      </c>
      <c r="B1668" s="86">
        <f t="shared" si="50"/>
        <v>1.2983062791928135</v>
      </c>
      <c r="I1668" s="199">
        <f t="shared" si="51"/>
        <v>1</v>
      </c>
    </row>
    <row r="1669" spans="1:9">
      <c r="A1669" s="214">
        <v>23046</v>
      </c>
      <c r="B1669" s="86">
        <f t="shared" si="50"/>
        <v>1.3572327954071335</v>
      </c>
      <c r="I1669" s="199">
        <f t="shared" si="51"/>
        <v>1</v>
      </c>
    </row>
    <row r="1670" spans="1:9">
      <c r="A1670" s="214">
        <v>-11922</v>
      </c>
      <c r="B1670" s="86">
        <f t="shared" si="50"/>
        <v>-0.66290683104614267</v>
      </c>
      <c r="I1670" s="199">
        <f t="shared" si="51"/>
        <v>-1</v>
      </c>
    </row>
    <row r="1671" spans="1:9">
      <c r="A1671" s="214">
        <v>23101</v>
      </c>
      <c r="B1671" s="86">
        <f t="shared" si="50"/>
        <v>1.3604102055951606</v>
      </c>
      <c r="I1671" s="199">
        <f t="shared" si="51"/>
        <v>1</v>
      </c>
    </row>
    <row r="1672" spans="1:9">
      <c r="A1672" s="214">
        <v>-1483</v>
      </c>
      <c r="B1672" s="86">
        <f t="shared" ref="B1672:B1735" si="52">(A1672-$F$7)/$F$8</f>
        <v>-5.9834377358606916E-2</v>
      </c>
      <c r="I1672" s="199">
        <f t="shared" ref="I1672:I1735" si="53">ROUND(B1672,0)</f>
        <v>0</v>
      </c>
    </row>
    <row r="1673" spans="1:9">
      <c r="A1673" s="214">
        <v>10322</v>
      </c>
      <c r="B1673" s="86">
        <f t="shared" si="52"/>
        <v>0.62215339118065549</v>
      </c>
      <c r="I1673" s="199">
        <f t="shared" si="53"/>
        <v>1</v>
      </c>
    </row>
    <row r="1674" spans="1:9">
      <c r="A1674" s="214">
        <v>-26193</v>
      </c>
      <c r="B1674" s="86">
        <f t="shared" si="52"/>
        <v>-1.4873581181976729</v>
      </c>
      <c r="I1674" s="199">
        <f t="shared" si="53"/>
        <v>-1</v>
      </c>
    </row>
    <row r="1675" spans="1:9">
      <c r="A1675" s="214">
        <v>28529</v>
      </c>
      <c r="B1675" s="86">
        <f t="shared" si="52"/>
        <v>1.6739917056062674</v>
      </c>
      <c r="I1675" s="199">
        <f t="shared" si="53"/>
        <v>2</v>
      </c>
    </row>
    <row r="1676" spans="1:9">
      <c r="A1676" s="214">
        <v>-18544</v>
      </c>
      <c r="B1676" s="86">
        <f t="shared" si="52"/>
        <v>-1.0454670176846006</v>
      </c>
      <c r="I1676" s="199">
        <f t="shared" si="53"/>
        <v>-1</v>
      </c>
    </row>
    <row r="1677" spans="1:9">
      <c r="A1677" s="214">
        <v>3259</v>
      </c>
      <c r="B1677" s="86">
        <f t="shared" si="52"/>
        <v>0.21411615194365333</v>
      </c>
      <c r="I1677" s="199">
        <f t="shared" si="53"/>
        <v>0</v>
      </c>
    </row>
    <row r="1678" spans="1:9">
      <c r="A1678" s="214">
        <v>-8348</v>
      </c>
      <c r="B1678" s="86">
        <f t="shared" si="52"/>
        <v>-0.45643293991871164</v>
      </c>
      <c r="I1678" s="199">
        <f t="shared" si="53"/>
        <v>0</v>
      </c>
    </row>
    <row r="1679" spans="1:9">
      <c r="A1679" s="214">
        <v>544</v>
      </c>
      <c r="B1679" s="86">
        <f t="shared" si="52"/>
        <v>5.7267630843772156E-2</v>
      </c>
      <c r="I1679" s="199">
        <f t="shared" si="53"/>
        <v>0</v>
      </c>
    </row>
    <row r="1680" spans="1:9">
      <c r="A1680" s="214">
        <v>10120</v>
      </c>
      <c r="B1680" s="86">
        <f t="shared" si="52"/>
        <v>0.61048363012644702</v>
      </c>
      <c r="I1680" s="199">
        <f t="shared" si="53"/>
        <v>1</v>
      </c>
    </row>
    <row r="1681" spans="1:9">
      <c r="A1681" s="214">
        <v>7093</v>
      </c>
      <c r="B1681" s="86">
        <f t="shared" si="52"/>
        <v>0.4356105275963032</v>
      </c>
      <c r="I1681" s="199">
        <f t="shared" si="53"/>
        <v>0</v>
      </c>
    </row>
    <row r="1682" spans="1:9">
      <c r="A1682" s="214">
        <v>-28868</v>
      </c>
      <c r="B1682" s="86">
        <f t="shared" si="52"/>
        <v>-1.6418957955244435</v>
      </c>
      <c r="I1682" s="199">
        <f t="shared" si="53"/>
        <v>-2</v>
      </c>
    </row>
    <row r="1683" spans="1:9">
      <c r="A1683" s="214">
        <v>-15581</v>
      </c>
      <c r="B1683" s="86">
        <f t="shared" si="52"/>
        <v>-0.87429126519143374</v>
      </c>
      <c r="I1683" s="199">
        <f t="shared" si="53"/>
        <v>-1</v>
      </c>
    </row>
    <row r="1684" spans="1:9">
      <c r="A1684" s="214">
        <v>8402</v>
      </c>
      <c r="B1684" s="86">
        <f t="shared" si="52"/>
        <v>0.51123289007134731</v>
      </c>
      <c r="I1684" s="199">
        <f t="shared" si="53"/>
        <v>1</v>
      </c>
    </row>
    <row r="1685" spans="1:9">
      <c r="A1685" s="214">
        <v>-10432</v>
      </c>
      <c r="B1685" s="86">
        <f t="shared" si="52"/>
        <v>-0.57682790049777322</v>
      </c>
      <c r="I1685" s="199">
        <f t="shared" si="53"/>
        <v>-1</v>
      </c>
    </row>
    <row r="1686" spans="1:9">
      <c r="A1686" s="214">
        <v>-29126</v>
      </c>
      <c r="B1686" s="86">
        <f t="shared" si="52"/>
        <v>-1.6568007378610068</v>
      </c>
      <c r="I1686" s="199">
        <f t="shared" si="53"/>
        <v>-2</v>
      </c>
    </row>
    <row r="1687" spans="1:9">
      <c r="A1687" s="214">
        <v>24763</v>
      </c>
      <c r="B1687" s="86">
        <f t="shared" si="52"/>
        <v>1.4564257643679055</v>
      </c>
      <c r="I1687" s="199">
        <f t="shared" si="53"/>
        <v>1</v>
      </c>
    </row>
    <row r="1688" spans="1:9">
      <c r="A1688" s="214">
        <v>17422</v>
      </c>
      <c r="B1688" s="86">
        <f t="shared" si="52"/>
        <v>1.0323281609077848</v>
      </c>
      <c r="I1688" s="199">
        <f t="shared" si="53"/>
        <v>1</v>
      </c>
    </row>
    <row r="1689" spans="1:9">
      <c r="A1689" s="214">
        <v>17669</v>
      </c>
      <c r="B1689" s="86">
        <f t="shared" si="52"/>
        <v>1.0465976212067427</v>
      </c>
      <c r="I1689" s="199">
        <f t="shared" si="53"/>
        <v>1</v>
      </c>
    </row>
    <row r="1690" spans="1:9">
      <c r="A1690" s="214">
        <v>3240</v>
      </c>
      <c r="B1690" s="86">
        <f t="shared" si="52"/>
        <v>0.21301850115142579</v>
      </c>
      <c r="I1690" s="199">
        <f t="shared" si="53"/>
        <v>0</v>
      </c>
    </row>
    <row r="1691" spans="1:9">
      <c r="A1691" s="214">
        <v>-28192</v>
      </c>
      <c r="B1691" s="86">
        <f t="shared" si="52"/>
        <v>-1.6028425357588747</v>
      </c>
      <c r="I1691" s="199">
        <f t="shared" si="53"/>
        <v>-2</v>
      </c>
    </row>
    <row r="1692" spans="1:9">
      <c r="A1692" s="214">
        <v>-13112</v>
      </c>
      <c r="B1692" s="86">
        <f t="shared" si="52"/>
        <v>-0.73165443329618274</v>
      </c>
      <c r="I1692" s="199">
        <f t="shared" si="53"/>
        <v>-1</v>
      </c>
    </row>
    <row r="1693" spans="1:9">
      <c r="A1693" s="214">
        <v>1954</v>
      </c>
      <c r="B1693" s="86">
        <f t="shared" si="52"/>
        <v>0.13872487384592039</v>
      </c>
      <c r="I1693" s="199">
        <f t="shared" si="53"/>
        <v>0</v>
      </c>
    </row>
    <row r="1694" spans="1:9">
      <c r="A1694" s="214">
        <v>-22389</v>
      </c>
      <c r="B1694" s="86">
        <f t="shared" si="52"/>
        <v>-1.2675968753748561</v>
      </c>
      <c r="I1694" s="199">
        <f t="shared" si="53"/>
        <v>-1</v>
      </c>
    </row>
    <row r="1695" spans="1:9">
      <c r="A1695" s="214">
        <v>4570</v>
      </c>
      <c r="B1695" s="86">
        <f t="shared" si="52"/>
        <v>0.28985405660735286</v>
      </c>
      <c r="I1695" s="199">
        <f t="shared" si="53"/>
        <v>0</v>
      </c>
    </row>
    <row r="1696" spans="1:9">
      <c r="A1696" s="214">
        <v>13235</v>
      </c>
      <c r="B1696" s="86">
        <f t="shared" si="52"/>
        <v>0.79044058895743408</v>
      </c>
      <c r="I1696" s="199">
        <f t="shared" si="53"/>
        <v>1</v>
      </c>
    </row>
    <row r="1697" spans="1:9">
      <c r="A1697" s="214">
        <v>20441</v>
      </c>
      <c r="B1697" s="86">
        <f t="shared" si="52"/>
        <v>1.2067390946833065</v>
      </c>
      <c r="I1697" s="199">
        <f t="shared" si="53"/>
        <v>1</v>
      </c>
    </row>
    <row r="1698" spans="1:9">
      <c r="A1698" s="214">
        <v>-8261</v>
      </c>
      <c r="B1698" s="86">
        <f t="shared" si="52"/>
        <v>-0.4514068547121961</v>
      </c>
      <c r="I1698" s="199">
        <f t="shared" si="53"/>
        <v>0</v>
      </c>
    </row>
    <row r="1699" spans="1:9">
      <c r="A1699" s="214">
        <v>-15309</v>
      </c>
      <c r="B1699" s="86">
        <f t="shared" si="52"/>
        <v>-0.85857752753428174</v>
      </c>
      <c r="I1699" s="199">
        <f t="shared" si="53"/>
        <v>-1</v>
      </c>
    </row>
    <row r="1700" spans="1:9">
      <c r="A1700" s="214">
        <v>-1372</v>
      </c>
      <c r="B1700" s="86">
        <f t="shared" si="52"/>
        <v>-5.3421785888225035E-2</v>
      </c>
      <c r="I1700" s="199">
        <f t="shared" si="53"/>
        <v>0</v>
      </c>
    </row>
    <row r="1701" spans="1:9">
      <c r="A1701" s="214">
        <v>11142</v>
      </c>
      <c r="B1701" s="86">
        <f t="shared" si="52"/>
        <v>0.66952568852942262</v>
      </c>
      <c r="I1701" s="199">
        <f t="shared" si="53"/>
        <v>1</v>
      </c>
    </row>
    <row r="1702" spans="1:9">
      <c r="A1702" s="214">
        <v>17655</v>
      </c>
      <c r="B1702" s="86">
        <f t="shared" si="52"/>
        <v>1.0457888258861541</v>
      </c>
      <c r="I1702" s="199">
        <f t="shared" si="53"/>
        <v>1</v>
      </c>
    </row>
    <row r="1703" spans="1:9">
      <c r="A1703" s="214">
        <v>18773</v>
      </c>
      <c r="B1703" s="86">
        <f t="shared" si="52"/>
        <v>1.110376909344595</v>
      </c>
      <c r="I1703" s="199">
        <f t="shared" si="53"/>
        <v>1</v>
      </c>
    </row>
    <row r="1704" spans="1:9">
      <c r="A1704" s="214">
        <v>28716</v>
      </c>
      <c r="B1704" s="86">
        <f t="shared" si="52"/>
        <v>1.6847949002455596</v>
      </c>
      <c r="I1704" s="199">
        <f t="shared" si="53"/>
        <v>2</v>
      </c>
    </row>
    <row r="1705" spans="1:9">
      <c r="A1705" s="214">
        <v>1329</v>
      </c>
      <c r="B1705" s="86">
        <f t="shared" si="52"/>
        <v>0.10261793989106745</v>
      </c>
      <c r="I1705" s="199">
        <f t="shared" si="53"/>
        <v>0</v>
      </c>
    </row>
    <row r="1706" spans="1:9">
      <c r="A1706" s="214">
        <v>12704</v>
      </c>
      <c r="B1706" s="86">
        <f t="shared" si="52"/>
        <v>0.75976413786939112</v>
      </c>
      <c r="I1706" s="199">
        <f t="shared" si="53"/>
        <v>1</v>
      </c>
    </row>
    <row r="1707" spans="1:9">
      <c r="A1707" s="214">
        <v>20537</v>
      </c>
      <c r="B1707" s="86">
        <f t="shared" si="52"/>
        <v>1.2122851197387718</v>
      </c>
      <c r="I1707" s="199">
        <f t="shared" si="53"/>
        <v>1</v>
      </c>
    </row>
    <row r="1708" spans="1:9">
      <c r="A1708" s="214">
        <v>8952</v>
      </c>
      <c r="B1708" s="86">
        <f t="shared" si="52"/>
        <v>0.54300699195161783</v>
      </c>
      <c r="I1708" s="199">
        <f t="shared" si="53"/>
        <v>1</v>
      </c>
    </row>
    <row r="1709" spans="1:9">
      <c r="A1709" s="214">
        <v>-8872</v>
      </c>
      <c r="B1709" s="86">
        <f t="shared" si="52"/>
        <v>-0.48670499334646034</v>
      </c>
      <c r="I1709" s="199">
        <f t="shared" si="53"/>
        <v>0</v>
      </c>
    </row>
    <row r="1710" spans="1:9">
      <c r="A1710" s="214">
        <v>-29264</v>
      </c>
      <c r="B1710" s="86">
        <f t="shared" si="52"/>
        <v>-1.6647731488782385</v>
      </c>
      <c r="I1710" s="199">
        <f t="shared" si="53"/>
        <v>-2</v>
      </c>
    </row>
    <row r="1711" spans="1:9">
      <c r="A1711" s="214">
        <v>-17203</v>
      </c>
      <c r="B1711" s="86">
        <f t="shared" si="52"/>
        <v>-0.96799598019106825</v>
      </c>
      <c r="I1711" s="199">
        <f t="shared" si="53"/>
        <v>-1</v>
      </c>
    </row>
    <row r="1712" spans="1:9">
      <c r="A1712" s="214">
        <v>-2554</v>
      </c>
      <c r="B1712" s="86">
        <f t="shared" si="52"/>
        <v>-0.12170721938364293</v>
      </c>
      <c r="I1712" s="199">
        <f t="shared" si="53"/>
        <v>0</v>
      </c>
    </row>
    <row r="1713" spans="1:9">
      <c r="A1713" s="214">
        <v>-27625</v>
      </c>
      <c r="B1713" s="86">
        <f t="shared" si="52"/>
        <v>-1.5700863252750321</v>
      </c>
      <c r="I1713" s="199">
        <f t="shared" si="53"/>
        <v>-2</v>
      </c>
    </row>
    <row r="1714" spans="1:9">
      <c r="A1714" s="214">
        <v>-8840</v>
      </c>
      <c r="B1714" s="86">
        <f t="shared" si="52"/>
        <v>-0.48485631832797182</v>
      </c>
      <c r="I1714" s="199">
        <f t="shared" si="53"/>
        <v>0</v>
      </c>
    </row>
    <row r="1715" spans="1:9">
      <c r="A1715" s="214">
        <v>14756</v>
      </c>
      <c r="B1715" s="86">
        <f t="shared" si="52"/>
        <v>0.87831042342996424</v>
      </c>
      <c r="I1715" s="199">
        <f t="shared" si="53"/>
        <v>1</v>
      </c>
    </row>
    <row r="1716" spans="1:9">
      <c r="A1716" s="214">
        <v>15935</v>
      </c>
      <c r="B1716" s="86">
        <f t="shared" si="52"/>
        <v>0.94642254364239886</v>
      </c>
      <c r="I1716" s="199">
        <f t="shared" si="53"/>
        <v>1</v>
      </c>
    </row>
    <row r="1717" spans="1:9">
      <c r="A1717" s="214">
        <v>-2290</v>
      </c>
      <c r="B1717" s="86">
        <f t="shared" si="52"/>
        <v>-0.10645565048111304</v>
      </c>
      <c r="I1717" s="199">
        <f t="shared" si="53"/>
        <v>0</v>
      </c>
    </row>
    <row r="1718" spans="1:9">
      <c r="A1718" s="214">
        <v>27646</v>
      </c>
      <c r="B1718" s="86">
        <f t="shared" si="52"/>
        <v>1.6229798293148512</v>
      </c>
      <c r="I1718" s="199">
        <f t="shared" si="53"/>
        <v>2</v>
      </c>
    </row>
    <row r="1719" spans="1:9">
      <c r="A1719" s="214">
        <v>6670</v>
      </c>
      <c r="B1719" s="86">
        <f t="shared" si="52"/>
        <v>0.41117335469565874</v>
      </c>
      <c r="I1719" s="199">
        <f t="shared" si="53"/>
        <v>0</v>
      </c>
    </row>
    <row r="1720" spans="1:9">
      <c r="A1720" s="214">
        <v>9789</v>
      </c>
      <c r="B1720" s="86">
        <f t="shared" si="52"/>
        <v>0.59136139790395692</v>
      </c>
      <c r="I1720" s="199">
        <f t="shared" si="53"/>
        <v>1</v>
      </c>
    </row>
    <row r="1721" spans="1:9">
      <c r="A1721" s="214">
        <v>-22983</v>
      </c>
      <c r="B1721" s="86">
        <f t="shared" si="52"/>
        <v>-1.3019129054055483</v>
      </c>
      <c r="I1721" s="199">
        <f t="shared" si="53"/>
        <v>-1</v>
      </c>
    </row>
    <row r="1722" spans="1:9">
      <c r="A1722" s="214">
        <v>23874</v>
      </c>
      <c r="B1722" s="86">
        <f t="shared" si="52"/>
        <v>1.4050672615105229</v>
      </c>
      <c r="I1722" s="199">
        <f t="shared" si="53"/>
        <v>1</v>
      </c>
    </row>
    <row r="1723" spans="1:9">
      <c r="A1723" s="214">
        <v>-26915</v>
      </c>
      <c r="B1723" s="86">
        <f t="shared" si="52"/>
        <v>-1.5290688483023192</v>
      </c>
      <c r="I1723" s="199">
        <f t="shared" si="53"/>
        <v>-2</v>
      </c>
    </row>
    <row r="1724" spans="1:9">
      <c r="A1724" s="214">
        <v>17058</v>
      </c>
      <c r="B1724" s="86">
        <f t="shared" si="52"/>
        <v>1.0112994825724786</v>
      </c>
      <c r="I1724" s="199">
        <f t="shared" si="53"/>
        <v>1</v>
      </c>
    </row>
    <row r="1725" spans="1:9">
      <c r="A1725" s="214">
        <v>4167</v>
      </c>
      <c r="B1725" s="86">
        <f t="shared" si="52"/>
        <v>0.26657230559326367</v>
      </c>
      <c r="I1725" s="199">
        <f t="shared" si="53"/>
        <v>0</v>
      </c>
    </row>
    <row r="1726" spans="1:9">
      <c r="A1726" s="214">
        <v>-20933</v>
      </c>
      <c r="B1726" s="86">
        <f t="shared" si="52"/>
        <v>-1.1834821620336307</v>
      </c>
      <c r="I1726" s="199">
        <f t="shared" si="53"/>
        <v>-1</v>
      </c>
    </row>
    <row r="1727" spans="1:9">
      <c r="A1727" s="214">
        <v>16248</v>
      </c>
      <c r="B1727" s="86">
        <f t="shared" si="52"/>
        <v>0.96450489616698909</v>
      </c>
      <c r="I1727" s="199">
        <f t="shared" si="53"/>
        <v>1</v>
      </c>
    </row>
    <row r="1728" spans="1:9">
      <c r="A1728" s="214">
        <v>18868</v>
      </c>
      <c r="B1728" s="86">
        <f t="shared" si="52"/>
        <v>1.1158651633057326</v>
      </c>
      <c r="I1728" s="199">
        <f t="shared" si="53"/>
        <v>1</v>
      </c>
    </row>
    <row r="1729" spans="1:9">
      <c r="A1729" s="214">
        <v>-3951</v>
      </c>
      <c r="B1729" s="86">
        <f t="shared" si="52"/>
        <v>-0.20241343815953022</v>
      </c>
      <c r="I1729" s="199">
        <f t="shared" si="53"/>
        <v>0</v>
      </c>
    </row>
    <row r="1730" spans="1:9">
      <c r="A1730" s="214">
        <v>-6211</v>
      </c>
      <c r="B1730" s="86">
        <f t="shared" si="52"/>
        <v>-0.33297611134027849</v>
      </c>
      <c r="I1730" s="199">
        <f t="shared" si="53"/>
        <v>0</v>
      </c>
    </row>
    <row r="1731" spans="1:9">
      <c r="A1731" s="214">
        <v>10875</v>
      </c>
      <c r="B1731" s="86">
        <f t="shared" si="52"/>
        <v>0.65410080634390944</v>
      </c>
      <c r="I1731" s="199">
        <f t="shared" si="53"/>
        <v>1</v>
      </c>
    </row>
    <row r="1732" spans="1:9">
      <c r="A1732" s="214">
        <v>9480</v>
      </c>
      <c r="B1732" s="86">
        <f t="shared" si="52"/>
        <v>0.57351012975667759</v>
      </c>
      <c r="I1732" s="199">
        <f t="shared" si="53"/>
        <v>1</v>
      </c>
    </row>
    <row r="1733" spans="1:9">
      <c r="A1733" s="214">
        <v>17522</v>
      </c>
      <c r="B1733" s="86">
        <f t="shared" si="52"/>
        <v>1.0381052703405613</v>
      </c>
      <c r="I1733" s="199">
        <f t="shared" si="53"/>
        <v>1</v>
      </c>
    </row>
    <row r="1734" spans="1:9">
      <c r="A1734" s="214">
        <v>-25191</v>
      </c>
      <c r="B1734" s="86">
        <f t="shared" si="52"/>
        <v>-1.4294714816812528</v>
      </c>
      <c r="I1734" s="199">
        <f t="shared" si="53"/>
        <v>-1</v>
      </c>
    </row>
    <row r="1735" spans="1:9">
      <c r="A1735" s="214">
        <v>-12567</v>
      </c>
      <c r="B1735" s="86">
        <f t="shared" si="52"/>
        <v>-0.70016918688755092</v>
      </c>
      <c r="I1735" s="199">
        <f t="shared" si="53"/>
        <v>-1</v>
      </c>
    </row>
    <row r="1736" spans="1:9">
      <c r="A1736" s="214">
        <v>-19443</v>
      </c>
      <c r="B1736" s="86">
        <f t="shared" ref="B1736:B1799" si="54">(A1736-$F$7)/$F$8</f>
        <v>-1.0974032314852611</v>
      </c>
      <c r="I1736" s="199">
        <f t="shared" ref="I1736:I1799" si="55">ROUND(B1736,0)</f>
        <v>-1</v>
      </c>
    </row>
    <row r="1737" spans="1:9">
      <c r="A1737" s="214">
        <v>11043</v>
      </c>
      <c r="B1737" s="86">
        <f t="shared" si="54"/>
        <v>0.66380635019097389</v>
      </c>
      <c r="I1737" s="199">
        <f t="shared" si="55"/>
        <v>1</v>
      </c>
    </row>
    <row r="1738" spans="1:9">
      <c r="A1738" s="214">
        <v>-8683</v>
      </c>
      <c r="B1738" s="86">
        <f t="shared" si="54"/>
        <v>-0.47578625651851281</v>
      </c>
      <c r="I1738" s="199">
        <f t="shared" si="55"/>
        <v>0</v>
      </c>
    </row>
    <row r="1739" spans="1:9">
      <c r="A1739" s="214">
        <v>3745</v>
      </c>
      <c r="B1739" s="86">
        <f t="shared" si="54"/>
        <v>0.24219290378694697</v>
      </c>
      <c r="I1739" s="199">
        <f t="shared" si="55"/>
        <v>0</v>
      </c>
    </row>
    <row r="1740" spans="1:9">
      <c r="A1740" s="214">
        <v>-29695</v>
      </c>
      <c r="B1740" s="86">
        <f t="shared" si="54"/>
        <v>-1.689672490533505</v>
      </c>
      <c r="I1740" s="199">
        <f t="shared" si="55"/>
        <v>-2</v>
      </c>
    </row>
    <row r="1741" spans="1:9">
      <c r="A1741" s="214">
        <v>-25636</v>
      </c>
      <c r="B1741" s="86">
        <f t="shared" si="54"/>
        <v>-1.455179618657108</v>
      </c>
      <c r="I1741" s="199">
        <f t="shared" si="55"/>
        <v>-1</v>
      </c>
    </row>
    <row r="1742" spans="1:9">
      <c r="A1742" s="214">
        <v>330</v>
      </c>
      <c r="B1742" s="86">
        <f t="shared" si="54"/>
        <v>4.4904616657630507E-2</v>
      </c>
      <c r="I1742" s="199">
        <f t="shared" si="55"/>
        <v>0</v>
      </c>
    </row>
    <row r="1743" spans="1:9">
      <c r="A1743" s="214">
        <v>5649</v>
      </c>
      <c r="B1743" s="86">
        <f t="shared" si="54"/>
        <v>0.352189067387011</v>
      </c>
      <c r="I1743" s="199">
        <f t="shared" si="55"/>
        <v>0</v>
      </c>
    </row>
    <row r="1744" spans="1:9">
      <c r="A1744" s="214">
        <v>1480</v>
      </c>
      <c r="B1744" s="86">
        <f t="shared" si="54"/>
        <v>0.11134137513455993</v>
      </c>
      <c r="I1744" s="199">
        <f t="shared" si="55"/>
        <v>0</v>
      </c>
    </row>
    <row r="1745" spans="1:9">
      <c r="A1745" s="214">
        <v>29749</v>
      </c>
      <c r="B1745" s="86">
        <f t="shared" si="54"/>
        <v>1.7444724406861405</v>
      </c>
      <c r="I1745" s="199">
        <f t="shared" si="55"/>
        <v>2</v>
      </c>
    </row>
    <row r="1746" spans="1:9">
      <c r="A1746" s="214">
        <v>9005</v>
      </c>
      <c r="B1746" s="86">
        <f t="shared" si="54"/>
        <v>0.54606885995098942</v>
      </c>
      <c r="I1746" s="199">
        <f t="shared" si="55"/>
        <v>1</v>
      </c>
    </row>
    <row r="1747" spans="1:9">
      <c r="A1747" s="214">
        <v>22888</v>
      </c>
      <c r="B1747" s="86">
        <f t="shared" si="54"/>
        <v>1.3481049625033468</v>
      </c>
      <c r="I1747" s="199">
        <f t="shared" si="55"/>
        <v>1</v>
      </c>
    </row>
    <row r="1748" spans="1:9">
      <c r="A1748" s="214">
        <v>-27311</v>
      </c>
      <c r="B1748" s="86">
        <f t="shared" si="54"/>
        <v>-1.5519462016561139</v>
      </c>
      <c r="I1748" s="199">
        <f t="shared" si="55"/>
        <v>-2</v>
      </c>
    </row>
    <row r="1749" spans="1:9">
      <c r="A1749" s="214">
        <v>15488</v>
      </c>
      <c r="B1749" s="86">
        <f t="shared" si="54"/>
        <v>0.92059886447788797</v>
      </c>
      <c r="I1749" s="199">
        <f t="shared" si="55"/>
        <v>1</v>
      </c>
    </row>
    <row r="1750" spans="1:9">
      <c r="A1750" s="214">
        <v>4712</v>
      </c>
      <c r="B1750" s="86">
        <f t="shared" si="54"/>
        <v>0.29805755200189543</v>
      </c>
      <c r="I1750" s="199">
        <f t="shared" si="55"/>
        <v>0</v>
      </c>
    </row>
    <row r="1751" spans="1:9">
      <c r="A1751" s="214">
        <v>2854</v>
      </c>
      <c r="B1751" s="86">
        <f t="shared" si="54"/>
        <v>0.19071885874090863</v>
      </c>
      <c r="I1751" s="199">
        <f t="shared" si="55"/>
        <v>0</v>
      </c>
    </row>
    <row r="1752" spans="1:9">
      <c r="A1752" s="214">
        <v>-7531</v>
      </c>
      <c r="B1752" s="86">
        <f t="shared" si="54"/>
        <v>-0.40923395585292788</v>
      </c>
      <c r="I1752" s="199">
        <f t="shared" si="55"/>
        <v>0</v>
      </c>
    </row>
    <row r="1753" spans="1:9">
      <c r="A1753" s="214">
        <v>-28866</v>
      </c>
      <c r="B1753" s="86">
        <f t="shared" si="54"/>
        <v>-1.6417802533357881</v>
      </c>
      <c r="I1753" s="199">
        <f t="shared" si="55"/>
        <v>-2</v>
      </c>
    </row>
    <row r="1754" spans="1:9">
      <c r="A1754" s="214">
        <v>-11976</v>
      </c>
      <c r="B1754" s="86">
        <f t="shared" si="54"/>
        <v>-0.66602647013984195</v>
      </c>
      <c r="I1754" s="199">
        <f t="shared" si="55"/>
        <v>-1</v>
      </c>
    </row>
    <row r="1755" spans="1:9">
      <c r="A1755" s="214">
        <v>7227</v>
      </c>
      <c r="B1755" s="86">
        <f t="shared" si="54"/>
        <v>0.4433518542362237</v>
      </c>
      <c r="I1755" s="199">
        <f t="shared" si="55"/>
        <v>0</v>
      </c>
    </row>
    <row r="1756" spans="1:9">
      <c r="A1756" s="214">
        <v>9210</v>
      </c>
      <c r="B1756" s="86">
        <f t="shared" si="54"/>
        <v>0.5579119342881812</v>
      </c>
      <c r="I1756" s="199">
        <f t="shared" si="55"/>
        <v>1</v>
      </c>
    </row>
    <row r="1757" spans="1:9">
      <c r="A1757" s="214">
        <v>-25838</v>
      </c>
      <c r="B1757" s="86">
        <f t="shared" si="54"/>
        <v>-1.4668493797113165</v>
      </c>
      <c r="I1757" s="199">
        <f t="shared" si="55"/>
        <v>-1</v>
      </c>
    </row>
    <row r="1758" spans="1:9">
      <c r="A1758" s="214">
        <v>-25673</v>
      </c>
      <c r="B1758" s="86">
        <f t="shared" si="54"/>
        <v>-1.4573171491472354</v>
      </c>
      <c r="I1758" s="199">
        <f t="shared" si="55"/>
        <v>-1</v>
      </c>
    </row>
    <row r="1759" spans="1:9">
      <c r="A1759" s="214">
        <v>-26013</v>
      </c>
      <c r="B1759" s="86">
        <f t="shared" si="54"/>
        <v>-1.4769593212186753</v>
      </c>
      <c r="I1759" s="199">
        <f t="shared" si="55"/>
        <v>-1</v>
      </c>
    </row>
    <row r="1760" spans="1:9">
      <c r="A1760" s="214">
        <v>20103</v>
      </c>
      <c r="B1760" s="86">
        <f t="shared" si="54"/>
        <v>1.187212464800522</v>
      </c>
      <c r="I1760" s="199">
        <f t="shared" si="55"/>
        <v>1</v>
      </c>
    </row>
    <row r="1761" spans="1:9">
      <c r="A1761" s="214">
        <v>13425</v>
      </c>
      <c r="B1761" s="86">
        <f t="shared" si="54"/>
        <v>0.80141709687970941</v>
      </c>
      <c r="I1761" s="199">
        <f t="shared" si="55"/>
        <v>1</v>
      </c>
    </row>
    <row r="1762" spans="1:9">
      <c r="A1762" s="214">
        <v>14350</v>
      </c>
      <c r="B1762" s="86">
        <f t="shared" si="54"/>
        <v>0.85485535913289179</v>
      </c>
      <c r="I1762" s="199">
        <f t="shared" si="55"/>
        <v>1</v>
      </c>
    </row>
    <row r="1763" spans="1:9">
      <c r="A1763" s="214">
        <v>13991</v>
      </c>
      <c r="B1763" s="86">
        <f t="shared" si="54"/>
        <v>0.8341155362692243</v>
      </c>
      <c r="I1763" s="199">
        <f t="shared" si="55"/>
        <v>1</v>
      </c>
    </row>
    <row r="1764" spans="1:9">
      <c r="A1764" s="214">
        <v>3548</v>
      </c>
      <c r="B1764" s="86">
        <f t="shared" si="54"/>
        <v>0.23081199820437734</v>
      </c>
      <c r="I1764" s="199">
        <f t="shared" si="55"/>
        <v>0</v>
      </c>
    </row>
    <row r="1765" spans="1:9">
      <c r="A1765" s="214">
        <v>-681</v>
      </c>
      <c r="B1765" s="86">
        <f t="shared" si="54"/>
        <v>-1.3501959707739616E-2</v>
      </c>
      <c r="I1765" s="199">
        <f t="shared" si="55"/>
        <v>0</v>
      </c>
    </row>
    <row r="1766" spans="1:9">
      <c r="A1766" s="214">
        <v>19958</v>
      </c>
      <c r="B1766" s="86">
        <f t="shared" si="54"/>
        <v>1.1788356561229962</v>
      </c>
      <c r="I1766" s="199">
        <f t="shared" si="55"/>
        <v>1</v>
      </c>
    </row>
    <row r="1767" spans="1:9">
      <c r="A1767" s="214">
        <v>15518</v>
      </c>
      <c r="B1767" s="86">
        <f t="shared" si="54"/>
        <v>0.92233199730772097</v>
      </c>
      <c r="I1767" s="199">
        <f t="shared" si="55"/>
        <v>1</v>
      </c>
    </row>
    <row r="1768" spans="1:9">
      <c r="A1768" s="214">
        <v>4024</v>
      </c>
      <c r="B1768" s="86">
        <f t="shared" si="54"/>
        <v>0.25831103910439335</v>
      </c>
      <c r="I1768" s="199">
        <f t="shared" si="55"/>
        <v>0</v>
      </c>
    </row>
    <row r="1769" spans="1:9">
      <c r="A1769" s="214">
        <v>-25699</v>
      </c>
      <c r="B1769" s="86">
        <f t="shared" si="54"/>
        <v>-1.4588191975997571</v>
      </c>
      <c r="I1769" s="199">
        <f t="shared" si="55"/>
        <v>-1</v>
      </c>
    </row>
    <row r="1770" spans="1:9">
      <c r="A1770" s="214">
        <v>-10441</v>
      </c>
      <c r="B1770" s="86">
        <f t="shared" si="54"/>
        <v>-0.57734784034672315</v>
      </c>
      <c r="I1770" s="199">
        <f t="shared" si="55"/>
        <v>-1</v>
      </c>
    </row>
    <row r="1771" spans="1:9">
      <c r="A1771" s="214">
        <v>18412</v>
      </c>
      <c r="B1771" s="86">
        <f t="shared" si="54"/>
        <v>1.0895215442922719</v>
      </c>
      <c r="I1771" s="199">
        <f t="shared" si="55"/>
        <v>1</v>
      </c>
    </row>
    <row r="1772" spans="1:9">
      <c r="A1772" s="214">
        <v>-10147</v>
      </c>
      <c r="B1772" s="86">
        <f t="shared" si="54"/>
        <v>-0.56036313861436027</v>
      </c>
      <c r="I1772" s="199">
        <f t="shared" si="55"/>
        <v>-1</v>
      </c>
    </row>
    <row r="1773" spans="1:9">
      <c r="A1773" s="214">
        <v>5871</v>
      </c>
      <c r="B1773" s="86">
        <f t="shared" si="54"/>
        <v>0.36501425032777474</v>
      </c>
      <c r="I1773" s="199">
        <f t="shared" si="55"/>
        <v>0</v>
      </c>
    </row>
    <row r="1774" spans="1:9">
      <c r="A1774" s="214">
        <v>15347</v>
      </c>
      <c r="B1774" s="86">
        <f t="shared" si="54"/>
        <v>0.91245314017767321</v>
      </c>
      <c r="I1774" s="199">
        <f t="shared" si="55"/>
        <v>1</v>
      </c>
    </row>
    <row r="1775" spans="1:9">
      <c r="A1775" s="214">
        <v>-2147</v>
      </c>
      <c r="B1775" s="86">
        <f t="shared" si="54"/>
        <v>-9.8194383992242687E-2</v>
      </c>
      <c r="I1775" s="199">
        <f t="shared" si="55"/>
        <v>0</v>
      </c>
    </row>
    <row r="1776" spans="1:9">
      <c r="A1776" s="214">
        <v>-26422</v>
      </c>
      <c r="B1776" s="86">
        <f t="shared" si="54"/>
        <v>-1.500587698798731</v>
      </c>
      <c r="I1776" s="199">
        <f t="shared" si="55"/>
        <v>-2</v>
      </c>
    </row>
    <row r="1777" spans="1:9">
      <c r="A1777" s="214">
        <v>1739</v>
      </c>
      <c r="B1777" s="86">
        <f t="shared" si="54"/>
        <v>0.12630408856545097</v>
      </c>
      <c r="I1777" s="199">
        <f t="shared" si="55"/>
        <v>0</v>
      </c>
    </row>
    <row r="1778" spans="1:9">
      <c r="A1778" s="214">
        <v>-8833</v>
      </c>
      <c r="B1778" s="86">
        <f t="shared" si="54"/>
        <v>-0.4844519206676775</v>
      </c>
      <c r="I1778" s="199">
        <f t="shared" si="55"/>
        <v>0</v>
      </c>
    </row>
    <row r="1779" spans="1:9">
      <c r="A1779" s="214">
        <v>-10561</v>
      </c>
      <c r="B1779" s="86">
        <f t="shared" si="54"/>
        <v>-0.58428037166605495</v>
      </c>
      <c r="I1779" s="199">
        <f t="shared" si="55"/>
        <v>-1</v>
      </c>
    </row>
    <row r="1780" spans="1:9">
      <c r="A1780" s="214">
        <v>-508</v>
      </c>
      <c r="B1780" s="86">
        <f t="shared" si="54"/>
        <v>-3.5075603890363221E-3</v>
      </c>
      <c r="I1780" s="199">
        <f t="shared" si="55"/>
        <v>0</v>
      </c>
    </row>
    <row r="1781" spans="1:9">
      <c r="A1781" s="214">
        <v>-21046</v>
      </c>
      <c r="B1781" s="86">
        <f t="shared" si="54"/>
        <v>-1.1900102956926679</v>
      </c>
      <c r="I1781" s="199">
        <f t="shared" si="55"/>
        <v>-1</v>
      </c>
    </row>
    <row r="1782" spans="1:9">
      <c r="A1782" s="214">
        <v>-25876</v>
      </c>
      <c r="B1782" s="86">
        <f t="shared" si="54"/>
        <v>-1.4690446812957716</v>
      </c>
      <c r="I1782" s="199">
        <f t="shared" si="55"/>
        <v>-1</v>
      </c>
    </row>
    <row r="1783" spans="1:9">
      <c r="A1783" s="214">
        <v>216</v>
      </c>
      <c r="B1783" s="86">
        <f t="shared" si="54"/>
        <v>3.8318711904265328E-2</v>
      </c>
      <c r="I1783" s="199">
        <f t="shared" si="55"/>
        <v>0</v>
      </c>
    </row>
    <row r="1784" spans="1:9">
      <c r="A1784" s="214">
        <v>-17519</v>
      </c>
      <c r="B1784" s="86">
        <f t="shared" si="54"/>
        <v>-0.9862516459986419</v>
      </c>
      <c r="I1784" s="199">
        <f t="shared" si="55"/>
        <v>-1</v>
      </c>
    </row>
    <row r="1785" spans="1:9">
      <c r="A1785" s="214">
        <v>-14991</v>
      </c>
      <c r="B1785" s="86">
        <f t="shared" si="54"/>
        <v>-0.84020631953805258</v>
      </c>
      <c r="I1785" s="199">
        <f t="shared" si="55"/>
        <v>-1</v>
      </c>
    </row>
    <row r="1786" spans="1:9">
      <c r="A1786" s="214">
        <v>16488</v>
      </c>
      <c r="B1786" s="86">
        <f t="shared" si="54"/>
        <v>0.97836995880565258</v>
      </c>
      <c r="I1786" s="199">
        <f t="shared" si="55"/>
        <v>1</v>
      </c>
    </row>
    <row r="1787" spans="1:9">
      <c r="A1787" s="214">
        <v>-4561</v>
      </c>
      <c r="B1787" s="86">
        <f t="shared" si="54"/>
        <v>-0.2376538056994667</v>
      </c>
      <c r="I1787" s="199">
        <f t="shared" si="55"/>
        <v>0</v>
      </c>
    </row>
    <row r="1788" spans="1:9">
      <c r="A1788" s="214">
        <v>2638</v>
      </c>
      <c r="B1788" s="86">
        <f t="shared" si="54"/>
        <v>0.17824030236611144</v>
      </c>
      <c r="I1788" s="199">
        <f t="shared" si="55"/>
        <v>0</v>
      </c>
    </row>
    <row r="1789" spans="1:9">
      <c r="A1789" s="214">
        <v>28735</v>
      </c>
      <c r="B1789" s="86">
        <f t="shared" si="54"/>
        <v>1.6858925510377871</v>
      </c>
      <c r="I1789" s="199">
        <f t="shared" si="55"/>
        <v>2</v>
      </c>
    </row>
    <row r="1790" spans="1:9">
      <c r="A1790" s="214">
        <v>-22593</v>
      </c>
      <c r="B1790" s="86">
        <f t="shared" si="54"/>
        <v>-1.27938217861772</v>
      </c>
      <c r="I1790" s="199">
        <f t="shared" si="55"/>
        <v>-1</v>
      </c>
    </row>
    <row r="1791" spans="1:9">
      <c r="A1791" s="214">
        <v>15735</v>
      </c>
      <c r="B1791" s="86">
        <f t="shared" si="54"/>
        <v>0.93486832477684589</v>
      </c>
      <c r="I1791" s="199">
        <f t="shared" si="55"/>
        <v>1</v>
      </c>
    </row>
    <row r="1792" spans="1:9">
      <c r="A1792" s="214">
        <v>19102</v>
      </c>
      <c r="B1792" s="86">
        <f t="shared" si="54"/>
        <v>1.1293835993784296</v>
      </c>
      <c r="I1792" s="199">
        <f t="shared" si="55"/>
        <v>1</v>
      </c>
    </row>
    <row r="1793" spans="1:9">
      <c r="A1793" s="214">
        <v>15248</v>
      </c>
      <c r="B1793" s="86">
        <f t="shared" si="54"/>
        <v>0.90673380183922447</v>
      </c>
      <c r="I1793" s="199">
        <f t="shared" si="55"/>
        <v>1</v>
      </c>
    </row>
    <row r="1794" spans="1:9">
      <c r="A1794" s="214">
        <v>22137</v>
      </c>
      <c r="B1794" s="86">
        <f t="shared" si="54"/>
        <v>1.3047188706631954</v>
      </c>
      <c r="I1794" s="199">
        <f t="shared" si="55"/>
        <v>1</v>
      </c>
    </row>
    <row r="1795" spans="1:9">
      <c r="A1795" s="214">
        <v>28458</v>
      </c>
      <c r="B1795" s="86">
        <f t="shared" si="54"/>
        <v>1.6698899579089963</v>
      </c>
      <c r="I1795" s="199">
        <f t="shared" si="55"/>
        <v>2</v>
      </c>
    </row>
    <row r="1796" spans="1:9">
      <c r="A1796" s="214">
        <v>-13460</v>
      </c>
      <c r="B1796" s="86">
        <f t="shared" si="54"/>
        <v>-0.75175877412224479</v>
      </c>
      <c r="I1796" s="199">
        <f t="shared" si="55"/>
        <v>-1</v>
      </c>
    </row>
    <row r="1797" spans="1:9">
      <c r="A1797" s="214">
        <v>-3577</v>
      </c>
      <c r="B1797" s="86">
        <f t="shared" si="54"/>
        <v>-0.18080704888094623</v>
      </c>
      <c r="I1797" s="199">
        <f t="shared" si="55"/>
        <v>0</v>
      </c>
    </row>
    <row r="1798" spans="1:9">
      <c r="A1798" s="214">
        <v>-17996</v>
      </c>
      <c r="B1798" s="86">
        <f t="shared" si="54"/>
        <v>-1.0138084579929856</v>
      </c>
      <c r="I1798" s="199">
        <f t="shared" si="55"/>
        <v>-1</v>
      </c>
    </row>
    <row r="1799" spans="1:9">
      <c r="A1799" s="214">
        <v>956</v>
      </c>
      <c r="B1799" s="86">
        <f t="shared" si="54"/>
        <v>8.1069321706811207E-2</v>
      </c>
      <c r="I1799" s="199">
        <f t="shared" si="55"/>
        <v>0</v>
      </c>
    </row>
    <row r="1800" spans="1:9">
      <c r="A1800" s="214">
        <v>-14800</v>
      </c>
      <c r="B1800" s="86">
        <f t="shared" ref="B1800:B1863" si="56">(A1800-$F$7)/$F$8</f>
        <v>-0.82917204052144955</v>
      </c>
      <c r="I1800" s="199">
        <f t="shared" ref="I1800:I1863" si="57">ROUND(B1800,0)</f>
        <v>-1</v>
      </c>
    </row>
    <row r="1801" spans="1:9">
      <c r="A1801" s="214">
        <v>-28855</v>
      </c>
      <c r="B1801" s="86">
        <f t="shared" si="56"/>
        <v>-1.6411447712981826</v>
      </c>
      <c r="I1801" s="199">
        <f t="shared" si="57"/>
        <v>-2</v>
      </c>
    </row>
    <row r="1802" spans="1:9">
      <c r="A1802" s="214">
        <v>12548</v>
      </c>
      <c r="B1802" s="86">
        <f t="shared" si="56"/>
        <v>0.7507518471542598</v>
      </c>
      <c r="I1802" s="199">
        <f t="shared" si="57"/>
        <v>1</v>
      </c>
    </row>
    <row r="1803" spans="1:9">
      <c r="A1803" s="214">
        <v>-23085</v>
      </c>
      <c r="B1803" s="86">
        <f t="shared" si="56"/>
        <v>-1.3078055570269802</v>
      </c>
      <c r="I1803" s="199">
        <f t="shared" si="57"/>
        <v>-1</v>
      </c>
    </row>
    <row r="1804" spans="1:9">
      <c r="A1804" s="214">
        <v>12191</v>
      </c>
      <c r="B1804" s="86">
        <f t="shared" si="56"/>
        <v>0.73012756647924781</v>
      </c>
      <c r="I1804" s="199">
        <f t="shared" si="57"/>
        <v>1</v>
      </c>
    </row>
    <row r="1805" spans="1:9">
      <c r="A1805" s="214">
        <v>-11403</v>
      </c>
      <c r="B1805" s="86">
        <f t="shared" si="56"/>
        <v>-0.63292363309003274</v>
      </c>
      <c r="I1805" s="199">
        <f t="shared" si="57"/>
        <v>-1</v>
      </c>
    </row>
    <row r="1806" spans="1:9">
      <c r="A1806" s="214">
        <v>25851</v>
      </c>
      <c r="B1806" s="86">
        <f t="shared" si="56"/>
        <v>1.5192807149965135</v>
      </c>
      <c r="I1806" s="199">
        <f t="shared" si="57"/>
        <v>2</v>
      </c>
    </row>
    <row r="1807" spans="1:9">
      <c r="A1807" s="214">
        <v>-13802</v>
      </c>
      <c r="B1807" s="86">
        <f t="shared" si="56"/>
        <v>-0.77151648838234033</v>
      </c>
      <c r="I1807" s="199">
        <f t="shared" si="57"/>
        <v>-1</v>
      </c>
    </row>
    <row r="1808" spans="1:9">
      <c r="A1808" s="214">
        <v>-26580</v>
      </c>
      <c r="B1808" s="86">
        <f t="shared" si="56"/>
        <v>-1.5097155317025179</v>
      </c>
      <c r="I1808" s="199">
        <f t="shared" si="57"/>
        <v>-2</v>
      </c>
    </row>
    <row r="1809" spans="1:9">
      <c r="A1809" s="214">
        <v>-3408</v>
      </c>
      <c r="B1809" s="86">
        <f t="shared" si="56"/>
        <v>-0.17104373393955399</v>
      </c>
      <c r="I1809" s="199">
        <f t="shared" si="57"/>
        <v>0</v>
      </c>
    </row>
    <row r="1810" spans="1:9">
      <c r="A1810" s="214">
        <v>-1921</v>
      </c>
      <c r="B1810" s="86">
        <f t="shared" si="56"/>
        <v>-8.513811667416786E-2</v>
      </c>
      <c r="I1810" s="199">
        <f t="shared" si="57"/>
        <v>0</v>
      </c>
    </row>
    <row r="1811" spans="1:9">
      <c r="A1811" s="214">
        <v>-3141</v>
      </c>
      <c r="B1811" s="86">
        <f t="shared" si="56"/>
        <v>-0.1556188517540408</v>
      </c>
      <c r="I1811" s="199">
        <f t="shared" si="57"/>
        <v>0</v>
      </c>
    </row>
    <row r="1812" spans="1:9">
      <c r="A1812" s="214">
        <v>-15268</v>
      </c>
      <c r="B1812" s="86">
        <f t="shared" si="56"/>
        <v>-0.8562089126668434</v>
      </c>
      <c r="I1812" s="199">
        <f t="shared" si="57"/>
        <v>-1</v>
      </c>
    </row>
    <row r="1813" spans="1:9">
      <c r="A1813" s="214">
        <v>15255</v>
      </c>
      <c r="B1813" s="86">
        <f t="shared" si="56"/>
        <v>0.90713819949951879</v>
      </c>
      <c r="I1813" s="199">
        <f t="shared" si="57"/>
        <v>1</v>
      </c>
    </row>
    <row r="1814" spans="1:9">
      <c r="A1814" s="214">
        <v>6337</v>
      </c>
      <c r="B1814" s="86">
        <f t="shared" si="56"/>
        <v>0.39193558028451309</v>
      </c>
      <c r="I1814" s="199">
        <f t="shared" si="57"/>
        <v>0</v>
      </c>
    </row>
    <row r="1815" spans="1:9">
      <c r="A1815" s="214">
        <v>25032</v>
      </c>
      <c r="B1815" s="86">
        <f t="shared" si="56"/>
        <v>1.4719661887420743</v>
      </c>
      <c r="I1815" s="199">
        <f t="shared" si="57"/>
        <v>1</v>
      </c>
    </row>
    <row r="1816" spans="1:9">
      <c r="A1816" s="214">
        <v>-27669</v>
      </c>
      <c r="B1816" s="86">
        <f t="shared" si="56"/>
        <v>-1.5726282534254536</v>
      </c>
      <c r="I1816" s="199">
        <f t="shared" si="57"/>
        <v>-2</v>
      </c>
    </row>
    <row r="1817" spans="1:9">
      <c r="A1817" s="214">
        <v>9156</v>
      </c>
      <c r="B1817" s="86">
        <f t="shared" si="56"/>
        <v>0.55479229519448192</v>
      </c>
      <c r="I1817" s="199">
        <f t="shared" si="57"/>
        <v>1</v>
      </c>
    </row>
    <row r="1818" spans="1:9">
      <c r="A1818" s="214">
        <v>29713</v>
      </c>
      <c r="B1818" s="86">
        <f t="shared" si="56"/>
        <v>1.742392681290341</v>
      </c>
      <c r="I1818" s="199">
        <f t="shared" si="57"/>
        <v>2</v>
      </c>
    </row>
    <row r="1819" spans="1:9">
      <c r="A1819" s="214">
        <v>28235</v>
      </c>
      <c r="B1819" s="86">
        <f t="shared" si="56"/>
        <v>1.6570070038739046</v>
      </c>
      <c r="I1819" s="199">
        <f t="shared" si="57"/>
        <v>2</v>
      </c>
    </row>
    <row r="1820" spans="1:9">
      <c r="A1820" s="214">
        <v>-24413</v>
      </c>
      <c r="B1820" s="86">
        <f t="shared" si="56"/>
        <v>-1.3845255702942518</v>
      </c>
      <c r="I1820" s="199">
        <f t="shared" si="57"/>
        <v>-1</v>
      </c>
    </row>
    <row r="1821" spans="1:9">
      <c r="A1821" s="214">
        <v>-15214</v>
      </c>
      <c r="B1821" s="86">
        <f t="shared" si="56"/>
        <v>-0.85308927357314412</v>
      </c>
      <c r="I1821" s="199">
        <f t="shared" si="57"/>
        <v>-1</v>
      </c>
    </row>
    <row r="1822" spans="1:9">
      <c r="A1822" s="214">
        <v>-850</v>
      </c>
      <c r="B1822" s="86">
        <f t="shared" si="56"/>
        <v>-2.3265274649131851E-2</v>
      </c>
      <c r="I1822" s="199">
        <f t="shared" si="57"/>
        <v>0</v>
      </c>
    </row>
    <row r="1823" spans="1:9">
      <c r="A1823" s="214">
        <v>29763</v>
      </c>
      <c r="B1823" s="86">
        <f t="shared" si="56"/>
        <v>1.7452812360067291</v>
      </c>
      <c r="I1823" s="199">
        <f t="shared" si="57"/>
        <v>2</v>
      </c>
    </row>
    <row r="1824" spans="1:9">
      <c r="A1824" s="214">
        <v>13675</v>
      </c>
      <c r="B1824" s="86">
        <f t="shared" si="56"/>
        <v>0.81585987046165065</v>
      </c>
      <c r="I1824" s="199">
        <f t="shared" si="57"/>
        <v>1</v>
      </c>
    </row>
    <row r="1825" spans="1:9">
      <c r="A1825" s="214">
        <v>-12460</v>
      </c>
      <c r="B1825" s="86">
        <f t="shared" si="56"/>
        <v>-0.69398767979448006</v>
      </c>
      <c r="I1825" s="199">
        <f t="shared" si="57"/>
        <v>-1</v>
      </c>
    </row>
    <row r="1826" spans="1:9">
      <c r="A1826" s="214">
        <v>27467</v>
      </c>
      <c r="B1826" s="86">
        <f t="shared" si="56"/>
        <v>1.6126388034301813</v>
      </c>
      <c r="I1826" s="199">
        <f t="shared" si="57"/>
        <v>2</v>
      </c>
    </row>
    <row r="1827" spans="1:9">
      <c r="A1827" s="214">
        <v>-21597</v>
      </c>
      <c r="B1827" s="86">
        <f t="shared" si="56"/>
        <v>-1.2218421686672662</v>
      </c>
      <c r="I1827" s="199">
        <f t="shared" si="57"/>
        <v>-1</v>
      </c>
    </row>
    <row r="1828" spans="1:9">
      <c r="A1828" s="214">
        <v>25384</v>
      </c>
      <c r="B1828" s="86">
        <f t="shared" si="56"/>
        <v>1.4923016139454475</v>
      </c>
      <c r="I1828" s="199">
        <f t="shared" si="57"/>
        <v>1</v>
      </c>
    </row>
    <row r="1829" spans="1:9">
      <c r="A1829" s="214">
        <v>-9342</v>
      </c>
      <c r="B1829" s="86">
        <f t="shared" si="56"/>
        <v>-0.51385740768050969</v>
      </c>
      <c r="I1829" s="199">
        <f t="shared" si="57"/>
        <v>-1</v>
      </c>
    </row>
    <row r="1830" spans="1:9">
      <c r="A1830" s="214">
        <v>25096</v>
      </c>
      <c r="B1830" s="86">
        <f t="shared" si="56"/>
        <v>1.4756635387790513</v>
      </c>
      <c r="I1830" s="199">
        <f t="shared" si="57"/>
        <v>1</v>
      </c>
    </row>
    <row r="1831" spans="1:9">
      <c r="A1831" s="214">
        <v>28616</v>
      </c>
      <c r="B1831" s="86">
        <f t="shared" si="56"/>
        <v>1.679017790812783</v>
      </c>
      <c r="I1831" s="199">
        <f t="shared" si="57"/>
        <v>2</v>
      </c>
    </row>
    <row r="1832" spans="1:9">
      <c r="A1832" s="214">
        <v>26301</v>
      </c>
      <c r="B1832" s="86">
        <f t="shared" si="56"/>
        <v>1.5452777074440078</v>
      </c>
      <c r="I1832" s="199">
        <f t="shared" si="57"/>
        <v>2</v>
      </c>
    </row>
    <row r="1833" spans="1:9">
      <c r="A1833" s="214">
        <v>-9866</v>
      </c>
      <c r="B1833" s="86">
        <f t="shared" si="56"/>
        <v>-0.54412946110825844</v>
      </c>
      <c r="I1833" s="199">
        <f t="shared" si="57"/>
        <v>-1</v>
      </c>
    </row>
    <row r="1834" spans="1:9">
      <c r="A1834" s="214">
        <v>-5870</v>
      </c>
      <c r="B1834" s="86">
        <f t="shared" si="56"/>
        <v>-0.31327616817451071</v>
      </c>
      <c r="I1834" s="199">
        <f t="shared" si="57"/>
        <v>0</v>
      </c>
    </row>
    <row r="1835" spans="1:9">
      <c r="A1835" s="214">
        <v>-19170</v>
      </c>
      <c r="B1835" s="86">
        <f t="shared" si="56"/>
        <v>-1.0816317227337815</v>
      </c>
      <c r="I1835" s="199">
        <f t="shared" si="57"/>
        <v>-1</v>
      </c>
    </row>
    <row r="1836" spans="1:9">
      <c r="A1836" s="214">
        <v>29193</v>
      </c>
      <c r="B1836" s="86">
        <f t="shared" si="56"/>
        <v>1.7123517122399032</v>
      </c>
      <c r="I1836" s="199">
        <f t="shared" si="57"/>
        <v>2</v>
      </c>
    </row>
    <row r="1837" spans="1:9">
      <c r="A1837" s="214">
        <v>630</v>
      </c>
      <c r="B1837" s="86">
        <f t="shared" si="56"/>
        <v>6.2235944955959917E-2</v>
      </c>
      <c r="I1837" s="199">
        <f t="shared" si="57"/>
        <v>0</v>
      </c>
    </row>
    <row r="1838" spans="1:9">
      <c r="A1838" s="214">
        <v>-24801</v>
      </c>
      <c r="B1838" s="86">
        <f t="shared" si="56"/>
        <v>-1.4069407548934245</v>
      </c>
      <c r="I1838" s="199">
        <f t="shared" si="57"/>
        <v>-1</v>
      </c>
    </row>
    <row r="1839" spans="1:9">
      <c r="A1839" s="214">
        <v>-16534</v>
      </c>
      <c r="B1839" s="86">
        <f t="shared" si="56"/>
        <v>-0.92934711808579351</v>
      </c>
      <c r="I1839" s="199">
        <f t="shared" si="57"/>
        <v>-1</v>
      </c>
    </row>
    <row r="1840" spans="1:9">
      <c r="A1840" s="214">
        <v>5094</v>
      </c>
      <c r="B1840" s="86">
        <f t="shared" si="56"/>
        <v>0.32012611003510155</v>
      </c>
      <c r="I1840" s="199">
        <f t="shared" si="57"/>
        <v>0</v>
      </c>
    </row>
    <row r="1841" spans="1:9">
      <c r="A1841" s="214">
        <v>-2842</v>
      </c>
      <c r="B1841" s="86">
        <f t="shared" si="56"/>
        <v>-0.13834529455003916</v>
      </c>
      <c r="I1841" s="199">
        <f t="shared" si="57"/>
        <v>0</v>
      </c>
    </row>
    <row r="1842" spans="1:9">
      <c r="A1842" s="214">
        <v>-13466</v>
      </c>
      <c r="B1842" s="86">
        <f t="shared" si="56"/>
        <v>-0.75210540068821141</v>
      </c>
      <c r="I1842" s="199">
        <f t="shared" si="57"/>
        <v>-1</v>
      </c>
    </row>
    <row r="1843" spans="1:9">
      <c r="A1843" s="214">
        <v>8544</v>
      </c>
      <c r="B1843" s="86">
        <f t="shared" si="56"/>
        <v>0.51943638546588988</v>
      </c>
      <c r="I1843" s="199">
        <f t="shared" si="57"/>
        <v>1</v>
      </c>
    </row>
    <row r="1844" spans="1:9">
      <c r="A1844" s="214">
        <v>27469</v>
      </c>
      <c r="B1844" s="86">
        <f t="shared" si="56"/>
        <v>1.6127543456188369</v>
      </c>
      <c r="I1844" s="199">
        <f t="shared" si="57"/>
        <v>2</v>
      </c>
    </row>
    <row r="1845" spans="1:9">
      <c r="A1845" s="214">
        <v>-12293</v>
      </c>
      <c r="B1845" s="86">
        <f t="shared" si="56"/>
        <v>-0.68433990704174341</v>
      </c>
      <c r="I1845" s="199">
        <f t="shared" si="57"/>
        <v>-1</v>
      </c>
    </row>
    <row r="1846" spans="1:9">
      <c r="A1846" s="214">
        <v>-1364</v>
      </c>
      <c r="B1846" s="86">
        <f t="shared" si="56"/>
        <v>-5.2959617133602914E-2</v>
      </c>
      <c r="I1846" s="199">
        <f t="shared" si="57"/>
        <v>0</v>
      </c>
    </row>
    <row r="1847" spans="1:9">
      <c r="A1847" s="214">
        <v>-26315</v>
      </c>
      <c r="B1847" s="86">
        <f t="shared" si="56"/>
        <v>-1.4944061917056604</v>
      </c>
      <c r="I1847" s="199">
        <f t="shared" si="57"/>
        <v>-1</v>
      </c>
    </row>
    <row r="1848" spans="1:9">
      <c r="A1848" s="214">
        <v>6311</v>
      </c>
      <c r="B1848" s="86">
        <f t="shared" si="56"/>
        <v>0.3904335318319912</v>
      </c>
      <c r="I1848" s="199">
        <f t="shared" si="57"/>
        <v>0</v>
      </c>
    </row>
    <row r="1849" spans="1:9">
      <c r="A1849" s="214">
        <v>21207</v>
      </c>
      <c r="B1849" s="86">
        <f t="shared" si="56"/>
        <v>1.2509917529383743</v>
      </c>
      <c r="I1849" s="199">
        <f t="shared" si="57"/>
        <v>1</v>
      </c>
    </row>
    <row r="1850" spans="1:9">
      <c r="A1850" s="214">
        <v>27715</v>
      </c>
      <c r="B1850" s="86">
        <f t="shared" si="56"/>
        <v>1.6269660348234669</v>
      </c>
      <c r="I1850" s="199">
        <f t="shared" si="57"/>
        <v>2</v>
      </c>
    </row>
    <row r="1851" spans="1:9">
      <c r="A1851" s="214">
        <v>-25328</v>
      </c>
      <c r="B1851" s="86">
        <f t="shared" si="56"/>
        <v>-1.4373861216041566</v>
      </c>
      <c r="I1851" s="199">
        <f t="shared" si="57"/>
        <v>-1</v>
      </c>
    </row>
    <row r="1852" spans="1:9">
      <c r="A1852" s="214">
        <v>7138</v>
      </c>
      <c r="B1852" s="86">
        <f t="shared" si="56"/>
        <v>0.43821022684105265</v>
      </c>
      <c r="I1852" s="199">
        <f t="shared" si="57"/>
        <v>0</v>
      </c>
    </row>
    <row r="1853" spans="1:9">
      <c r="A1853" s="214">
        <v>12985</v>
      </c>
      <c r="B1853" s="86">
        <f t="shared" si="56"/>
        <v>0.77599781537549295</v>
      </c>
      <c r="I1853" s="199">
        <f t="shared" si="57"/>
        <v>1</v>
      </c>
    </row>
    <row r="1854" spans="1:9">
      <c r="A1854" s="214">
        <v>20369</v>
      </c>
      <c r="B1854" s="86">
        <f t="shared" si="56"/>
        <v>1.2025795758917075</v>
      </c>
      <c r="I1854" s="199">
        <f t="shared" si="57"/>
        <v>1</v>
      </c>
    </row>
    <row r="1855" spans="1:9">
      <c r="A1855" s="214">
        <v>-20870</v>
      </c>
      <c r="B1855" s="86">
        <f t="shared" si="56"/>
        <v>-1.1798425830909813</v>
      </c>
      <c r="I1855" s="199">
        <f t="shared" si="57"/>
        <v>-1</v>
      </c>
    </row>
    <row r="1856" spans="1:9">
      <c r="A1856" s="214">
        <v>-18171</v>
      </c>
      <c r="B1856" s="86">
        <f t="shared" si="56"/>
        <v>-1.0239183995003445</v>
      </c>
      <c r="I1856" s="199">
        <f t="shared" si="57"/>
        <v>-1</v>
      </c>
    </row>
    <row r="1857" spans="1:9">
      <c r="A1857" s="214">
        <v>7393</v>
      </c>
      <c r="B1857" s="86">
        <f t="shared" si="56"/>
        <v>0.45294185589463265</v>
      </c>
      <c r="I1857" s="199">
        <f t="shared" si="57"/>
        <v>0</v>
      </c>
    </row>
    <row r="1858" spans="1:9">
      <c r="A1858" s="214">
        <v>-17360</v>
      </c>
      <c r="B1858" s="86">
        <f t="shared" si="56"/>
        <v>-0.97706604200052727</v>
      </c>
      <c r="I1858" s="199">
        <f t="shared" si="57"/>
        <v>-1</v>
      </c>
    </row>
    <row r="1859" spans="1:9">
      <c r="A1859" s="214">
        <v>27357</v>
      </c>
      <c r="B1859" s="86">
        <f t="shared" si="56"/>
        <v>1.6062839830541273</v>
      </c>
      <c r="I1859" s="199">
        <f t="shared" si="57"/>
        <v>2</v>
      </c>
    </row>
    <row r="1860" spans="1:9">
      <c r="A1860" s="214">
        <v>-17758</v>
      </c>
      <c r="B1860" s="86">
        <f t="shared" si="56"/>
        <v>-1.0000589375429776</v>
      </c>
      <c r="I1860" s="199">
        <f t="shared" si="57"/>
        <v>-1</v>
      </c>
    </row>
    <row r="1861" spans="1:9">
      <c r="A1861" s="214">
        <v>6229</v>
      </c>
      <c r="B1861" s="86">
        <f t="shared" si="56"/>
        <v>0.38569630209711453</v>
      </c>
      <c r="I1861" s="199">
        <f t="shared" si="57"/>
        <v>0</v>
      </c>
    </row>
    <row r="1862" spans="1:9">
      <c r="A1862" s="214">
        <v>12726</v>
      </c>
      <c r="B1862" s="86">
        <f t="shared" si="56"/>
        <v>0.76103510194460189</v>
      </c>
      <c r="I1862" s="199">
        <f t="shared" si="57"/>
        <v>1</v>
      </c>
    </row>
    <row r="1863" spans="1:9">
      <c r="A1863" s="214">
        <v>-20622</v>
      </c>
      <c r="B1863" s="86">
        <f t="shared" si="56"/>
        <v>-1.1655153516976957</v>
      </c>
      <c r="I1863" s="199">
        <f t="shared" si="57"/>
        <v>-1</v>
      </c>
    </row>
    <row r="1864" spans="1:9">
      <c r="A1864" s="214">
        <v>-21859</v>
      </c>
      <c r="B1864" s="86">
        <f t="shared" ref="B1864:B1927" si="58">(A1864-$F$7)/$F$8</f>
        <v>-1.2369781953811407</v>
      </c>
      <c r="I1864" s="199">
        <f t="shared" ref="I1864:I1927" si="59">ROUND(B1864,0)</f>
        <v>-1</v>
      </c>
    </row>
    <row r="1865" spans="1:9">
      <c r="A1865" s="214">
        <v>11814</v>
      </c>
      <c r="B1865" s="86">
        <f t="shared" si="58"/>
        <v>0.70834786391768045</v>
      </c>
      <c r="I1865" s="199">
        <f t="shared" si="59"/>
        <v>1</v>
      </c>
    </row>
    <row r="1866" spans="1:9">
      <c r="A1866" s="214">
        <v>23276</v>
      </c>
      <c r="B1866" s="86">
        <f t="shared" si="58"/>
        <v>1.3705201471025195</v>
      </c>
      <c r="I1866" s="199">
        <f t="shared" si="59"/>
        <v>1</v>
      </c>
    </row>
    <row r="1867" spans="1:9">
      <c r="A1867" s="214">
        <v>18855</v>
      </c>
      <c r="B1867" s="86">
        <f t="shared" si="58"/>
        <v>1.1151141390794717</v>
      </c>
      <c r="I1867" s="199">
        <f t="shared" si="59"/>
        <v>1</v>
      </c>
    </row>
    <row r="1868" spans="1:9">
      <c r="A1868" s="214">
        <v>29018</v>
      </c>
      <c r="B1868" s="86">
        <f t="shared" si="58"/>
        <v>1.7022417707325443</v>
      </c>
      <c r="I1868" s="199">
        <f t="shared" si="59"/>
        <v>2</v>
      </c>
    </row>
    <row r="1869" spans="1:9">
      <c r="A1869" s="214">
        <v>-6158</v>
      </c>
      <c r="B1869" s="86">
        <f t="shared" si="58"/>
        <v>-0.32991424334090697</v>
      </c>
      <c r="I1869" s="199">
        <f t="shared" si="59"/>
        <v>0</v>
      </c>
    </row>
    <row r="1870" spans="1:9">
      <c r="A1870" s="214">
        <v>-13563</v>
      </c>
      <c r="B1870" s="86">
        <f t="shared" si="58"/>
        <v>-0.75770919683800453</v>
      </c>
      <c r="I1870" s="199">
        <f t="shared" si="59"/>
        <v>-1</v>
      </c>
    </row>
    <row r="1871" spans="1:9">
      <c r="A1871" s="214">
        <v>14089</v>
      </c>
      <c r="B1871" s="86">
        <f t="shared" si="58"/>
        <v>0.83977710351334522</v>
      </c>
      <c r="I1871" s="199">
        <f t="shared" si="59"/>
        <v>1</v>
      </c>
    </row>
    <row r="1872" spans="1:9">
      <c r="A1872" s="214">
        <v>29098</v>
      </c>
      <c r="B1872" s="86">
        <f t="shared" si="58"/>
        <v>1.7068634582787656</v>
      </c>
      <c r="I1872" s="199">
        <f t="shared" si="59"/>
        <v>2</v>
      </c>
    </row>
    <row r="1873" spans="1:9">
      <c r="A1873" s="214">
        <v>25736</v>
      </c>
      <c r="B1873" s="86">
        <f t="shared" si="58"/>
        <v>1.5126370391488206</v>
      </c>
      <c r="I1873" s="199">
        <f t="shared" si="59"/>
        <v>2</v>
      </c>
    </row>
    <row r="1874" spans="1:9">
      <c r="A1874" s="214">
        <v>-10565</v>
      </c>
      <c r="B1874" s="86">
        <f t="shared" si="58"/>
        <v>-0.58451145604336596</v>
      </c>
      <c r="I1874" s="199">
        <f t="shared" si="59"/>
        <v>-1</v>
      </c>
    </row>
    <row r="1875" spans="1:9">
      <c r="A1875" s="214">
        <v>-26968</v>
      </c>
      <c r="B1875" s="86">
        <f t="shared" si="58"/>
        <v>-1.5321307163016906</v>
      </c>
      <c r="I1875" s="199">
        <f t="shared" si="59"/>
        <v>-2</v>
      </c>
    </row>
    <row r="1876" spans="1:9">
      <c r="A1876" s="214">
        <v>14612</v>
      </c>
      <c r="B1876" s="86">
        <f t="shared" si="58"/>
        <v>0.86999138584676616</v>
      </c>
      <c r="I1876" s="199">
        <f t="shared" si="59"/>
        <v>1</v>
      </c>
    </row>
    <row r="1877" spans="1:9">
      <c r="A1877" s="214">
        <v>-976</v>
      </c>
      <c r="B1877" s="86">
        <f t="shared" si="58"/>
        <v>-3.0544432534430205E-2</v>
      </c>
      <c r="I1877" s="199">
        <f t="shared" si="59"/>
        <v>0</v>
      </c>
    </row>
    <row r="1878" spans="1:9">
      <c r="A1878" s="214">
        <v>23374</v>
      </c>
      <c r="B1878" s="86">
        <f t="shared" si="58"/>
        <v>1.3761817143466404</v>
      </c>
      <c r="I1878" s="199">
        <f t="shared" si="59"/>
        <v>1</v>
      </c>
    </row>
    <row r="1879" spans="1:9">
      <c r="A1879" s="214">
        <v>-7096</v>
      </c>
      <c r="B1879" s="86">
        <f t="shared" si="58"/>
        <v>-0.38410352982035023</v>
      </c>
      <c r="I1879" s="199">
        <f t="shared" si="59"/>
        <v>0</v>
      </c>
    </row>
    <row r="1880" spans="1:9">
      <c r="A1880" s="214">
        <v>9011</v>
      </c>
      <c r="B1880" s="86">
        <f t="shared" si="58"/>
        <v>0.54641548651695604</v>
      </c>
      <c r="I1880" s="199">
        <f t="shared" si="59"/>
        <v>1</v>
      </c>
    </row>
    <row r="1881" spans="1:9">
      <c r="A1881" s="214">
        <v>15199</v>
      </c>
      <c r="B1881" s="86">
        <f t="shared" si="58"/>
        <v>0.90390301821716401</v>
      </c>
      <c r="I1881" s="199">
        <f t="shared" si="59"/>
        <v>1</v>
      </c>
    </row>
    <row r="1882" spans="1:9">
      <c r="A1882" s="214">
        <v>-20070</v>
      </c>
      <c r="B1882" s="86">
        <f t="shared" si="58"/>
        <v>-1.1336257076287697</v>
      </c>
      <c r="I1882" s="199">
        <f t="shared" si="59"/>
        <v>-1</v>
      </c>
    </row>
    <row r="1883" spans="1:9">
      <c r="A1883" s="214">
        <v>9985</v>
      </c>
      <c r="B1883" s="86">
        <f t="shared" si="58"/>
        <v>0.60268453239219877</v>
      </c>
      <c r="I1883" s="199">
        <f t="shared" si="59"/>
        <v>1</v>
      </c>
    </row>
    <row r="1884" spans="1:9">
      <c r="A1884" s="214">
        <v>-26876</v>
      </c>
      <c r="B1884" s="86">
        <f t="shared" si="58"/>
        <v>-1.5268157756235363</v>
      </c>
      <c r="I1884" s="199">
        <f t="shared" si="59"/>
        <v>-2</v>
      </c>
    </row>
    <row r="1885" spans="1:9">
      <c r="A1885" s="214">
        <v>-9519</v>
      </c>
      <c r="B1885" s="86">
        <f t="shared" si="58"/>
        <v>-0.52408289137652408</v>
      </c>
      <c r="I1885" s="199">
        <f t="shared" si="59"/>
        <v>-1</v>
      </c>
    </row>
    <row r="1886" spans="1:9">
      <c r="A1886" s="214">
        <v>23094</v>
      </c>
      <c r="B1886" s="86">
        <f t="shared" si="58"/>
        <v>1.3600058079348663</v>
      </c>
      <c r="I1886" s="199">
        <f t="shared" si="59"/>
        <v>1</v>
      </c>
    </row>
    <row r="1887" spans="1:9">
      <c r="A1887" s="214">
        <v>-23084</v>
      </c>
      <c r="B1887" s="86">
        <f t="shared" si="58"/>
        <v>-1.3077477859326525</v>
      </c>
      <c r="I1887" s="199">
        <f t="shared" si="59"/>
        <v>-1</v>
      </c>
    </row>
    <row r="1888" spans="1:9">
      <c r="A1888" s="214">
        <v>-24381</v>
      </c>
      <c r="B1888" s="86">
        <f t="shared" si="58"/>
        <v>-1.3826768952757633</v>
      </c>
      <c r="I1888" s="199">
        <f t="shared" si="59"/>
        <v>-1</v>
      </c>
    </row>
    <row r="1889" spans="1:9">
      <c r="A1889" s="214">
        <v>-10553</v>
      </c>
      <c r="B1889" s="86">
        <f t="shared" si="58"/>
        <v>-0.58381820291143283</v>
      </c>
      <c r="I1889" s="199">
        <f t="shared" si="59"/>
        <v>-1</v>
      </c>
    </row>
    <row r="1890" spans="1:9">
      <c r="A1890" s="214">
        <v>1674</v>
      </c>
      <c r="B1890" s="86">
        <f t="shared" si="58"/>
        <v>0.12254896743414626</v>
      </c>
      <c r="I1890" s="199">
        <f t="shared" si="59"/>
        <v>0</v>
      </c>
    </row>
    <row r="1891" spans="1:9">
      <c r="A1891" s="214">
        <v>7890</v>
      </c>
      <c r="B1891" s="86">
        <f t="shared" si="58"/>
        <v>0.48165408977553176</v>
      </c>
      <c r="I1891" s="199">
        <f t="shared" si="59"/>
        <v>0</v>
      </c>
    </row>
    <row r="1892" spans="1:9">
      <c r="A1892" s="214">
        <v>-20288</v>
      </c>
      <c r="B1892" s="86">
        <f t="shared" si="58"/>
        <v>-1.1462198061922224</v>
      </c>
      <c r="I1892" s="199">
        <f t="shared" si="59"/>
        <v>-1</v>
      </c>
    </row>
    <row r="1893" spans="1:9">
      <c r="A1893" s="214">
        <v>-17702</v>
      </c>
      <c r="B1893" s="86">
        <f t="shared" si="58"/>
        <v>-0.99682375626062281</v>
      </c>
      <c r="I1893" s="199">
        <f t="shared" si="59"/>
        <v>-1</v>
      </c>
    </row>
    <row r="1894" spans="1:9">
      <c r="A1894" s="214">
        <v>-23300</v>
      </c>
      <c r="B1894" s="86">
        <f t="shared" si="58"/>
        <v>-1.3202263423074496</v>
      </c>
      <c r="I1894" s="199">
        <f t="shared" si="59"/>
        <v>-1</v>
      </c>
    </row>
    <row r="1895" spans="1:9">
      <c r="A1895" s="214">
        <v>-6844</v>
      </c>
      <c r="B1895" s="86">
        <f t="shared" si="58"/>
        <v>-0.36954521404975355</v>
      </c>
      <c r="I1895" s="199">
        <f t="shared" si="59"/>
        <v>0</v>
      </c>
    </row>
    <row r="1896" spans="1:9">
      <c r="A1896" s="214">
        <v>-25477</v>
      </c>
      <c r="B1896" s="86">
        <f t="shared" si="58"/>
        <v>-1.4459940146589934</v>
      </c>
      <c r="I1896" s="199">
        <f t="shared" si="59"/>
        <v>-1</v>
      </c>
    </row>
    <row r="1897" spans="1:9">
      <c r="A1897" s="214">
        <v>-24807</v>
      </c>
      <c r="B1897" s="86">
        <f t="shared" si="58"/>
        <v>-1.4072873814593911</v>
      </c>
      <c r="I1897" s="199">
        <f t="shared" si="59"/>
        <v>-1</v>
      </c>
    </row>
    <row r="1898" spans="1:9">
      <c r="A1898" s="214">
        <v>22185</v>
      </c>
      <c r="B1898" s="86">
        <f t="shared" si="58"/>
        <v>1.3074918831909281</v>
      </c>
      <c r="I1898" s="199">
        <f t="shared" si="59"/>
        <v>1</v>
      </c>
    </row>
    <row r="1899" spans="1:9">
      <c r="A1899" s="214">
        <v>-23172</v>
      </c>
      <c r="B1899" s="86">
        <f t="shared" si="58"/>
        <v>-1.3128316422334958</v>
      </c>
      <c r="I1899" s="199">
        <f t="shared" si="59"/>
        <v>-1</v>
      </c>
    </row>
    <row r="1900" spans="1:9">
      <c r="A1900" s="214">
        <v>14387</v>
      </c>
      <c r="B1900" s="86">
        <f t="shared" si="58"/>
        <v>0.85699288962301912</v>
      </c>
      <c r="I1900" s="199">
        <f t="shared" si="59"/>
        <v>1</v>
      </c>
    </row>
    <row r="1901" spans="1:9">
      <c r="A1901" s="214">
        <v>-7717</v>
      </c>
      <c r="B1901" s="86">
        <f t="shared" si="58"/>
        <v>-0.41997937939789215</v>
      </c>
      <c r="I1901" s="199">
        <f t="shared" si="59"/>
        <v>0</v>
      </c>
    </row>
    <row r="1902" spans="1:9">
      <c r="A1902" s="214">
        <v>18478</v>
      </c>
      <c r="B1902" s="86">
        <f t="shared" si="58"/>
        <v>1.0933344365179043</v>
      </c>
      <c r="I1902" s="199">
        <f t="shared" si="59"/>
        <v>1</v>
      </c>
    </row>
    <row r="1903" spans="1:9">
      <c r="A1903" s="214">
        <v>-5693</v>
      </c>
      <c r="B1903" s="86">
        <f t="shared" si="58"/>
        <v>-0.30305068447849637</v>
      </c>
      <c r="I1903" s="199">
        <f t="shared" si="59"/>
        <v>0</v>
      </c>
    </row>
    <row r="1904" spans="1:9">
      <c r="A1904" s="214">
        <v>-9128</v>
      </c>
      <c r="B1904" s="86">
        <f t="shared" si="58"/>
        <v>-0.50149439349436808</v>
      </c>
      <c r="I1904" s="199">
        <f t="shared" si="59"/>
        <v>-1</v>
      </c>
    </row>
    <row r="1905" spans="1:9">
      <c r="A1905" s="214">
        <v>26855</v>
      </c>
      <c r="B1905" s="86">
        <f t="shared" si="58"/>
        <v>1.5772828937015895</v>
      </c>
      <c r="I1905" s="199">
        <f t="shared" si="59"/>
        <v>2</v>
      </c>
    </row>
    <row r="1906" spans="1:9">
      <c r="A1906" s="214">
        <v>26452</v>
      </c>
      <c r="B1906" s="86">
        <f t="shared" si="58"/>
        <v>1.5540011426875002</v>
      </c>
      <c r="I1906" s="199">
        <f t="shared" si="59"/>
        <v>2</v>
      </c>
    </row>
    <row r="1907" spans="1:9">
      <c r="A1907" s="214">
        <v>29823</v>
      </c>
      <c r="B1907" s="86">
        <f t="shared" si="58"/>
        <v>1.7487475016663949</v>
      </c>
      <c r="I1907" s="199">
        <f t="shared" si="59"/>
        <v>2</v>
      </c>
    </row>
    <row r="1908" spans="1:9">
      <c r="A1908" s="214">
        <v>21342</v>
      </c>
      <c r="B1908" s="86">
        <f t="shared" si="58"/>
        <v>1.2587908506726224</v>
      </c>
      <c r="I1908" s="199">
        <f t="shared" si="59"/>
        <v>1</v>
      </c>
    </row>
    <row r="1909" spans="1:9">
      <c r="A1909" s="214">
        <v>1585</v>
      </c>
      <c r="B1909" s="86">
        <f t="shared" si="58"/>
        <v>0.11740734003897521</v>
      </c>
      <c r="I1909" s="199">
        <f t="shared" si="59"/>
        <v>0</v>
      </c>
    </row>
    <row r="1910" spans="1:9">
      <c r="A1910" s="214">
        <v>-24360</v>
      </c>
      <c r="B1910" s="86">
        <f t="shared" si="58"/>
        <v>-1.3814637022948804</v>
      </c>
      <c r="I1910" s="199">
        <f t="shared" si="59"/>
        <v>-1</v>
      </c>
    </row>
    <row r="1911" spans="1:9">
      <c r="A1911" s="214">
        <v>-1548</v>
      </c>
      <c r="B1911" s="86">
        <f t="shared" si="58"/>
        <v>-6.3589498489911619E-2</v>
      </c>
      <c r="I1911" s="199">
        <f t="shared" si="59"/>
        <v>0</v>
      </c>
    </row>
    <row r="1912" spans="1:9">
      <c r="A1912" s="214">
        <v>-4266</v>
      </c>
      <c r="B1912" s="86">
        <f t="shared" si="58"/>
        <v>-0.22061133287277612</v>
      </c>
      <c r="I1912" s="199">
        <f t="shared" si="59"/>
        <v>0</v>
      </c>
    </row>
    <row r="1913" spans="1:9">
      <c r="A1913" s="214">
        <v>25187</v>
      </c>
      <c r="B1913" s="86">
        <f t="shared" si="58"/>
        <v>1.4809207083628779</v>
      </c>
      <c r="I1913" s="199">
        <f t="shared" si="59"/>
        <v>1</v>
      </c>
    </row>
    <row r="1914" spans="1:9">
      <c r="A1914" s="214">
        <v>-13120</v>
      </c>
      <c r="B1914" s="86">
        <f t="shared" si="58"/>
        <v>-0.73211660205080475</v>
      </c>
      <c r="I1914" s="199">
        <f t="shared" si="59"/>
        <v>-1</v>
      </c>
    </row>
    <row r="1915" spans="1:9">
      <c r="A1915" s="214">
        <v>29095</v>
      </c>
      <c r="B1915" s="86">
        <f t="shared" si="58"/>
        <v>1.7066901449957823</v>
      </c>
      <c r="I1915" s="199">
        <f t="shared" si="59"/>
        <v>2</v>
      </c>
    </row>
    <row r="1916" spans="1:9">
      <c r="A1916" s="214">
        <v>-27164</v>
      </c>
      <c r="B1916" s="86">
        <f t="shared" si="58"/>
        <v>-1.5434538507899325</v>
      </c>
      <c r="I1916" s="199">
        <f t="shared" si="59"/>
        <v>-2</v>
      </c>
    </row>
    <row r="1917" spans="1:9">
      <c r="A1917" s="214">
        <v>-26384</v>
      </c>
      <c r="B1917" s="86">
        <f t="shared" si="58"/>
        <v>-1.4983923972142761</v>
      </c>
      <c r="I1917" s="199">
        <f t="shared" si="59"/>
        <v>-1</v>
      </c>
    </row>
    <row r="1918" spans="1:9">
      <c r="A1918" s="214">
        <v>2398</v>
      </c>
      <c r="B1918" s="86">
        <f t="shared" si="58"/>
        <v>0.16437523972744791</v>
      </c>
      <c r="I1918" s="199">
        <f t="shared" si="59"/>
        <v>0</v>
      </c>
    </row>
    <row r="1919" spans="1:9">
      <c r="A1919" s="214">
        <v>11294</v>
      </c>
      <c r="B1919" s="86">
        <f t="shared" si="58"/>
        <v>0.67830689486724283</v>
      </c>
      <c r="I1919" s="199">
        <f t="shared" si="59"/>
        <v>1</v>
      </c>
    </row>
    <row r="1920" spans="1:9">
      <c r="A1920" s="214">
        <v>-3367</v>
      </c>
      <c r="B1920" s="86">
        <f t="shared" si="58"/>
        <v>-0.16867511907211563</v>
      </c>
      <c r="I1920" s="199">
        <f t="shared" si="59"/>
        <v>0</v>
      </c>
    </row>
    <row r="1921" spans="1:9">
      <c r="A1921" s="214">
        <v>-19649</v>
      </c>
      <c r="B1921" s="86">
        <f t="shared" si="58"/>
        <v>-1.1093040769167808</v>
      </c>
      <c r="I1921" s="199">
        <f t="shared" si="59"/>
        <v>-1</v>
      </c>
    </row>
    <row r="1922" spans="1:9">
      <c r="A1922" s="214">
        <v>29575</v>
      </c>
      <c r="B1922" s="86">
        <f t="shared" si="58"/>
        <v>1.7344202702731093</v>
      </c>
      <c r="I1922" s="199">
        <f t="shared" si="59"/>
        <v>2</v>
      </c>
    </row>
    <row r="1923" spans="1:9">
      <c r="A1923" s="214">
        <v>23715</v>
      </c>
      <c r="B1923" s="86">
        <f t="shared" si="58"/>
        <v>1.3958816575124082</v>
      </c>
      <c r="I1923" s="199">
        <f t="shared" si="59"/>
        <v>1</v>
      </c>
    </row>
    <row r="1924" spans="1:9">
      <c r="A1924" s="214">
        <v>-7420</v>
      </c>
      <c r="B1924" s="86">
        <f t="shared" si="58"/>
        <v>-0.40282136438254601</v>
      </c>
      <c r="I1924" s="199">
        <f t="shared" si="59"/>
        <v>0</v>
      </c>
    </row>
    <row r="1925" spans="1:9">
      <c r="A1925" s="214">
        <v>-17124</v>
      </c>
      <c r="B1925" s="86">
        <f t="shared" si="58"/>
        <v>-0.96343206373917478</v>
      </c>
      <c r="I1925" s="199">
        <f t="shared" si="59"/>
        <v>-1</v>
      </c>
    </row>
    <row r="1926" spans="1:9">
      <c r="A1926" s="214">
        <v>5113</v>
      </c>
      <c r="B1926" s="86">
        <f t="shared" si="58"/>
        <v>0.32122376082732912</v>
      </c>
      <c r="I1926" s="199">
        <f t="shared" si="59"/>
        <v>0</v>
      </c>
    </row>
    <row r="1927" spans="1:9">
      <c r="A1927" s="214">
        <v>14710</v>
      </c>
      <c r="B1927" s="86">
        <f t="shared" si="58"/>
        <v>0.87565295309088709</v>
      </c>
      <c r="I1927" s="199">
        <f t="shared" si="59"/>
        <v>1</v>
      </c>
    </row>
    <row r="1928" spans="1:9">
      <c r="A1928" s="214">
        <v>-24543</v>
      </c>
      <c r="B1928" s="86">
        <f t="shared" ref="B1928:B1991" si="60">(A1928-$F$7)/$F$8</f>
        <v>-1.3920358125568613</v>
      </c>
      <c r="I1928" s="199">
        <f t="shared" ref="I1928:I1991" si="61">ROUND(B1928,0)</f>
        <v>-1</v>
      </c>
    </row>
    <row r="1929" spans="1:9">
      <c r="A1929" s="214">
        <v>-24325</v>
      </c>
      <c r="B1929" s="86">
        <f t="shared" si="60"/>
        <v>-1.3794417139934085</v>
      </c>
      <c r="I1929" s="199">
        <f t="shared" si="61"/>
        <v>-1</v>
      </c>
    </row>
    <row r="1930" spans="1:9">
      <c r="A1930" s="214">
        <v>3724</v>
      </c>
      <c r="B1930" s="86">
        <f t="shared" si="60"/>
        <v>0.24097971080606392</v>
      </c>
      <c r="I1930" s="199">
        <f t="shared" si="61"/>
        <v>0</v>
      </c>
    </row>
    <row r="1931" spans="1:9">
      <c r="A1931" s="214">
        <v>-25785</v>
      </c>
      <c r="B1931" s="86">
        <f t="shared" si="60"/>
        <v>-1.463787511711945</v>
      </c>
      <c r="I1931" s="199">
        <f t="shared" si="61"/>
        <v>-1</v>
      </c>
    </row>
    <row r="1932" spans="1:9">
      <c r="A1932" s="214">
        <v>18203</v>
      </c>
      <c r="B1932" s="86">
        <f t="shared" si="60"/>
        <v>1.0774473855777691</v>
      </c>
      <c r="I1932" s="199">
        <f t="shared" si="61"/>
        <v>1</v>
      </c>
    </row>
    <row r="1933" spans="1:9">
      <c r="A1933" s="214">
        <v>387</v>
      </c>
      <c r="B1933" s="86">
        <f t="shared" si="60"/>
        <v>4.8197569034313097E-2</v>
      </c>
      <c r="I1933" s="199">
        <f t="shared" si="61"/>
        <v>0</v>
      </c>
    </row>
    <row r="1934" spans="1:9">
      <c r="A1934" s="214">
        <v>1162</v>
      </c>
      <c r="B1934" s="86">
        <f t="shared" si="60"/>
        <v>9.2970167138330742E-2</v>
      </c>
      <c r="I1934" s="199">
        <f t="shared" si="61"/>
        <v>0</v>
      </c>
    </row>
    <row r="1935" spans="1:9">
      <c r="A1935" s="214">
        <v>-29285</v>
      </c>
      <c r="B1935" s="86">
        <f t="shared" si="60"/>
        <v>-1.6659863418591214</v>
      </c>
      <c r="I1935" s="199">
        <f t="shared" si="61"/>
        <v>-2</v>
      </c>
    </row>
    <row r="1936" spans="1:9">
      <c r="A1936" s="214">
        <v>-28947</v>
      </c>
      <c r="B1936" s="86">
        <f t="shared" si="60"/>
        <v>-1.6464597119763369</v>
      </c>
      <c r="I1936" s="199">
        <f t="shared" si="61"/>
        <v>-2</v>
      </c>
    </row>
    <row r="1937" spans="1:9">
      <c r="A1937" s="214">
        <v>-6173</v>
      </c>
      <c r="B1937" s="86">
        <f t="shared" si="60"/>
        <v>-0.33078080975582341</v>
      </c>
      <c r="I1937" s="199">
        <f t="shared" si="61"/>
        <v>0</v>
      </c>
    </row>
    <row r="1938" spans="1:9">
      <c r="A1938" s="214">
        <v>-26931</v>
      </c>
      <c r="B1938" s="86">
        <f t="shared" si="60"/>
        <v>-1.5299931858115634</v>
      </c>
      <c r="I1938" s="199">
        <f t="shared" si="61"/>
        <v>-2</v>
      </c>
    </row>
    <row r="1939" spans="1:9">
      <c r="A1939" s="214">
        <v>16593</v>
      </c>
      <c r="B1939" s="86">
        <f t="shared" si="60"/>
        <v>0.98443592371006794</v>
      </c>
      <c r="I1939" s="199">
        <f t="shared" si="61"/>
        <v>1</v>
      </c>
    </row>
    <row r="1940" spans="1:9">
      <c r="A1940" s="214">
        <v>26000</v>
      </c>
      <c r="B1940" s="86">
        <f t="shared" si="60"/>
        <v>1.5278886080513505</v>
      </c>
      <c r="I1940" s="199">
        <f t="shared" si="61"/>
        <v>2</v>
      </c>
    </row>
    <row r="1941" spans="1:9">
      <c r="A1941" s="214">
        <v>8124</v>
      </c>
      <c r="B1941" s="86">
        <f t="shared" si="60"/>
        <v>0.49517252584822868</v>
      </c>
      <c r="I1941" s="199">
        <f t="shared" si="61"/>
        <v>0</v>
      </c>
    </row>
    <row r="1942" spans="1:9">
      <c r="A1942" s="214">
        <v>19382</v>
      </c>
      <c r="B1942" s="86">
        <f t="shared" si="60"/>
        <v>1.1455595057902037</v>
      </c>
      <c r="I1942" s="199">
        <f t="shared" si="61"/>
        <v>1</v>
      </c>
    </row>
    <row r="1943" spans="1:9">
      <c r="A1943" s="214">
        <v>18007</v>
      </c>
      <c r="B1943" s="86">
        <f t="shared" si="60"/>
        <v>1.0661242510895272</v>
      </c>
      <c r="I1943" s="199">
        <f t="shared" si="61"/>
        <v>1</v>
      </c>
    </row>
    <row r="1944" spans="1:9">
      <c r="A1944" s="214">
        <v>3491</v>
      </c>
      <c r="B1944" s="86">
        <f t="shared" si="60"/>
        <v>0.22751904582769475</v>
      </c>
      <c r="I1944" s="199">
        <f t="shared" si="61"/>
        <v>0</v>
      </c>
    </row>
    <row r="1945" spans="1:9">
      <c r="A1945" s="214">
        <v>20399</v>
      </c>
      <c r="B1945" s="86">
        <f t="shared" si="60"/>
        <v>1.2043127087215404</v>
      </c>
      <c r="I1945" s="199">
        <f t="shared" si="61"/>
        <v>1</v>
      </c>
    </row>
    <row r="1946" spans="1:9">
      <c r="A1946" s="214">
        <v>19054</v>
      </c>
      <c r="B1946" s="86">
        <f t="shared" si="60"/>
        <v>1.1266105868506968</v>
      </c>
      <c r="I1946" s="199">
        <f t="shared" si="61"/>
        <v>1</v>
      </c>
    </row>
    <row r="1947" spans="1:9">
      <c r="A1947" s="214">
        <v>-22032</v>
      </c>
      <c r="B1947" s="86">
        <f t="shared" si="60"/>
        <v>-1.246972594699844</v>
      </c>
      <c r="I1947" s="199">
        <f t="shared" si="61"/>
        <v>-1</v>
      </c>
    </row>
    <row r="1948" spans="1:9">
      <c r="A1948" s="214">
        <v>3110</v>
      </c>
      <c r="B1948" s="86">
        <f t="shared" si="60"/>
        <v>0.20550825888881638</v>
      </c>
      <c r="I1948" s="199">
        <f t="shared" si="61"/>
        <v>0</v>
      </c>
    </row>
    <row r="1949" spans="1:9">
      <c r="A1949" s="214">
        <v>5956</v>
      </c>
      <c r="B1949" s="86">
        <f t="shared" si="60"/>
        <v>0.36992479334563477</v>
      </c>
      <c r="I1949" s="199">
        <f t="shared" si="61"/>
        <v>0</v>
      </c>
    </row>
    <row r="1950" spans="1:9">
      <c r="A1950" s="214">
        <v>-5100</v>
      </c>
      <c r="B1950" s="86">
        <f t="shared" si="60"/>
        <v>-0.2687924255421319</v>
      </c>
      <c r="I1950" s="199">
        <f t="shared" si="61"/>
        <v>0</v>
      </c>
    </row>
    <row r="1951" spans="1:9">
      <c r="A1951" s="214">
        <v>-23324</v>
      </c>
      <c r="B1951" s="86">
        <f t="shared" si="60"/>
        <v>-1.3216128485713161</v>
      </c>
      <c r="I1951" s="199">
        <f t="shared" si="61"/>
        <v>-1</v>
      </c>
    </row>
    <row r="1952" spans="1:9">
      <c r="A1952" s="214">
        <v>-7507</v>
      </c>
      <c r="B1952" s="86">
        <f t="shared" si="60"/>
        <v>-0.40784744958906155</v>
      </c>
      <c r="I1952" s="199">
        <f t="shared" si="61"/>
        <v>0</v>
      </c>
    </row>
    <row r="1953" spans="1:9">
      <c r="A1953" s="214">
        <v>12273</v>
      </c>
      <c r="B1953" s="86">
        <f t="shared" si="60"/>
        <v>0.73486479621412448</v>
      </c>
      <c r="I1953" s="199">
        <f t="shared" si="61"/>
        <v>1</v>
      </c>
    </row>
    <row r="1954" spans="1:9">
      <c r="A1954" s="214">
        <v>-5362</v>
      </c>
      <c r="B1954" s="86">
        <f t="shared" si="60"/>
        <v>-0.28392845225600621</v>
      </c>
      <c r="I1954" s="199">
        <f t="shared" si="61"/>
        <v>0</v>
      </c>
    </row>
    <row r="1955" spans="1:9">
      <c r="A1955" s="214">
        <v>14095</v>
      </c>
      <c r="B1955" s="86">
        <f t="shared" si="60"/>
        <v>0.84012373007931174</v>
      </c>
      <c r="I1955" s="199">
        <f t="shared" si="61"/>
        <v>1</v>
      </c>
    </row>
    <row r="1956" spans="1:9">
      <c r="A1956" s="214">
        <v>6067</v>
      </c>
      <c r="B1956" s="86">
        <f t="shared" si="60"/>
        <v>0.37633738481601664</v>
      </c>
      <c r="I1956" s="199">
        <f t="shared" si="61"/>
        <v>0</v>
      </c>
    </row>
    <row r="1957" spans="1:9">
      <c r="A1957" s="214">
        <v>29969</v>
      </c>
      <c r="B1957" s="86">
        <f t="shared" si="60"/>
        <v>1.7571820814382486</v>
      </c>
      <c r="I1957" s="199">
        <f t="shared" si="61"/>
        <v>2</v>
      </c>
    </row>
    <row r="1958" spans="1:9">
      <c r="A1958" s="214">
        <v>10337</v>
      </c>
      <c r="B1958" s="86">
        <f t="shared" si="60"/>
        <v>0.62301995759557205</v>
      </c>
      <c r="I1958" s="199">
        <f t="shared" si="61"/>
        <v>1</v>
      </c>
    </row>
    <row r="1959" spans="1:9">
      <c r="A1959" s="214">
        <v>23049</v>
      </c>
      <c r="B1959" s="86">
        <f t="shared" si="60"/>
        <v>1.3574061086901168</v>
      </c>
      <c r="I1959" s="199">
        <f t="shared" si="61"/>
        <v>1</v>
      </c>
    </row>
    <row r="1960" spans="1:9">
      <c r="A1960" s="214">
        <v>15395</v>
      </c>
      <c r="B1960" s="86">
        <f t="shared" si="60"/>
        <v>0.91522615270540586</v>
      </c>
      <c r="I1960" s="199">
        <f t="shared" si="61"/>
        <v>1</v>
      </c>
    </row>
    <row r="1961" spans="1:9">
      <c r="A1961" s="214">
        <v>9924</v>
      </c>
      <c r="B1961" s="86">
        <f t="shared" si="60"/>
        <v>0.59916049563820517</v>
      </c>
      <c r="I1961" s="199">
        <f t="shared" si="61"/>
        <v>1</v>
      </c>
    </row>
    <row r="1962" spans="1:9">
      <c r="A1962" s="214">
        <v>-23893</v>
      </c>
      <c r="B1962" s="86">
        <f t="shared" si="60"/>
        <v>-1.3544846012438141</v>
      </c>
      <c r="I1962" s="199">
        <f t="shared" si="61"/>
        <v>-1</v>
      </c>
    </row>
    <row r="1963" spans="1:9">
      <c r="A1963" s="214">
        <v>21358</v>
      </c>
      <c r="B1963" s="86">
        <f t="shared" si="60"/>
        <v>1.2597151881818667</v>
      </c>
      <c r="I1963" s="199">
        <f t="shared" si="61"/>
        <v>1</v>
      </c>
    </row>
    <row r="1964" spans="1:9">
      <c r="A1964" s="214">
        <v>-8018</v>
      </c>
      <c r="B1964" s="86">
        <f t="shared" si="60"/>
        <v>-0.4373684787905493</v>
      </c>
      <c r="I1964" s="199">
        <f t="shared" si="61"/>
        <v>0</v>
      </c>
    </row>
    <row r="1965" spans="1:9">
      <c r="A1965" s="214">
        <v>1192</v>
      </c>
      <c r="B1965" s="86">
        <f t="shared" si="60"/>
        <v>9.4703299968163679E-2</v>
      </c>
      <c r="I1965" s="199">
        <f t="shared" si="61"/>
        <v>0</v>
      </c>
    </row>
    <row r="1966" spans="1:9">
      <c r="A1966" s="214">
        <v>18676</v>
      </c>
      <c r="B1966" s="86">
        <f t="shared" si="60"/>
        <v>1.1047731131948018</v>
      </c>
      <c r="I1966" s="199">
        <f t="shared" si="61"/>
        <v>1</v>
      </c>
    </row>
    <row r="1967" spans="1:9">
      <c r="A1967" s="214">
        <v>-6670</v>
      </c>
      <c r="B1967" s="86">
        <f t="shared" si="60"/>
        <v>-0.35949304363672246</v>
      </c>
      <c r="I1967" s="199">
        <f t="shared" si="61"/>
        <v>0</v>
      </c>
    </row>
    <row r="1968" spans="1:9">
      <c r="A1968" s="214">
        <v>-17440</v>
      </c>
      <c r="B1968" s="86">
        <f t="shared" si="60"/>
        <v>-0.98168772954674843</v>
      </c>
      <c r="I1968" s="199">
        <f t="shared" si="61"/>
        <v>-1</v>
      </c>
    </row>
    <row r="1969" spans="1:9">
      <c r="A1969" s="214">
        <v>-7840</v>
      </c>
      <c r="B1969" s="86">
        <f t="shared" si="60"/>
        <v>-0.42708522400020721</v>
      </c>
      <c r="I1969" s="199">
        <f t="shared" si="61"/>
        <v>0</v>
      </c>
    </row>
    <row r="1970" spans="1:9">
      <c r="A1970" s="214">
        <v>-28874</v>
      </c>
      <c r="B1970" s="86">
        <f t="shared" si="60"/>
        <v>-1.6422424220904102</v>
      </c>
      <c r="I1970" s="199">
        <f t="shared" si="61"/>
        <v>-2</v>
      </c>
    </row>
    <row r="1971" spans="1:9">
      <c r="A1971" s="214">
        <v>-26505</v>
      </c>
      <c r="B1971" s="86">
        <f t="shared" si="60"/>
        <v>-1.5053826996279356</v>
      </c>
      <c r="I1971" s="199">
        <f t="shared" si="61"/>
        <v>-2</v>
      </c>
    </row>
    <row r="1972" spans="1:9">
      <c r="A1972" s="214">
        <v>956</v>
      </c>
      <c r="B1972" s="86">
        <f t="shared" si="60"/>
        <v>8.1069321706811207E-2</v>
      </c>
      <c r="I1972" s="199">
        <f t="shared" si="61"/>
        <v>0</v>
      </c>
    </row>
    <row r="1973" spans="1:9">
      <c r="A1973" s="214">
        <v>-292</v>
      </c>
      <c r="B1973" s="86">
        <f t="shared" si="60"/>
        <v>8.9709959857608556E-3</v>
      </c>
      <c r="I1973" s="199">
        <f t="shared" si="61"/>
        <v>0</v>
      </c>
    </row>
    <row r="1974" spans="1:9">
      <c r="A1974" s="214">
        <v>14099</v>
      </c>
      <c r="B1974" s="86">
        <f t="shared" si="60"/>
        <v>0.84035481445662286</v>
      </c>
      <c r="I1974" s="199">
        <f t="shared" si="61"/>
        <v>1</v>
      </c>
    </row>
    <row r="1975" spans="1:9">
      <c r="A1975" s="214">
        <v>2297</v>
      </c>
      <c r="B1975" s="86">
        <f t="shared" si="60"/>
        <v>0.15854035920034368</v>
      </c>
      <c r="I1975" s="199">
        <f t="shared" si="61"/>
        <v>0</v>
      </c>
    </row>
    <row r="1976" spans="1:9">
      <c r="A1976" s="214">
        <v>-23602</v>
      </c>
      <c r="B1976" s="86">
        <f t="shared" si="60"/>
        <v>-1.3376732127944346</v>
      </c>
      <c r="I1976" s="199">
        <f t="shared" si="61"/>
        <v>-1</v>
      </c>
    </row>
    <row r="1977" spans="1:9">
      <c r="A1977" s="214">
        <v>13795</v>
      </c>
      <c r="B1977" s="86">
        <f t="shared" si="60"/>
        <v>0.82279240178098234</v>
      </c>
      <c r="I1977" s="199">
        <f t="shared" si="61"/>
        <v>1</v>
      </c>
    </row>
    <row r="1978" spans="1:9">
      <c r="A1978" s="214">
        <v>-6121</v>
      </c>
      <c r="B1978" s="86">
        <f t="shared" si="60"/>
        <v>-0.32777671285077964</v>
      </c>
      <c r="I1978" s="199">
        <f t="shared" si="61"/>
        <v>0</v>
      </c>
    </row>
    <row r="1979" spans="1:9">
      <c r="A1979" s="214">
        <v>19542</v>
      </c>
      <c r="B1979" s="86">
        <f t="shared" si="60"/>
        <v>1.154802880882646</v>
      </c>
      <c r="I1979" s="199">
        <f t="shared" si="61"/>
        <v>1</v>
      </c>
    </row>
    <row r="1980" spans="1:9">
      <c r="A1980" s="214">
        <v>-20233</v>
      </c>
      <c r="B1980" s="86">
        <f t="shared" si="60"/>
        <v>-1.1430423960041953</v>
      </c>
      <c r="I1980" s="199">
        <f t="shared" si="61"/>
        <v>-1</v>
      </c>
    </row>
    <row r="1981" spans="1:9">
      <c r="A1981" s="214">
        <v>13404</v>
      </c>
      <c r="B1981" s="86">
        <f t="shared" si="60"/>
        <v>0.80020390389882634</v>
      </c>
      <c r="I1981" s="199">
        <f t="shared" si="61"/>
        <v>1</v>
      </c>
    </row>
    <row r="1982" spans="1:9">
      <c r="A1982" s="214">
        <v>11209</v>
      </c>
      <c r="B1982" s="86">
        <f t="shared" si="60"/>
        <v>0.67339635184938285</v>
      </c>
      <c r="I1982" s="199">
        <f t="shared" si="61"/>
        <v>1</v>
      </c>
    </row>
    <row r="1983" spans="1:9">
      <c r="A1983" s="214">
        <v>-21826</v>
      </c>
      <c r="B1983" s="86">
        <f t="shared" si="60"/>
        <v>-1.2350717492683245</v>
      </c>
      <c r="I1983" s="199">
        <f t="shared" si="61"/>
        <v>-1</v>
      </c>
    </row>
    <row r="1984" spans="1:9">
      <c r="A1984" s="214">
        <v>11297</v>
      </c>
      <c r="B1984" s="86">
        <f t="shared" si="60"/>
        <v>0.67848020815022614</v>
      </c>
      <c r="I1984" s="199">
        <f t="shared" si="61"/>
        <v>1</v>
      </c>
    </row>
    <row r="1985" spans="1:9">
      <c r="A1985" s="214">
        <v>19699</v>
      </c>
      <c r="B1985" s="86">
        <f t="shared" si="60"/>
        <v>1.1638729426921051</v>
      </c>
      <c r="I1985" s="199">
        <f t="shared" si="61"/>
        <v>1</v>
      </c>
    </row>
    <row r="1986" spans="1:9">
      <c r="A1986" s="214">
        <v>-11691</v>
      </c>
      <c r="B1986" s="86">
        <f t="shared" si="60"/>
        <v>-0.649561708256429</v>
      </c>
      <c r="I1986" s="199">
        <f t="shared" si="61"/>
        <v>-1</v>
      </c>
    </row>
    <row r="1987" spans="1:9">
      <c r="A1987" s="214">
        <v>-8460</v>
      </c>
      <c r="B1987" s="86">
        <f t="shared" si="60"/>
        <v>-0.46290330248342132</v>
      </c>
      <c r="I1987" s="199">
        <f t="shared" si="61"/>
        <v>0</v>
      </c>
    </row>
    <row r="1988" spans="1:9">
      <c r="A1988" s="214">
        <v>-29428</v>
      </c>
      <c r="B1988" s="86">
        <f t="shared" si="60"/>
        <v>-1.6742476083479918</v>
      </c>
      <c r="I1988" s="199">
        <f t="shared" si="61"/>
        <v>-2</v>
      </c>
    </row>
    <row r="1989" spans="1:9">
      <c r="A1989" s="214">
        <v>15298</v>
      </c>
      <c r="B1989" s="86">
        <f t="shared" si="60"/>
        <v>0.90962235655561274</v>
      </c>
      <c r="I1989" s="199">
        <f t="shared" si="61"/>
        <v>1</v>
      </c>
    </row>
    <row r="1990" spans="1:9">
      <c r="A1990" s="214">
        <v>24634</v>
      </c>
      <c r="B1990" s="86">
        <f t="shared" si="60"/>
        <v>1.448973293199624</v>
      </c>
      <c r="I1990" s="199">
        <f t="shared" si="61"/>
        <v>1</v>
      </c>
    </row>
    <row r="1991" spans="1:9">
      <c r="A1991" s="214">
        <v>-497</v>
      </c>
      <c r="B1991" s="86">
        <f t="shared" si="60"/>
        <v>-2.8720783514309101E-3</v>
      </c>
      <c r="I1991" s="199">
        <f t="shared" si="61"/>
        <v>0</v>
      </c>
    </row>
    <row r="1992" spans="1:9">
      <c r="A1992" s="214">
        <v>-21295</v>
      </c>
      <c r="B1992" s="86">
        <f t="shared" ref="B1992:B2055" si="62">(A1992-$F$7)/$F$8</f>
        <v>-1.2043952981802815</v>
      </c>
      <c r="I1992" s="199">
        <f t="shared" ref="I1992:I2055" si="63">ROUND(B1992,0)</f>
        <v>-1</v>
      </c>
    </row>
    <row r="1993" spans="1:9">
      <c r="A1993" s="214">
        <v>-11275</v>
      </c>
      <c r="B1993" s="86">
        <f t="shared" si="62"/>
        <v>-0.62552893301607893</v>
      </c>
      <c r="I1993" s="199">
        <f t="shared" si="63"/>
        <v>-1</v>
      </c>
    </row>
    <row r="1994" spans="1:9">
      <c r="A1994" s="214">
        <v>470</v>
      </c>
      <c r="B1994" s="86">
        <f t="shared" si="62"/>
        <v>5.2992569863517566E-2</v>
      </c>
      <c r="I1994" s="199">
        <f t="shared" si="63"/>
        <v>0</v>
      </c>
    </row>
    <row r="1995" spans="1:9">
      <c r="A1995" s="214">
        <v>-21623</v>
      </c>
      <c r="B1995" s="86">
        <f t="shared" si="62"/>
        <v>-1.2233442171197881</v>
      </c>
      <c r="I1995" s="199">
        <f t="shared" si="63"/>
        <v>-1</v>
      </c>
    </row>
    <row r="1996" spans="1:9">
      <c r="A1996" s="214">
        <v>16592</v>
      </c>
      <c r="B1996" s="86">
        <f t="shared" si="62"/>
        <v>0.98437815261574013</v>
      </c>
      <c r="I1996" s="199">
        <f t="shared" si="63"/>
        <v>1</v>
      </c>
    </row>
    <row r="1997" spans="1:9">
      <c r="A1997" s="214">
        <v>23519</v>
      </c>
      <c r="B1997" s="86">
        <f t="shared" si="62"/>
        <v>1.3845585230241664</v>
      </c>
      <c r="I1997" s="199">
        <f t="shared" si="63"/>
        <v>1</v>
      </c>
    </row>
    <row r="1998" spans="1:9">
      <c r="A1998" s="214">
        <v>1154</v>
      </c>
      <c r="B1998" s="86">
        <f t="shared" si="62"/>
        <v>9.2507998383708628E-2</v>
      </c>
      <c r="I1998" s="199">
        <f t="shared" si="63"/>
        <v>0</v>
      </c>
    </row>
    <row r="1999" spans="1:9">
      <c r="A1999" s="214">
        <v>-26711</v>
      </c>
      <c r="B1999" s="86">
        <f t="shared" si="62"/>
        <v>-1.5172835450594551</v>
      </c>
      <c r="I1999" s="199">
        <f t="shared" si="63"/>
        <v>-2</v>
      </c>
    </row>
    <row r="2000" spans="1:9">
      <c r="A2000" s="214">
        <v>21600</v>
      </c>
      <c r="B2000" s="86">
        <f t="shared" si="62"/>
        <v>1.2736957930091859</v>
      </c>
      <c r="I2000" s="199">
        <f t="shared" si="63"/>
        <v>1</v>
      </c>
    </row>
    <row r="2001" spans="1:9">
      <c r="A2001" s="214">
        <v>-1562</v>
      </c>
      <c r="B2001" s="86">
        <f t="shared" si="62"/>
        <v>-6.4398293810500329E-2</v>
      </c>
      <c r="I2001" s="199">
        <f t="shared" si="63"/>
        <v>0</v>
      </c>
    </row>
    <row r="2002" spans="1:9">
      <c r="A2002" s="214">
        <v>8708</v>
      </c>
      <c r="B2002" s="86">
        <f t="shared" si="62"/>
        <v>0.52891084493564333</v>
      </c>
      <c r="I2002" s="199">
        <f t="shared" si="63"/>
        <v>1</v>
      </c>
    </row>
    <row r="2003" spans="1:9">
      <c r="A2003" s="214">
        <v>15597</v>
      </c>
      <c r="B2003" s="86">
        <f t="shared" si="62"/>
        <v>0.92689591375961433</v>
      </c>
      <c r="I2003" s="199">
        <f t="shared" si="63"/>
        <v>1</v>
      </c>
    </row>
    <row r="2004" spans="1:9">
      <c r="A2004" s="214">
        <v>3242</v>
      </c>
      <c r="B2004" s="86">
        <f t="shared" si="62"/>
        <v>0.21313404334008132</v>
      </c>
      <c r="I2004" s="199">
        <f t="shared" si="63"/>
        <v>0</v>
      </c>
    </row>
    <row r="2005" spans="1:9">
      <c r="A2005" s="214">
        <v>20197</v>
      </c>
      <c r="B2005" s="86">
        <f t="shared" si="62"/>
        <v>1.1926429476673319</v>
      </c>
      <c r="I2005" s="199">
        <f t="shared" si="63"/>
        <v>1</v>
      </c>
    </row>
    <row r="2006" spans="1:9">
      <c r="A2006" s="214">
        <v>-23447</v>
      </c>
      <c r="B2006" s="86">
        <f t="shared" si="62"/>
        <v>-1.328718693173631</v>
      </c>
      <c r="I2006" s="199">
        <f t="shared" si="63"/>
        <v>-1</v>
      </c>
    </row>
    <row r="2007" spans="1:9">
      <c r="A2007" s="214">
        <v>-24840</v>
      </c>
      <c r="B2007" s="86">
        <f t="shared" si="62"/>
        <v>-1.4091938275722073</v>
      </c>
      <c r="I2007" s="199">
        <f t="shared" si="63"/>
        <v>-1</v>
      </c>
    </row>
    <row r="2008" spans="1:9">
      <c r="A2008" s="214">
        <v>-21082</v>
      </c>
      <c r="B2008" s="86">
        <f t="shared" si="62"/>
        <v>-1.1920900550884674</v>
      </c>
      <c r="I2008" s="199">
        <f t="shared" si="63"/>
        <v>-1</v>
      </c>
    </row>
    <row r="2009" spans="1:9">
      <c r="A2009" s="214">
        <v>19880</v>
      </c>
      <c r="B2009" s="86">
        <f t="shared" si="62"/>
        <v>1.1743295107654306</v>
      </c>
      <c r="I2009" s="199">
        <f t="shared" si="63"/>
        <v>1</v>
      </c>
    </row>
    <row r="2010" spans="1:9">
      <c r="A2010" s="214">
        <v>-13441</v>
      </c>
      <c r="B2010" s="86">
        <f t="shared" si="62"/>
        <v>-0.75066112333001722</v>
      </c>
      <c r="I2010" s="199">
        <f t="shared" si="63"/>
        <v>-1</v>
      </c>
    </row>
    <row r="2011" spans="1:9">
      <c r="A2011" s="214">
        <v>3334</v>
      </c>
      <c r="B2011" s="86">
        <f t="shared" si="62"/>
        <v>0.21844898401823568</v>
      </c>
      <c r="I2011" s="199">
        <f t="shared" si="63"/>
        <v>0</v>
      </c>
    </row>
    <row r="2012" spans="1:9">
      <c r="A2012" s="214">
        <v>1911</v>
      </c>
      <c r="B2012" s="86">
        <f t="shared" si="62"/>
        <v>0.13624071678982649</v>
      </c>
      <c r="I2012" s="199">
        <f t="shared" si="63"/>
        <v>0</v>
      </c>
    </row>
    <row r="2013" spans="1:9">
      <c r="A2013" s="214">
        <v>-13465</v>
      </c>
      <c r="B2013" s="86">
        <f t="shared" si="62"/>
        <v>-0.7520476295938836</v>
      </c>
      <c r="I2013" s="199">
        <f t="shared" si="63"/>
        <v>-1</v>
      </c>
    </row>
    <row r="2014" spans="1:9">
      <c r="A2014" s="214">
        <v>10423</v>
      </c>
      <c r="B2014" s="86">
        <f t="shared" si="62"/>
        <v>0.62798827170775973</v>
      </c>
      <c r="I2014" s="199">
        <f t="shared" si="63"/>
        <v>1</v>
      </c>
    </row>
    <row r="2015" spans="1:9">
      <c r="A2015" s="214">
        <v>16517</v>
      </c>
      <c r="B2015" s="86">
        <f t="shared" si="62"/>
        <v>0.98004532054115778</v>
      </c>
      <c r="I2015" s="199">
        <f t="shared" si="63"/>
        <v>1</v>
      </c>
    </row>
    <row r="2016" spans="1:9">
      <c r="A2016" s="214">
        <v>-19042</v>
      </c>
      <c r="B2016" s="86">
        <f t="shared" si="62"/>
        <v>-1.0742370226598275</v>
      </c>
      <c r="I2016" s="199">
        <f t="shared" si="63"/>
        <v>-1</v>
      </c>
    </row>
    <row r="2017" spans="1:9">
      <c r="A2017" s="214">
        <v>98</v>
      </c>
      <c r="B2017" s="86">
        <f t="shared" si="62"/>
        <v>3.1501722773589091E-2</v>
      </c>
      <c r="I2017" s="199">
        <f t="shared" si="63"/>
        <v>0</v>
      </c>
    </row>
    <row r="2018" spans="1:9">
      <c r="A2018" s="214">
        <v>-14269</v>
      </c>
      <c r="B2018" s="86">
        <f t="shared" si="62"/>
        <v>-0.79849558943340648</v>
      </c>
      <c r="I2018" s="199">
        <f t="shared" si="63"/>
        <v>-1</v>
      </c>
    </row>
    <row r="2019" spans="1:9">
      <c r="A2019" s="214">
        <v>22608</v>
      </c>
      <c r="B2019" s="86">
        <f t="shared" si="62"/>
        <v>1.3319290560915726</v>
      </c>
      <c r="I2019" s="199">
        <f t="shared" si="63"/>
        <v>1</v>
      </c>
    </row>
    <row r="2020" spans="1:9">
      <c r="A2020" s="214">
        <v>21846</v>
      </c>
      <c r="B2020" s="86">
        <f t="shared" si="62"/>
        <v>1.2879074822138159</v>
      </c>
      <c r="I2020" s="199">
        <f t="shared" si="63"/>
        <v>1</v>
      </c>
    </row>
    <row r="2021" spans="1:9">
      <c r="A2021" s="214">
        <v>-18534</v>
      </c>
      <c r="B2021" s="86">
        <f t="shared" si="62"/>
        <v>-1.044889306741323</v>
      </c>
      <c r="I2021" s="199">
        <f t="shared" si="63"/>
        <v>-1</v>
      </c>
    </row>
    <row r="2022" spans="1:9">
      <c r="A2022" s="214">
        <v>-4321</v>
      </c>
      <c r="B2022" s="86">
        <f t="shared" si="62"/>
        <v>-0.22378874306080318</v>
      </c>
      <c r="I2022" s="199">
        <f t="shared" si="63"/>
        <v>0</v>
      </c>
    </row>
    <row r="2023" spans="1:9">
      <c r="A2023" s="214">
        <v>-28849</v>
      </c>
      <c r="B2023" s="86">
        <f t="shared" si="62"/>
        <v>-1.640798144732216</v>
      </c>
      <c r="I2023" s="199">
        <f t="shared" si="63"/>
        <v>-2</v>
      </c>
    </row>
    <row r="2024" spans="1:9">
      <c r="A2024" s="214">
        <v>-12881</v>
      </c>
      <c r="B2024" s="86">
        <f t="shared" si="62"/>
        <v>-0.71830931050646907</v>
      </c>
      <c r="I2024" s="199">
        <f t="shared" si="63"/>
        <v>-1</v>
      </c>
    </row>
    <row r="2025" spans="1:9">
      <c r="A2025" s="214">
        <v>6164</v>
      </c>
      <c r="B2025" s="86">
        <f t="shared" si="62"/>
        <v>0.38194118096580981</v>
      </c>
      <c r="I2025" s="199">
        <f t="shared" si="63"/>
        <v>0</v>
      </c>
    </row>
    <row r="2026" spans="1:9">
      <c r="A2026" s="214">
        <v>-15427</v>
      </c>
      <c r="B2026" s="86">
        <f t="shared" si="62"/>
        <v>-0.86539451666495804</v>
      </c>
      <c r="I2026" s="199">
        <f t="shared" si="63"/>
        <v>-1</v>
      </c>
    </row>
    <row r="2027" spans="1:9">
      <c r="A2027" s="214">
        <v>-22133</v>
      </c>
      <c r="B2027" s="86">
        <f t="shared" si="62"/>
        <v>-1.2528074752269482</v>
      </c>
      <c r="I2027" s="199">
        <f t="shared" si="63"/>
        <v>-1</v>
      </c>
    </row>
    <row r="2028" spans="1:9">
      <c r="A2028" s="214">
        <v>-19321</v>
      </c>
      <c r="B2028" s="86">
        <f t="shared" si="62"/>
        <v>-1.0903551579772739</v>
      </c>
      <c r="I2028" s="199">
        <f t="shared" si="63"/>
        <v>-1</v>
      </c>
    </row>
    <row r="2029" spans="1:9">
      <c r="A2029" s="214">
        <v>-8084</v>
      </c>
      <c r="B2029" s="86">
        <f t="shared" si="62"/>
        <v>-0.44118137101618177</v>
      </c>
      <c r="I2029" s="199">
        <f t="shared" si="63"/>
        <v>0</v>
      </c>
    </row>
    <row r="2030" spans="1:9">
      <c r="A2030" s="214">
        <v>-17113</v>
      </c>
      <c r="B2030" s="86">
        <f t="shared" si="62"/>
        <v>-0.96279658170156934</v>
      </c>
      <c r="I2030" s="199">
        <f t="shared" si="63"/>
        <v>-1</v>
      </c>
    </row>
    <row r="2031" spans="1:9">
      <c r="A2031" s="214">
        <v>-22982</v>
      </c>
      <c r="B2031" s="86">
        <f t="shared" si="62"/>
        <v>-1.3018551343112206</v>
      </c>
      <c r="I2031" s="199">
        <f t="shared" si="63"/>
        <v>-1</v>
      </c>
    </row>
    <row r="2032" spans="1:9">
      <c r="A2032" s="214">
        <v>25879</v>
      </c>
      <c r="B2032" s="86">
        <f t="shared" si="62"/>
        <v>1.520898305637691</v>
      </c>
      <c r="I2032" s="199">
        <f t="shared" si="63"/>
        <v>2</v>
      </c>
    </row>
    <row r="2033" spans="1:9">
      <c r="A2033" s="214">
        <v>11569</v>
      </c>
      <c r="B2033" s="86">
        <f t="shared" si="62"/>
        <v>0.69419394580737814</v>
      </c>
      <c r="I2033" s="199">
        <f t="shared" si="63"/>
        <v>1</v>
      </c>
    </row>
    <row r="2034" spans="1:9">
      <c r="A2034" s="214">
        <v>-21601</v>
      </c>
      <c r="B2034" s="86">
        <f t="shared" si="62"/>
        <v>-1.2220732530445775</v>
      </c>
      <c r="I2034" s="199">
        <f t="shared" si="63"/>
        <v>-1</v>
      </c>
    </row>
    <row r="2035" spans="1:9">
      <c r="A2035" s="214">
        <v>19931</v>
      </c>
      <c r="B2035" s="86">
        <f t="shared" si="62"/>
        <v>1.1772758365761464</v>
      </c>
      <c r="I2035" s="199">
        <f t="shared" si="63"/>
        <v>1</v>
      </c>
    </row>
    <row r="2036" spans="1:9">
      <c r="A2036" s="214">
        <v>25401</v>
      </c>
      <c r="B2036" s="86">
        <f t="shared" si="62"/>
        <v>1.4932837225490194</v>
      </c>
      <c r="I2036" s="199">
        <f t="shared" si="63"/>
        <v>1</v>
      </c>
    </row>
    <row r="2037" spans="1:9">
      <c r="A2037" s="214">
        <v>26205</v>
      </c>
      <c r="B2037" s="86">
        <f t="shared" si="62"/>
        <v>1.5397316823885423</v>
      </c>
      <c r="I2037" s="199">
        <f t="shared" si="63"/>
        <v>2</v>
      </c>
    </row>
    <row r="2038" spans="1:9">
      <c r="A2038" s="214">
        <v>-24598</v>
      </c>
      <c r="B2038" s="86">
        <f t="shared" si="62"/>
        <v>-1.3952132227448883</v>
      </c>
      <c r="I2038" s="199">
        <f t="shared" si="63"/>
        <v>-1</v>
      </c>
    </row>
    <row r="2039" spans="1:9">
      <c r="A2039" s="214">
        <v>-20258</v>
      </c>
      <c r="B2039" s="86">
        <f t="shared" si="62"/>
        <v>-1.1444866733623895</v>
      </c>
      <c r="I2039" s="199">
        <f t="shared" si="63"/>
        <v>-1</v>
      </c>
    </row>
    <row r="2040" spans="1:9">
      <c r="A2040" s="214">
        <v>29121</v>
      </c>
      <c r="B2040" s="86">
        <f t="shared" si="62"/>
        <v>1.7081921934483042</v>
      </c>
      <c r="I2040" s="199">
        <f t="shared" si="63"/>
        <v>2</v>
      </c>
    </row>
    <row r="2041" spans="1:9">
      <c r="A2041" s="214">
        <v>9439</v>
      </c>
      <c r="B2041" s="86">
        <f t="shared" si="62"/>
        <v>0.57114151488923925</v>
      </c>
      <c r="I2041" s="199">
        <f t="shared" si="63"/>
        <v>1</v>
      </c>
    </row>
    <row r="2042" spans="1:9">
      <c r="A2042" s="214">
        <v>5233</v>
      </c>
      <c r="B2042" s="86">
        <f t="shared" si="62"/>
        <v>0.32815629214666087</v>
      </c>
      <c r="I2042" s="199">
        <f t="shared" si="63"/>
        <v>0</v>
      </c>
    </row>
    <row r="2043" spans="1:9">
      <c r="A2043" s="214">
        <v>-11153</v>
      </c>
      <c r="B2043" s="86">
        <f t="shared" si="62"/>
        <v>-0.61848085950809162</v>
      </c>
      <c r="I2043" s="199">
        <f t="shared" si="63"/>
        <v>-1</v>
      </c>
    </row>
    <row r="2044" spans="1:9">
      <c r="A2044" s="214">
        <v>-23962</v>
      </c>
      <c r="B2044" s="86">
        <f t="shared" si="62"/>
        <v>-1.3584708067524298</v>
      </c>
      <c r="I2044" s="199">
        <f t="shared" si="63"/>
        <v>-1</v>
      </c>
    </row>
    <row r="2045" spans="1:9">
      <c r="A2045" s="214">
        <v>-21901</v>
      </c>
      <c r="B2045" s="86">
        <f t="shared" si="62"/>
        <v>-1.2394045813429069</v>
      </c>
      <c r="I2045" s="199">
        <f t="shared" si="63"/>
        <v>-1</v>
      </c>
    </row>
    <row r="2046" spans="1:9">
      <c r="A2046" s="214">
        <v>-22842</v>
      </c>
      <c r="B2046" s="86">
        <f t="shared" si="62"/>
        <v>-1.2937671811053335</v>
      </c>
      <c r="I2046" s="199">
        <f t="shared" si="63"/>
        <v>-1</v>
      </c>
    </row>
    <row r="2047" spans="1:9">
      <c r="A2047" s="214">
        <v>19151</v>
      </c>
      <c r="B2047" s="86">
        <f t="shared" si="62"/>
        <v>1.13221438300049</v>
      </c>
      <c r="I2047" s="199">
        <f t="shared" si="63"/>
        <v>1</v>
      </c>
    </row>
    <row r="2048" spans="1:9">
      <c r="A2048" s="214">
        <v>29452</v>
      </c>
      <c r="B2048" s="86">
        <f t="shared" si="62"/>
        <v>1.7273144256707944</v>
      </c>
      <c r="I2048" s="199">
        <f t="shared" si="63"/>
        <v>2</v>
      </c>
    </row>
    <row r="2049" spans="1:9">
      <c r="A2049" s="214">
        <v>718</v>
      </c>
      <c r="B2049" s="86">
        <f t="shared" si="62"/>
        <v>6.7319801256803216E-2</v>
      </c>
      <c r="I2049" s="199">
        <f t="shared" si="63"/>
        <v>0</v>
      </c>
    </row>
    <row r="2050" spans="1:9">
      <c r="A2050" s="214">
        <v>-13422</v>
      </c>
      <c r="B2050" s="86">
        <f t="shared" si="62"/>
        <v>-0.74956347253778977</v>
      </c>
      <c r="I2050" s="199">
        <f t="shared" si="63"/>
        <v>-1</v>
      </c>
    </row>
    <row r="2051" spans="1:9">
      <c r="A2051" s="214">
        <v>-17800</v>
      </c>
      <c r="B2051" s="86">
        <f t="shared" si="62"/>
        <v>-1.0024853235047437</v>
      </c>
      <c r="I2051" s="199">
        <f t="shared" si="63"/>
        <v>-1</v>
      </c>
    </row>
    <row r="2052" spans="1:9">
      <c r="A2052" s="214">
        <v>3436</v>
      </c>
      <c r="B2052" s="86">
        <f t="shared" si="62"/>
        <v>0.22434163563966769</v>
      </c>
      <c r="I2052" s="199">
        <f t="shared" si="63"/>
        <v>0</v>
      </c>
    </row>
    <row r="2053" spans="1:9">
      <c r="A2053" s="214">
        <v>-6795</v>
      </c>
      <c r="B2053" s="86">
        <f t="shared" si="62"/>
        <v>-0.36671443042769308</v>
      </c>
      <c r="I2053" s="199">
        <f t="shared" si="63"/>
        <v>0</v>
      </c>
    </row>
    <row r="2054" spans="1:9">
      <c r="A2054" s="214">
        <v>-2853</v>
      </c>
      <c r="B2054" s="86">
        <f t="shared" si="62"/>
        <v>-0.13898077658764457</v>
      </c>
      <c r="I2054" s="199">
        <f t="shared" si="63"/>
        <v>0</v>
      </c>
    </row>
    <row r="2055" spans="1:9">
      <c r="A2055" s="214">
        <v>1644</v>
      </c>
      <c r="B2055" s="86">
        <f t="shared" si="62"/>
        <v>0.12081583460431332</v>
      </c>
      <c r="I2055" s="199">
        <f t="shared" si="63"/>
        <v>0</v>
      </c>
    </row>
    <row r="2056" spans="1:9">
      <c r="A2056" s="214">
        <v>-12156</v>
      </c>
      <c r="B2056" s="86">
        <f t="shared" ref="B2056:B2119" si="64">(A2056-$F$7)/$F$8</f>
        <v>-0.67642526711883966</v>
      </c>
      <c r="I2056" s="199">
        <f t="shared" ref="I2056:I2119" si="65">ROUND(B2056,0)</f>
        <v>-1</v>
      </c>
    </row>
    <row r="2057" spans="1:9">
      <c r="A2057" s="214">
        <v>5243</v>
      </c>
      <c r="B2057" s="86">
        <f t="shared" si="64"/>
        <v>0.3287340030899385</v>
      </c>
      <c r="I2057" s="199">
        <f t="shared" si="65"/>
        <v>0</v>
      </c>
    </row>
    <row r="2058" spans="1:9">
      <c r="A2058" s="214">
        <v>14464</v>
      </c>
      <c r="B2058" s="86">
        <f t="shared" si="64"/>
        <v>0.86144126388625697</v>
      </c>
      <c r="I2058" s="199">
        <f t="shared" si="65"/>
        <v>1</v>
      </c>
    </row>
    <row r="2059" spans="1:9">
      <c r="A2059" s="214">
        <v>-13348</v>
      </c>
      <c r="B2059" s="86">
        <f t="shared" si="64"/>
        <v>-0.74528841155753511</v>
      </c>
      <c r="I2059" s="199">
        <f t="shared" si="65"/>
        <v>-1</v>
      </c>
    </row>
    <row r="2060" spans="1:9">
      <c r="A2060" s="214">
        <v>18719</v>
      </c>
      <c r="B2060" s="86">
        <f t="shared" si="64"/>
        <v>1.1072572702508956</v>
      </c>
      <c r="I2060" s="199">
        <f t="shared" si="65"/>
        <v>1</v>
      </c>
    </row>
    <row r="2061" spans="1:9">
      <c r="A2061" s="214">
        <v>17618</v>
      </c>
      <c r="B2061" s="86">
        <f t="shared" si="64"/>
        <v>1.0436512953960266</v>
      </c>
      <c r="I2061" s="199">
        <f t="shared" si="65"/>
        <v>1</v>
      </c>
    </row>
    <row r="2062" spans="1:9">
      <c r="A2062" s="214">
        <v>-14439</v>
      </c>
      <c r="B2062" s="86">
        <f t="shared" si="64"/>
        <v>-0.80831667546912644</v>
      </c>
      <c r="I2062" s="199">
        <f t="shared" si="65"/>
        <v>-1</v>
      </c>
    </row>
    <row r="2063" spans="1:9">
      <c r="A2063" s="214">
        <v>-340</v>
      </c>
      <c r="B2063" s="86">
        <f t="shared" si="64"/>
        <v>6.1979834580281491E-3</v>
      </c>
      <c r="I2063" s="199">
        <f t="shared" si="65"/>
        <v>0</v>
      </c>
    </row>
    <row r="2064" spans="1:9">
      <c r="A2064" s="214">
        <v>12794</v>
      </c>
      <c r="B2064" s="86">
        <f t="shared" si="64"/>
        <v>0.76496353635888992</v>
      </c>
      <c r="I2064" s="199">
        <f t="shared" si="65"/>
        <v>1</v>
      </c>
    </row>
    <row r="2065" spans="1:9">
      <c r="A2065" s="214">
        <v>14525</v>
      </c>
      <c r="B2065" s="86">
        <f t="shared" si="64"/>
        <v>0.86496530064025057</v>
      </c>
      <c r="I2065" s="199">
        <f t="shared" si="65"/>
        <v>1</v>
      </c>
    </row>
    <row r="2066" spans="1:9">
      <c r="A2066" s="214">
        <v>4042</v>
      </c>
      <c r="B2066" s="86">
        <f t="shared" si="64"/>
        <v>0.25935091880229311</v>
      </c>
      <c r="I2066" s="199">
        <f t="shared" si="65"/>
        <v>0</v>
      </c>
    </row>
    <row r="2067" spans="1:9">
      <c r="A2067" s="214">
        <v>8459</v>
      </c>
      <c r="B2067" s="86">
        <f t="shared" si="64"/>
        <v>0.5145258424480299</v>
      </c>
      <c r="I2067" s="199">
        <f t="shared" si="65"/>
        <v>1</v>
      </c>
    </row>
    <row r="2068" spans="1:9">
      <c r="A2068" s="214">
        <v>24409</v>
      </c>
      <c r="B2068" s="86">
        <f t="shared" si="64"/>
        <v>1.4359747969758769</v>
      </c>
      <c r="I2068" s="199">
        <f t="shared" si="65"/>
        <v>1</v>
      </c>
    </row>
    <row r="2069" spans="1:9">
      <c r="A2069" s="214">
        <v>20400</v>
      </c>
      <c r="B2069" s="86">
        <f t="shared" si="64"/>
        <v>1.2043704798158681</v>
      </c>
      <c r="I2069" s="199">
        <f t="shared" si="65"/>
        <v>1</v>
      </c>
    </row>
    <row r="2070" spans="1:9">
      <c r="A2070" s="214">
        <v>-21612</v>
      </c>
      <c r="B2070" s="86">
        <f t="shared" si="64"/>
        <v>-1.2227087350821828</v>
      </c>
      <c r="I2070" s="199">
        <f t="shared" si="65"/>
        <v>-1</v>
      </c>
    </row>
    <row r="2071" spans="1:9">
      <c r="A2071" s="214">
        <v>8504</v>
      </c>
      <c r="B2071" s="86">
        <f t="shared" si="64"/>
        <v>0.51712554169277924</v>
      </c>
      <c r="I2071" s="199">
        <f t="shared" si="65"/>
        <v>1</v>
      </c>
    </row>
    <row r="2072" spans="1:9">
      <c r="A2072" s="214">
        <v>6146</v>
      </c>
      <c r="B2072" s="86">
        <f t="shared" si="64"/>
        <v>0.38090130126791005</v>
      </c>
      <c r="I2072" s="199">
        <f t="shared" si="65"/>
        <v>0</v>
      </c>
    </row>
    <row r="2073" spans="1:9">
      <c r="A2073" s="214">
        <v>-15608</v>
      </c>
      <c r="B2073" s="86">
        <f t="shared" si="64"/>
        <v>-0.87585108473828344</v>
      </c>
      <c r="I2073" s="199">
        <f t="shared" si="65"/>
        <v>-1</v>
      </c>
    </row>
    <row r="2074" spans="1:9">
      <c r="A2074" s="214">
        <v>7591</v>
      </c>
      <c r="B2074" s="86">
        <f t="shared" si="64"/>
        <v>0.46438053257153006</v>
      </c>
      <c r="I2074" s="199">
        <f t="shared" si="65"/>
        <v>0</v>
      </c>
    </row>
    <row r="2075" spans="1:9">
      <c r="A2075" s="214">
        <v>-8929</v>
      </c>
      <c r="B2075" s="86">
        <f t="shared" si="64"/>
        <v>-0.48999794572314292</v>
      </c>
      <c r="I2075" s="199">
        <f t="shared" si="65"/>
        <v>0</v>
      </c>
    </row>
    <row r="2076" spans="1:9">
      <c r="A2076" s="214">
        <v>-3845</v>
      </c>
      <c r="B2076" s="86">
        <f t="shared" si="64"/>
        <v>-0.19628970216078717</v>
      </c>
      <c r="I2076" s="199">
        <f t="shared" si="65"/>
        <v>0</v>
      </c>
    </row>
    <row r="2077" spans="1:9">
      <c r="A2077" s="214">
        <v>-18687</v>
      </c>
      <c r="B2077" s="86">
        <f t="shared" si="64"/>
        <v>-1.053728284173471</v>
      </c>
      <c r="I2077" s="199">
        <f t="shared" si="65"/>
        <v>-1</v>
      </c>
    </row>
    <row r="2078" spans="1:9">
      <c r="A2078" s="214">
        <v>-27316</v>
      </c>
      <c r="B2078" s="86">
        <f t="shared" si="64"/>
        <v>-1.5522350571277528</v>
      </c>
      <c r="I2078" s="199">
        <f t="shared" si="65"/>
        <v>-2</v>
      </c>
    </row>
    <row r="2079" spans="1:9">
      <c r="A2079" s="214">
        <v>-7741</v>
      </c>
      <c r="B2079" s="86">
        <f t="shared" si="64"/>
        <v>-0.42136588566175848</v>
      </c>
      <c r="I2079" s="199">
        <f t="shared" si="65"/>
        <v>0</v>
      </c>
    </row>
    <row r="2080" spans="1:9">
      <c r="A2080" s="214">
        <v>3446</v>
      </c>
      <c r="B2080" s="86">
        <f t="shared" si="64"/>
        <v>0.22491934658294532</v>
      </c>
      <c r="I2080" s="199">
        <f t="shared" si="65"/>
        <v>0</v>
      </c>
    </row>
    <row r="2081" spans="1:9">
      <c r="A2081" s="214">
        <v>-28209</v>
      </c>
      <c r="B2081" s="86">
        <f t="shared" si="64"/>
        <v>-1.6038246443624466</v>
      </c>
      <c r="I2081" s="199">
        <f t="shared" si="65"/>
        <v>-2</v>
      </c>
    </row>
    <row r="2082" spans="1:9">
      <c r="A2082" s="214">
        <v>-14607</v>
      </c>
      <c r="B2082" s="86">
        <f t="shared" si="64"/>
        <v>-0.8180222193161909</v>
      </c>
      <c r="I2082" s="199">
        <f t="shared" si="65"/>
        <v>-1</v>
      </c>
    </row>
    <row r="2083" spans="1:9">
      <c r="A2083" s="214">
        <v>-852</v>
      </c>
      <c r="B2083" s="86">
        <f t="shared" si="64"/>
        <v>-2.3380816837787383E-2</v>
      </c>
      <c r="I2083" s="199">
        <f t="shared" si="65"/>
        <v>0</v>
      </c>
    </row>
    <row r="2084" spans="1:9">
      <c r="A2084" s="214">
        <v>28073</v>
      </c>
      <c r="B2084" s="86">
        <f t="shared" si="64"/>
        <v>1.6476480865928067</v>
      </c>
      <c r="I2084" s="199">
        <f t="shared" si="65"/>
        <v>2</v>
      </c>
    </row>
    <row r="2085" spans="1:9">
      <c r="A2085" s="214">
        <v>6616</v>
      </c>
      <c r="B2085" s="86">
        <f t="shared" si="64"/>
        <v>0.40805371560195947</v>
      </c>
      <c r="I2085" s="199">
        <f t="shared" si="65"/>
        <v>0</v>
      </c>
    </row>
    <row r="2086" spans="1:9">
      <c r="A2086" s="214">
        <v>3246</v>
      </c>
      <c r="B2086" s="86">
        <f t="shared" si="64"/>
        <v>0.21336512771739238</v>
      </c>
      <c r="I2086" s="199">
        <f t="shared" si="65"/>
        <v>0</v>
      </c>
    </row>
    <row r="2087" spans="1:9">
      <c r="A2087" s="214">
        <v>-28249</v>
      </c>
      <c r="B2087" s="86">
        <f t="shared" si="64"/>
        <v>-1.6061354881355572</v>
      </c>
      <c r="I2087" s="199">
        <f t="shared" si="65"/>
        <v>-2</v>
      </c>
    </row>
    <row r="2088" spans="1:9">
      <c r="A2088" s="214">
        <v>15704</v>
      </c>
      <c r="B2088" s="86">
        <f t="shared" si="64"/>
        <v>0.93307742085268519</v>
      </c>
      <c r="I2088" s="199">
        <f t="shared" si="65"/>
        <v>1</v>
      </c>
    </row>
    <row r="2089" spans="1:9">
      <c r="A2089" s="214">
        <v>-21854</v>
      </c>
      <c r="B2089" s="86">
        <f t="shared" si="64"/>
        <v>-1.2366893399095018</v>
      </c>
      <c r="I2089" s="199">
        <f t="shared" si="65"/>
        <v>-1</v>
      </c>
    </row>
    <row r="2090" spans="1:9">
      <c r="A2090" s="214">
        <v>19527</v>
      </c>
      <c r="B2090" s="86">
        <f t="shared" si="64"/>
        <v>1.1539363144677295</v>
      </c>
      <c r="I2090" s="199">
        <f t="shared" si="65"/>
        <v>1</v>
      </c>
    </row>
    <row r="2091" spans="1:9">
      <c r="A2091" s="214">
        <v>15448</v>
      </c>
      <c r="B2091" s="86">
        <f t="shared" si="64"/>
        <v>0.91828802070477744</v>
      </c>
      <c r="I2091" s="199">
        <f t="shared" si="65"/>
        <v>1</v>
      </c>
    </row>
    <row r="2092" spans="1:9">
      <c r="A2092" s="214">
        <v>-11518</v>
      </c>
      <c r="B2092" s="86">
        <f t="shared" si="64"/>
        <v>-0.63956730893772573</v>
      </c>
      <c r="I2092" s="199">
        <f t="shared" si="65"/>
        <v>-1</v>
      </c>
    </row>
    <row r="2093" spans="1:9">
      <c r="A2093" s="214">
        <v>5689</v>
      </c>
      <c r="B2093" s="86">
        <f t="shared" si="64"/>
        <v>0.35449991116012158</v>
      </c>
      <c r="I2093" s="199">
        <f t="shared" si="65"/>
        <v>0</v>
      </c>
    </row>
    <row r="2094" spans="1:9">
      <c r="A2094" s="214">
        <v>-14201</v>
      </c>
      <c r="B2094" s="86">
        <f t="shared" si="64"/>
        <v>-0.79456715501911845</v>
      </c>
      <c r="I2094" s="199">
        <f t="shared" si="65"/>
        <v>-1</v>
      </c>
    </row>
    <row r="2095" spans="1:9">
      <c r="A2095" s="214">
        <v>8974</v>
      </c>
      <c r="B2095" s="86">
        <f t="shared" si="64"/>
        <v>0.54427795602682871</v>
      </c>
      <c r="I2095" s="199">
        <f t="shared" si="65"/>
        <v>1</v>
      </c>
    </row>
    <row r="2096" spans="1:9">
      <c r="A2096" s="214">
        <v>-29718</v>
      </c>
      <c r="B2096" s="86">
        <f t="shared" si="64"/>
        <v>-1.6910012257030436</v>
      </c>
      <c r="I2096" s="199">
        <f t="shared" si="65"/>
        <v>-2</v>
      </c>
    </row>
    <row r="2097" spans="1:9">
      <c r="A2097" s="214">
        <v>-1333</v>
      </c>
      <c r="B2097" s="86">
        <f t="shared" si="64"/>
        <v>-5.1168713209442204E-2</v>
      </c>
      <c r="I2097" s="199">
        <f t="shared" si="65"/>
        <v>0</v>
      </c>
    </row>
    <row r="2098" spans="1:9">
      <c r="A2098" s="214">
        <v>-18720</v>
      </c>
      <c r="B2098" s="86">
        <f t="shared" si="64"/>
        <v>-1.0556347302862872</v>
      </c>
      <c r="I2098" s="199">
        <f t="shared" si="65"/>
        <v>-1</v>
      </c>
    </row>
    <row r="2099" spans="1:9">
      <c r="A2099" s="214">
        <v>-11597</v>
      </c>
      <c r="B2099" s="86">
        <f t="shared" si="64"/>
        <v>-0.6441312253896192</v>
      </c>
      <c r="I2099" s="199">
        <f t="shared" si="65"/>
        <v>-1</v>
      </c>
    </row>
    <row r="2100" spans="1:9">
      <c r="A2100" s="214">
        <v>12168</v>
      </c>
      <c r="B2100" s="86">
        <f t="shared" si="64"/>
        <v>0.72879883130970913</v>
      </c>
      <c r="I2100" s="199">
        <f t="shared" si="65"/>
        <v>1</v>
      </c>
    </row>
    <row r="2101" spans="1:9">
      <c r="A2101" s="214">
        <v>-11393</v>
      </c>
      <c r="B2101" s="86">
        <f t="shared" si="64"/>
        <v>-0.63234592214675511</v>
      </c>
      <c r="I2101" s="199">
        <f t="shared" si="65"/>
        <v>-1</v>
      </c>
    </row>
    <row r="2102" spans="1:9">
      <c r="A2102" s="214">
        <v>-10470</v>
      </c>
      <c r="B2102" s="86">
        <f t="shared" si="64"/>
        <v>-0.57902320208222835</v>
      </c>
      <c r="I2102" s="199">
        <f t="shared" si="65"/>
        <v>-1</v>
      </c>
    </row>
    <row r="2103" spans="1:9">
      <c r="A2103" s="214">
        <v>-4713</v>
      </c>
      <c r="B2103" s="86">
        <f t="shared" si="64"/>
        <v>-0.24643501203728693</v>
      </c>
      <c r="I2103" s="199">
        <f t="shared" si="65"/>
        <v>0</v>
      </c>
    </row>
    <row r="2104" spans="1:9">
      <c r="A2104" s="214">
        <v>-12921</v>
      </c>
      <c r="B2104" s="86">
        <f t="shared" si="64"/>
        <v>-0.72062015427957959</v>
      </c>
      <c r="I2104" s="199">
        <f t="shared" si="65"/>
        <v>-1</v>
      </c>
    </row>
    <row r="2105" spans="1:9">
      <c r="A2105" s="214">
        <v>3384</v>
      </c>
      <c r="B2105" s="86">
        <f t="shared" si="64"/>
        <v>0.22133753873462392</v>
      </c>
      <c r="I2105" s="199">
        <f t="shared" si="65"/>
        <v>0</v>
      </c>
    </row>
    <row r="2106" spans="1:9">
      <c r="A2106" s="214">
        <v>-17764</v>
      </c>
      <c r="B2106" s="86">
        <f t="shared" si="64"/>
        <v>-1.0004055641089442</v>
      </c>
      <c r="I2106" s="199">
        <f t="shared" si="65"/>
        <v>-1</v>
      </c>
    </row>
    <row r="2107" spans="1:9">
      <c r="A2107" s="214">
        <v>-4752</v>
      </c>
      <c r="B2107" s="86">
        <f t="shared" si="64"/>
        <v>-0.24868808471606976</v>
      </c>
      <c r="I2107" s="199">
        <f t="shared" si="65"/>
        <v>0</v>
      </c>
    </row>
    <row r="2108" spans="1:9">
      <c r="A2108" s="214">
        <v>-8353</v>
      </c>
      <c r="B2108" s="86">
        <f t="shared" si="64"/>
        <v>-0.45672179539035046</v>
      </c>
      <c r="I2108" s="199">
        <f t="shared" si="65"/>
        <v>0</v>
      </c>
    </row>
    <row r="2109" spans="1:9">
      <c r="A2109" s="214">
        <v>3933</v>
      </c>
      <c r="B2109" s="86">
        <f t="shared" si="64"/>
        <v>0.25305386952056674</v>
      </c>
      <c r="I2109" s="199">
        <f t="shared" si="65"/>
        <v>0</v>
      </c>
    </row>
    <row r="2110" spans="1:9">
      <c r="A2110" s="214">
        <v>8910</v>
      </c>
      <c r="B2110" s="86">
        <f t="shared" si="64"/>
        <v>0.5405806059898518</v>
      </c>
      <c r="I2110" s="199">
        <f t="shared" si="65"/>
        <v>1</v>
      </c>
    </row>
    <row r="2111" spans="1:9">
      <c r="A2111" s="214">
        <v>9297</v>
      </c>
      <c r="B2111" s="86">
        <f t="shared" si="64"/>
        <v>0.56293801949469668</v>
      </c>
      <c r="I2111" s="199">
        <f t="shared" si="65"/>
        <v>1</v>
      </c>
    </row>
    <row r="2112" spans="1:9">
      <c r="A2112" s="214">
        <v>-26041</v>
      </c>
      <c r="B2112" s="86">
        <f t="shared" si="64"/>
        <v>-1.4785769118598526</v>
      </c>
      <c r="I2112" s="199">
        <f t="shared" si="65"/>
        <v>-1</v>
      </c>
    </row>
    <row r="2113" spans="1:9">
      <c r="A2113" s="214">
        <v>-15779</v>
      </c>
      <c r="B2113" s="86">
        <f t="shared" si="64"/>
        <v>-0.88572994186833121</v>
      </c>
      <c r="I2113" s="199">
        <f t="shared" si="65"/>
        <v>-1</v>
      </c>
    </row>
    <row r="2114" spans="1:9">
      <c r="A2114" s="214">
        <v>10284</v>
      </c>
      <c r="B2114" s="86">
        <f t="shared" si="64"/>
        <v>0.61995808959620047</v>
      </c>
      <c r="I2114" s="199">
        <f t="shared" si="65"/>
        <v>1</v>
      </c>
    </row>
    <row r="2115" spans="1:9">
      <c r="A2115" s="214">
        <v>20892</v>
      </c>
      <c r="B2115" s="86">
        <f t="shared" si="64"/>
        <v>1.2327938582251283</v>
      </c>
      <c r="I2115" s="199">
        <f t="shared" si="65"/>
        <v>1</v>
      </c>
    </row>
    <row r="2116" spans="1:9">
      <c r="A2116" s="214">
        <v>4847</v>
      </c>
      <c r="B2116" s="86">
        <f t="shared" si="64"/>
        <v>0.30585664973614368</v>
      </c>
      <c r="I2116" s="199">
        <f t="shared" si="65"/>
        <v>0</v>
      </c>
    </row>
    <row r="2117" spans="1:9">
      <c r="A2117" s="214">
        <v>13320</v>
      </c>
      <c r="B2117" s="86">
        <f t="shared" si="64"/>
        <v>0.79535113197529417</v>
      </c>
      <c r="I2117" s="199">
        <f t="shared" si="65"/>
        <v>1</v>
      </c>
    </row>
    <row r="2118" spans="1:9">
      <c r="A2118" s="214">
        <v>-23679</v>
      </c>
      <c r="B2118" s="86">
        <f t="shared" si="64"/>
        <v>-1.3421215870576724</v>
      </c>
      <c r="I2118" s="199">
        <f t="shared" si="65"/>
        <v>-1</v>
      </c>
    </row>
    <row r="2119" spans="1:9">
      <c r="A2119" s="214">
        <v>18972</v>
      </c>
      <c r="B2119" s="86">
        <f t="shared" si="64"/>
        <v>1.1218733571158201</v>
      </c>
      <c r="I2119" s="199">
        <f t="shared" si="65"/>
        <v>1</v>
      </c>
    </row>
    <row r="2120" spans="1:9">
      <c r="A2120" s="214">
        <v>23994</v>
      </c>
      <c r="B2120" s="86">
        <f t="shared" ref="B2120:B2183" si="66">(A2120-$F$7)/$F$8</f>
        <v>1.4119997928298544</v>
      </c>
      <c r="I2120" s="199">
        <f t="shared" ref="I2120:I2183" si="67">ROUND(B2120,0)</f>
        <v>1</v>
      </c>
    </row>
    <row r="2121" spans="1:9">
      <c r="A2121" s="214">
        <v>-20015</v>
      </c>
      <c r="B2121" s="86">
        <f t="shared" si="66"/>
        <v>-1.1304482974407426</v>
      </c>
      <c r="I2121" s="199">
        <f t="shared" si="67"/>
        <v>-1</v>
      </c>
    </row>
    <row r="2122" spans="1:9">
      <c r="A2122" s="214">
        <v>4499</v>
      </c>
      <c r="B2122" s="86">
        <f t="shared" si="66"/>
        <v>0.28575230891008158</v>
      </c>
      <c r="I2122" s="199">
        <f t="shared" si="67"/>
        <v>0</v>
      </c>
    </row>
    <row r="2123" spans="1:9">
      <c r="A2123" s="214">
        <v>-25929</v>
      </c>
      <c r="B2123" s="86">
        <f t="shared" si="66"/>
        <v>-1.4721065492951431</v>
      </c>
      <c r="I2123" s="199">
        <f t="shared" si="67"/>
        <v>-1</v>
      </c>
    </row>
    <row r="2124" spans="1:9">
      <c r="A2124" s="214">
        <v>3508</v>
      </c>
      <c r="B2124" s="86">
        <f t="shared" si="66"/>
        <v>0.22850115443126673</v>
      </c>
      <c r="I2124" s="199">
        <f t="shared" si="67"/>
        <v>0</v>
      </c>
    </row>
    <row r="2125" spans="1:9">
      <c r="A2125" s="214">
        <v>-28259</v>
      </c>
      <c r="B2125" s="86">
        <f t="shared" si="66"/>
        <v>-1.6067131990788348</v>
      </c>
      <c r="I2125" s="199">
        <f t="shared" si="67"/>
        <v>-2</v>
      </c>
    </row>
    <row r="2126" spans="1:9">
      <c r="A2126" s="214">
        <v>-27896</v>
      </c>
      <c r="B2126" s="86">
        <f t="shared" si="66"/>
        <v>-1.5857422918378563</v>
      </c>
      <c r="I2126" s="199">
        <f t="shared" si="67"/>
        <v>-2</v>
      </c>
    </row>
    <row r="2127" spans="1:9">
      <c r="A2127" s="214">
        <v>-19249</v>
      </c>
      <c r="B2127" s="86">
        <f t="shared" si="66"/>
        <v>-1.0861956391856749</v>
      </c>
      <c r="I2127" s="199">
        <f t="shared" si="67"/>
        <v>-1</v>
      </c>
    </row>
    <row r="2128" spans="1:9">
      <c r="A2128" s="214">
        <v>16237</v>
      </c>
      <c r="B2128" s="86">
        <f t="shared" si="66"/>
        <v>0.96386941412938365</v>
      </c>
      <c r="I2128" s="199">
        <f t="shared" si="67"/>
        <v>1</v>
      </c>
    </row>
    <row r="2129" spans="1:9">
      <c r="A2129" s="214">
        <v>17231</v>
      </c>
      <c r="B2129" s="86">
        <f t="shared" si="66"/>
        <v>1.0212938818911819</v>
      </c>
      <c r="I2129" s="199">
        <f t="shared" si="67"/>
        <v>1</v>
      </c>
    </row>
    <row r="2130" spans="1:9">
      <c r="A2130" s="214">
        <v>27253</v>
      </c>
      <c r="B2130" s="86">
        <f t="shared" si="66"/>
        <v>1.6002757892440398</v>
      </c>
      <c r="I2130" s="199">
        <f t="shared" si="67"/>
        <v>2</v>
      </c>
    </row>
    <row r="2131" spans="1:9">
      <c r="A2131" s="214">
        <v>25292</v>
      </c>
      <c r="B2131" s="86">
        <f t="shared" si="66"/>
        <v>1.4869866732672932</v>
      </c>
      <c r="I2131" s="199">
        <f t="shared" si="67"/>
        <v>1</v>
      </c>
    </row>
    <row r="2132" spans="1:9">
      <c r="A2132" s="214">
        <v>9280</v>
      </c>
      <c r="B2132" s="86">
        <f t="shared" si="66"/>
        <v>0.56195591089112473</v>
      </c>
      <c r="I2132" s="199">
        <f t="shared" si="67"/>
        <v>1</v>
      </c>
    </row>
    <row r="2133" spans="1:9">
      <c r="A2133" s="214">
        <v>-10664</v>
      </c>
      <c r="B2133" s="86">
        <f t="shared" si="66"/>
        <v>-0.59023079438181469</v>
      </c>
      <c r="I2133" s="199">
        <f t="shared" si="67"/>
        <v>-1</v>
      </c>
    </row>
    <row r="2134" spans="1:9">
      <c r="A2134" s="214">
        <v>-27690</v>
      </c>
      <c r="B2134" s="86">
        <f t="shared" si="66"/>
        <v>-1.5738414464063368</v>
      </c>
      <c r="I2134" s="199">
        <f t="shared" si="67"/>
        <v>-2</v>
      </c>
    </row>
    <row r="2135" spans="1:9">
      <c r="A2135" s="214">
        <v>-4360</v>
      </c>
      <c r="B2135" s="86">
        <f t="shared" si="66"/>
        <v>-0.22604181573958601</v>
      </c>
      <c r="I2135" s="199">
        <f t="shared" si="67"/>
        <v>0</v>
      </c>
    </row>
    <row r="2136" spans="1:9">
      <c r="A2136" s="214">
        <v>-18327</v>
      </c>
      <c r="B2136" s="86">
        <f t="shared" si="66"/>
        <v>-1.0329306902154758</v>
      </c>
      <c r="I2136" s="199">
        <f t="shared" si="67"/>
        <v>-1</v>
      </c>
    </row>
    <row r="2137" spans="1:9">
      <c r="A2137" s="214">
        <v>22533</v>
      </c>
      <c r="B2137" s="86">
        <f t="shared" si="66"/>
        <v>1.3275962240169903</v>
      </c>
      <c r="I2137" s="199">
        <f t="shared" si="67"/>
        <v>1</v>
      </c>
    </row>
    <row r="2138" spans="1:9">
      <c r="A2138" s="214">
        <v>11210</v>
      </c>
      <c r="B2138" s="86">
        <f t="shared" si="66"/>
        <v>0.67345412294371054</v>
      </c>
      <c r="I2138" s="199">
        <f t="shared" si="67"/>
        <v>1</v>
      </c>
    </row>
    <row r="2139" spans="1:9">
      <c r="A2139" s="214">
        <v>10963</v>
      </c>
      <c r="B2139" s="86">
        <f t="shared" si="66"/>
        <v>0.65918466264475273</v>
      </c>
      <c r="I2139" s="199">
        <f t="shared" si="67"/>
        <v>1</v>
      </c>
    </row>
    <row r="2140" spans="1:9">
      <c r="A2140" s="214">
        <v>-15049</v>
      </c>
      <c r="B2140" s="86">
        <f t="shared" si="66"/>
        <v>-0.84355704300906298</v>
      </c>
      <c r="I2140" s="199">
        <f t="shared" si="67"/>
        <v>-1</v>
      </c>
    </row>
    <row r="2141" spans="1:9">
      <c r="A2141" s="214">
        <v>26144</v>
      </c>
      <c r="B2141" s="86">
        <f t="shared" si="66"/>
        <v>1.5362076456345486</v>
      </c>
      <c r="I2141" s="199">
        <f t="shared" si="67"/>
        <v>2</v>
      </c>
    </row>
    <row r="2142" spans="1:9">
      <c r="A2142" s="214">
        <v>25421</v>
      </c>
      <c r="B2142" s="86">
        <f t="shared" si="66"/>
        <v>1.4944391444355747</v>
      </c>
      <c r="I2142" s="199">
        <f t="shared" si="67"/>
        <v>1</v>
      </c>
    </row>
    <row r="2143" spans="1:9">
      <c r="A2143" s="214">
        <v>-9268</v>
      </c>
      <c r="B2143" s="86">
        <f t="shared" si="66"/>
        <v>-0.50958234670025515</v>
      </c>
      <c r="I2143" s="199">
        <f t="shared" si="67"/>
        <v>-1</v>
      </c>
    </row>
    <row r="2144" spans="1:9">
      <c r="A2144" s="214">
        <v>21088</v>
      </c>
      <c r="B2144" s="86">
        <f t="shared" si="66"/>
        <v>1.2441169927133704</v>
      </c>
      <c r="I2144" s="199">
        <f t="shared" si="67"/>
        <v>1</v>
      </c>
    </row>
    <row r="2145" spans="1:9">
      <c r="A2145" s="214">
        <v>15272</v>
      </c>
      <c r="B2145" s="86">
        <f t="shared" si="66"/>
        <v>0.90812030810309086</v>
      </c>
      <c r="I2145" s="199">
        <f t="shared" si="67"/>
        <v>1</v>
      </c>
    </row>
    <row r="2146" spans="1:9">
      <c r="A2146" s="214">
        <v>-26692</v>
      </c>
      <c r="B2146" s="86">
        <f t="shared" si="66"/>
        <v>-1.5161858942672275</v>
      </c>
      <c r="I2146" s="199">
        <f t="shared" si="67"/>
        <v>-2</v>
      </c>
    </row>
    <row r="2147" spans="1:9">
      <c r="A2147" s="214">
        <v>-11412</v>
      </c>
      <c r="B2147" s="86">
        <f t="shared" si="66"/>
        <v>-0.63344357293898268</v>
      </c>
      <c r="I2147" s="199">
        <f t="shared" si="67"/>
        <v>-1</v>
      </c>
    </row>
    <row r="2148" spans="1:9">
      <c r="A2148" s="214">
        <v>-6870</v>
      </c>
      <c r="B2148" s="86">
        <f t="shared" si="66"/>
        <v>-0.37104726250227543</v>
      </c>
      <c r="I2148" s="199">
        <f t="shared" si="67"/>
        <v>0</v>
      </c>
    </row>
    <row r="2149" spans="1:9">
      <c r="A2149" s="214">
        <v>-3806</v>
      </c>
      <c r="B2149" s="86">
        <f t="shared" si="66"/>
        <v>-0.19403662948200434</v>
      </c>
      <c r="I2149" s="199">
        <f t="shared" si="67"/>
        <v>0</v>
      </c>
    </row>
    <row r="2150" spans="1:9">
      <c r="A2150" s="214">
        <v>4086</v>
      </c>
      <c r="B2150" s="86">
        <f t="shared" si="66"/>
        <v>0.26189284695271475</v>
      </c>
      <c r="I2150" s="199">
        <f t="shared" si="67"/>
        <v>0</v>
      </c>
    </row>
    <row r="2151" spans="1:9">
      <c r="A2151" s="214">
        <v>-27675</v>
      </c>
      <c r="B2151" s="86">
        <f t="shared" si="66"/>
        <v>-1.5729748799914203</v>
      </c>
      <c r="I2151" s="199">
        <f t="shared" si="67"/>
        <v>-2</v>
      </c>
    </row>
    <row r="2152" spans="1:9">
      <c r="A2152" s="214">
        <v>-4803</v>
      </c>
      <c r="B2152" s="86">
        <f t="shared" si="66"/>
        <v>-0.25163441052678576</v>
      </c>
      <c r="I2152" s="199">
        <f t="shared" si="67"/>
        <v>0</v>
      </c>
    </row>
    <row r="2153" spans="1:9">
      <c r="A2153" s="214">
        <v>10124</v>
      </c>
      <c r="B2153" s="86">
        <f t="shared" si="66"/>
        <v>0.61071471450375814</v>
      </c>
      <c r="I2153" s="199">
        <f t="shared" si="67"/>
        <v>1</v>
      </c>
    </row>
    <row r="2154" spans="1:9">
      <c r="A2154" s="214">
        <v>-7511</v>
      </c>
      <c r="B2154" s="86">
        <f t="shared" si="66"/>
        <v>-0.40807853396637261</v>
      </c>
      <c r="I2154" s="199">
        <f t="shared" si="67"/>
        <v>0</v>
      </c>
    </row>
    <row r="2155" spans="1:9">
      <c r="A2155" s="214">
        <v>23263</v>
      </c>
      <c r="B2155" s="86">
        <f t="shared" si="66"/>
        <v>1.3697691228762585</v>
      </c>
      <c r="I2155" s="199">
        <f t="shared" si="67"/>
        <v>1</v>
      </c>
    </row>
    <row r="2156" spans="1:9">
      <c r="A2156" s="214">
        <v>-792</v>
      </c>
      <c r="B2156" s="86">
        <f t="shared" si="66"/>
        <v>-1.9914551178121499E-2</v>
      </c>
      <c r="I2156" s="199">
        <f t="shared" si="67"/>
        <v>0</v>
      </c>
    </row>
    <row r="2157" spans="1:9">
      <c r="A2157" s="214">
        <v>-27992</v>
      </c>
      <c r="B2157" s="86">
        <f t="shared" si="66"/>
        <v>-1.5912883168933216</v>
      </c>
      <c r="I2157" s="199">
        <f t="shared" si="67"/>
        <v>-2</v>
      </c>
    </row>
    <row r="2158" spans="1:9">
      <c r="A2158" s="214">
        <v>-2028</v>
      </c>
      <c r="B2158" s="86">
        <f t="shared" si="66"/>
        <v>-9.1319623767238678E-2</v>
      </c>
      <c r="I2158" s="199">
        <f t="shared" si="67"/>
        <v>0</v>
      </c>
    </row>
    <row r="2159" spans="1:9">
      <c r="A2159" s="214">
        <v>-7682</v>
      </c>
      <c r="B2159" s="86">
        <f t="shared" si="66"/>
        <v>-0.41795739109642038</v>
      </c>
      <c r="I2159" s="199">
        <f t="shared" si="67"/>
        <v>0</v>
      </c>
    </row>
    <row r="2160" spans="1:9">
      <c r="A2160" s="214">
        <v>5741</v>
      </c>
      <c r="B2160" s="86">
        <f t="shared" si="66"/>
        <v>0.35750400806516536</v>
      </c>
      <c r="I2160" s="199">
        <f t="shared" si="67"/>
        <v>0</v>
      </c>
    </row>
    <row r="2161" spans="1:9">
      <c r="A2161" s="214">
        <v>-18939</v>
      </c>
      <c r="B2161" s="86">
        <f t="shared" si="66"/>
        <v>-1.0682865999440678</v>
      </c>
      <c r="I2161" s="199">
        <f t="shared" si="67"/>
        <v>-1</v>
      </c>
    </row>
    <row r="2162" spans="1:9">
      <c r="A2162" s="214">
        <v>-27600</v>
      </c>
      <c r="B2162" s="86">
        <f t="shared" si="66"/>
        <v>-1.5686420479168379</v>
      </c>
      <c r="I2162" s="199">
        <f t="shared" si="67"/>
        <v>-2</v>
      </c>
    </row>
    <row r="2163" spans="1:9">
      <c r="A2163" s="214">
        <v>-13032</v>
      </c>
      <c r="B2163" s="86">
        <f t="shared" si="66"/>
        <v>-0.72703274574996146</v>
      </c>
      <c r="I2163" s="199">
        <f t="shared" si="67"/>
        <v>-1</v>
      </c>
    </row>
    <row r="2164" spans="1:9">
      <c r="A2164" s="214">
        <v>17418</v>
      </c>
      <c r="B2164" s="86">
        <f t="shared" si="66"/>
        <v>1.0320970765304738</v>
      </c>
      <c r="I2164" s="199">
        <f t="shared" si="67"/>
        <v>1</v>
      </c>
    </row>
    <row r="2165" spans="1:9">
      <c r="A2165" s="214">
        <v>-1917</v>
      </c>
      <c r="B2165" s="86">
        <f t="shared" si="66"/>
        <v>-8.4907032296856796E-2</v>
      </c>
      <c r="I2165" s="199">
        <f t="shared" si="67"/>
        <v>0</v>
      </c>
    </row>
    <row r="2166" spans="1:9">
      <c r="A2166" s="214">
        <v>-9817</v>
      </c>
      <c r="B2166" s="86">
        <f t="shared" si="66"/>
        <v>-0.54129867748619798</v>
      </c>
      <c r="I2166" s="199">
        <f t="shared" si="67"/>
        <v>-1</v>
      </c>
    </row>
    <row r="2167" spans="1:9">
      <c r="A2167" s="214">
        <v>-5986</v>
      </c>
      <c r="B2167" s="86">
        <f t="shared" si="66"/>
        <v>-0.31997761511653139</v>
      </c>
      <c r="I2167" s="199">
        <f t="shared" si="67"/>
        <v>0</v>
      </c>
    </row>
    <row r="2168" spans="1:9">
      <c r="A2168" s="214">
        <v>-4663</v>
      </c>
      <c r="B2168" s="86">
        <f t="shared" si="66"/>
        <v>-0.24354645732089872</v>
      </c>
      <c r="I2168" s="199">
        <f t="shared" si="67"/>
        <v>0</v>
      </c>
    </row>
    <row r="2169" spans="1:9">
      <c r="A2169" s="214">
        <v>-24902</v>
      </c>
      <c r="B2169" s="86">
        <f t="shared" si="66"/>
        <v>-1.4127756354205288</v>
      </c>
      <c r="I2169" s="199">
        <f t="shared" si="67"/>
        <v>-1</v>
      </c>
    </row>
    <row r="2170" spans="1:9">
      <c r="A2170" s="214">
        <v>-24875</v>
      </c>
      <c r="B2170" s="86">
        <f t="shared" si="66"/>
        <v>-1.4112158158736792</v>
      </c>
      <c r="I2170" s="199">
        <f t="shared" si="67"/>
        <v>-1</v>
      </c>
    </row>
    <row r="2171" spans="1:9">
      <c r="A2171" s="214">
        <v>-2048</v>
      </c>
      <c r="B2171" s="86">
        <f t="shared" si="66"/>
        <v>-9.2475045653793969E-2</v>
      </c>
      <c r="I2171" s="199">
        <f t="shared" si="67"/>
        <v>0</v>
      </c>
    </row>
    <row r="2172" spans="1:9">
      <c r="A2172" s="214">
        <v>-14253</v>
      </c>
      <c r="B2172" s="86">
        <f t="shared" si="66"/>
        <v>-0.79757125192416223</v>
      </c>
      <c r="I2172" s="199">
        <f t="shared" si="67"/>
        <v>-1</v>
      </c>
    </row>
    <row r="2173" spans="1:9">
      <c r="A2173" s="214">
        <v>9947</v>
      </c>
      <c r="B2173" s="86">
        <f t="shared" si="66"/>
        <v>0.60048923080774375</v>
      </c>
      <c r="I2173" s="199">
        <f t="shared" si="67"/>
        <v>1</v>
      </c>
    </row>
    <row r="2174" spans="1:9">
      <c r="A2174" s="214">
        <v>7850</v>
      </c>
      <c r="B2174" s="86">
        <f t="shared" si="66"/>
        <v>0.47934324600242117</v>
      </c>
      <c r="I2174" s="199">
        <f t="shared" si="67"/>
        <v>0</v>
      </c>
    </row>
    <row r="2175" spans="1:9">
      <c r="A2175" s="214">
        <v>-10873</v>
      </c>
      <c r="B2175" s="86">
        <f t="shared" si="66"/>
        <v>-0.60230495309631749</v>
      </c>
      <c r="I2175" s="199">
        <f t="shared" si="67"/>
        <v>-1</v>
      </c>
    </row>
    <row r="2176" spans="1:9">
      <c r="A2176" s="214">
        <v>5890</v>
      </c>
      <c r="B2176" s="86">
        <f t="shared" si="66"/>
        <v>0.3661119011200023</v>
      </c>
      <c r="I2176" s="199">
        <f t="shared" si="67"/>
        <v>0</v>
      </c>
    </row>
    <row r="2177" spans="1:9">
      <c r="A2177" s="214">
        <v>25027</v>
      </c>
      <c r="B2177" s="86">
        <f t="shared" si="66"/>
        <v>1.4716773332704354</v>
      </c>
      <c r="I2177" s="199">
        <f t="shared" si="67"/>
        <v>1</v>
      </c>
    </row>
    <row r="2178" spans="1:9">
      <c r="A2178" s="214">
        <v>8178</v>
      </c>
      <c r="B2178" s="86">
        <f t="shared" si="66"/>
        <v>0.49829216494192796</v>
      </c>
      <c r="I2178" s="199">
        <f t="shared" si="67"/>
        <v>0</v>
      </c>
    </row>
    <row r="2179" spans="1:9">
      <c r="A2179" s="214">
        <v>-2731</v>
      </c>
      <c r="B2179" s="86">
        <f t="shared" si="66"/>
        <v>-0.13193270307965729</v>
      </c>
      <c r="I2179" s="199">
        <f t="shared" si="67"/>
        <v>0</v>
      </c>
    </row>
    <row r="2180" spans="1:9">
      <c r="A2180" s="214">
        <v>3117</v>
      </c>
      <c r="B2180" s="86">
        <f t="shared" si="66"/>
        <v>0.20591265654911073</v>
      </c>
      <c r="I2180" s="199">
        <f t="shared" si="67"/>
        <v>0</v>
      </c>
    </row>
    <row r="2181" spans="1:9">
      <c r="A2181" s="214">
        <v>17191</v>
      </c>
      <c r="B2181" s="86">
        <f t="shared" si="66"/>
        <v>1.0189830381180711</v>
      </c>
      <c r="I2181" s="199">
        <f t="shared" si="67"/>
        <v>1</v>
      </c>
    </row>
    <row r="2182" spans="1:9">
      <c r="A2182" s="214">
        <v>-22891</v>
      </c>
      <c r="B2182" s="86">
        <f t="shared" si="66"/>
        <v>-1.296597964727394</v>
      </c>
      <c r="I2182" s="199">
        <f t="shared" si="67"/>
        <v>-1</v>
      </c>
    </row>
    <row r="2183" spans="1:9">
      <c r="A2183" s="214">
        <v>-21347</v>
      </c>
      <c r="B2183" s="86">
        <f t="shared" si="66"/>
        <v>-1.2073993950853252</v>
      </c>
      <c r="I2183" s="199">
        <f t="shared" si="67"/>
        <v>-1</v>
      </c>
    </row>
    <row r="2184" spans="1:9">
      <c r="A2184" s="214">
        <v>-11378</v>
      </c>
      <c r="B2184" s="86">
        <f t="shared" ref="B2184:B2247" si="68">(A2184-$F$7)/$F$8</f>
        <v>-0.63147935573183867</v>
      </c>
      <c r="I2184" s="199">
        <f t="shared" ref="I2184:I2247" si="69">ROUND(B2184,0)</f>
        <v>-1</v>
      </c>
    </row>
    <row r="2185" spans="1:9">
      <c r="A2185" s="214">
        <v>1385</v>
      </c>
      <c r="B2185" s="86">
        <f t="shared" si="68"/>
        <v>0.10585312117342227</v>
      </c>
      <c r="I2185" s="199">
        <f t="shared" si="69"/>
        <v>0</v>
      </c>
    </row>
    <row r="2186" spans="1:9">
      <c r="A2186" s="214">
        <v>-22880</v>
      </c>
      <c r="B2186" s="86">
        <f t="shared" si="68"/>
        <v>-1.2959624826897884</v>
      </c>
      <c r="I2186" s="199">
        <f t="shared" si="69"/>
        <v>-1</v>
      </c>
    </row>
    <row r="2187" spans="1:9">
      <c r="A2187" s="214">
        <v>-25729</v>
      </c>
      <c r="B2187" s="86">
        <f t="shared" si="68"/>
        <v>-1.4605523304295902</v>
      </c>
      <c r="I2187" s="199">
        <f t="shared" si="69"/>
        <v>-1</v>
      </c>
    </row>
    <row r="2188" spans="1:9">
      <c r="A2188" s="214">
        <v>3027</v>
      </c>
      <c r="B2188" s="86">
        <f t="shared" si="68"/>
        <v>0.2007132580596119</v>
      </c>
      <c r="I2188" s="199">
        <f t="shared" si="69"/>
        <v>0</v>
      </c>
    </row>
    <row r="2189" spans="1:9">
      <c r="A2189" s="214">
        <v>-9959</v>
      </c>
      <c r="B2189" s="86">
        <f t="shared" si="68"/>
        <v>-0.54950217288074055</v>
      </c>
      <c r="I2189" s="199">
        <f t="shared" si="69"/>
        <v>-1</v>
      </c>
    </row>
    <row r="2190" spans="1:9">
      <c r="A2190" s="214">
        <v>-3617</v>
      </c>
      <c r="B2190" s="86">
        <f t="shared" si="68"/>
        <v>-0.18311789265405681</v>
      </c>
      <c r="I2190" s="199">
        <f t="shared" si="69"/>
        <v>0</v>
      </c>
    </row>
    <row r="2191" spans="1:9">
      <c r="A2191" s="214">
        <v>-2147</v>
      </c>
      <c r="B2191" s="86">
        <f t="shared" si="68"/>
        <v>-9.8194383992242687E-2</v>
      </c>
      <c r="I2191" s="199">
        <f t="shared" si="69"/>
        <v>0</v>
      </c>
    </row>
    <row r="2192" spans="1:9">
      <c r="A2192" s="214">
        <v>-17953</v>
      </c>
      <c r="B2192" s="86">
        <f t="shared" si="68"/>
        <v>-1.0113243009368917</v>
      </c>
      <c r="I2192" s="199">
        <f t="shared" si="69"/>
        <v>-1</v>
      </c>
    </row>
    <row r="2193" spans="1:9">
      <c r="A2193" s="214">
        <v>7514</v>
      </c>
      <c r="B2193" s="86">
        <f t="shared" si="68"/>
        <v>0.45993215830829215</v>
      </c>
      <c r="I2193" s="199">
        <f t="shared" si="69"/>
        <v>0</v>
      </c>
    </row>
    <row r="2194" spans="1:9">
      <c r="A2194" s="214">
        <v>-19246</v>
      </c>
      <c r="B2194" s="86">
        <f t="shared" si="68"/>
        <v>-1.0860223259026915</v>
      </c>
      <c r="I2194" s="199">
        <f t="shared" si="69"/>
        <v>-1</v>
      </c>
    </row>
    <row r="2195" spans="1:9">
      <c r="A2195" s="214">
        <v>2954</v>
      </c>
      <c r="B2195" s="86">
        <f t="shared" si="68"/>
        <v>0.19649596817368509</v>
      </c>
      <c r="I2195" s="199">
        <f t="shared" si="69"/>
        <v>0</v>
      </c>
    </row>
    <row r="2196" spans="1:9">
      <c r="A2196" s="214">
        <v>18250</v>
      </c>
      <c r="B2196" s="86">
        <f t="shared" si="68"/>
        <v>1.0801626270111739</v>
      </c>
      <c r="I2196" s="199">
        <f t="shared" si="69"/>
        <v>1</v>
      </c>
    </row>
    <row r="2197" spans="1:9">
      <c r="A2197" s="214">
        <v>382</v>
      </c>
      <c r="B2197" s="86">
        <f t="shared" si="68"/>
        <v>4.7908713562674267E-2</v>
      </c>
      <c r="I2197" s="199">
        <f t="shared" si="69"/>
        <v>0</v>
      </c>
    </row>
    <row r="2198" spans="1:9">
      <c r="A2198" s="214">
        <v>-19574</v>
      </c>
      <c r="B2198" s="86">
        <f t="shared" si="68"/>
        <v>-1.1049712448421984</v>
      </c>
      <c r="I2198" s="199">
        <f t="shared" si="69"/>
        <v>-1</v>
      </c>
    </row>
    <row r="2199" spans="1:9">
      <c r="A2199" s="214">
        <v>25077</v>
      </c>
      <c r="B2199" s="86">
        <f t="shared" si="68"/>
        <v>1.4745658879868238</v>
      </c>
      <c r="I2199" s="199">
        <f t="shared" si="69"/>
        <v>1</v>
      </c>
    </row>
    <row r="2200" spans="1:9">
      <c r="A2200" s="214">
        <v>16848</v>
      </c>
      <c r="B2200" s="86">
        <f t="shared" si="68"/>
        <v>0.99916755276364788</v>
      </c>
      <c r="I2200" s="199">
        <f t="shared" si="69"/>
        <v>1</v>
      </c>
    </row>
    <row r="2201" spans="1:9">
      <c r="A2201" s="214">
        <v>4866</v>
      </c>
      <c r="B2201" s="86">
        <f t="shared" si="68"/>
        <v>0.30695430052837119</v>
      </c>
      <c r="I2201" s="199">
        <f t="shared" si="69"/>
        <v>0</v>
      </c>
    </row>
    <row r="2202" spans="1:9">
      <c r="A2202" s="214">
        <v>-15029</v>
      </c>
      <c r="B2202" s="86">
        <f t="shared" si="68"/>
        <v>-0.8424016211225076</v>
      </c>
      <c r="I2202" s="199">
        <f t="shared" si="69"/>
        <v>-1</v>
      </c>
    </row>
    <row r="2203" spans="1:9">
      <c r="A2203" s="214">
        <v>-17153</v>
      </c>
      <c r="B2203" s="86">
        <f t="shared" si="68"/>
        <v>-0.96510742547467998</v>
      </c>
      <c r="I2203" s="199">
        <f t="shared" si="69"/>
        <v>-1</v>
      </c>
    </row>
    <row r="2204" spans="1:9">
      <c r="A2204" s="214">
        <v>-22086</v>
      </c>
      <c r="B2204" s="86">
        <f t="shared" si="68"/>
        <v>-1.2500922337935434</v>
      </c>
      <c r="I2204" s="199">
        <f t="shared" si="69"/>
        <v>-1</v>
      </c>
    </row>
    <row r="2205" spans="1:9">
      <c r="A2205" s="214">
        <v>5380</v>
      </c>
      <c r="B2205" s="86">
        <f t="shared" si="68"/>
        <v>0.33664864301284225</v>
      </c>
      <c r="I2205" s="199">
        <f t="shared" si="69"/>
        <v>0</v>
      </c>
    </row>
    <row r="2206" spans="1:9">
      <c r="A2206" s="214">
        <v>12250</v>
      </c>
      <c r="B2206" s="86">
        <f t="shared" si="68"/>
        <v>0.73353606104458591</v>
      </c>
      <c r="I2206" s="199">
        <f t="shared" si="69"/>
        <v>1</v>
      </c>
    </row>
    <row r="2207" spans="1:9">
      <c r="A2207" s="214">
        <v>25016</v>
      </c>
      <c r="B2207" s="86">
        <f t="shared" si="68"/>
        <v>1.47104185123283</v>
      </c>
      <c r="I2207" s="199">
        <f t="shared" si="69"/>
        <v>1</v>
      </c>
    </row>
    <row r="2208" spans="1:9">
      <c r="A2208" s="214">
        <v>18419</v>
      </c>
      <c r="B2208" s="86">
        <f t="shared" si="68"/>
        <v>1.0899259419525662</v>
      </c>
      <c r="I2208" s="199">
        <f t="shared" si="69"/>
        <v>1</v>
      </c>
    </row>
    <row r="2209" spans="1:9">
      <c r="A2209" s="214">
        <v>-25838</v>
      </c>
      <c r="B2209" s="86">
        <f t="shared" si="68"/>
        <v>-1.4668493797113165</v>
      </c>
      <c r="I2209" s="199">
        <f t="shared" si="69"/>
        <v>-1</v>
      </c>
    </row>
    <row r="2210" spans="1:9">
      <c r="A2210" s="214">
        <v>21407</v>
      </c>
      <c r="B2210" s="86">
        <f t="shared" si="68"/>
        <v>1.2625459718039271</v>
      </c>
      <c r="I2210" s="199">
        <f t="shared" si="69"/>
        <v>1</v>
      </c>
    </row>
    <row r="2211" spans="1:9">
      <c r="A2211" s="214">
        <v>-24070</v>
      </c>
      <c r="B2211" s="86">
        <f t="shared" si="68"/>
        <v>-1.3647100849398286</v>
      </c>
      <c r="I2211" s="199">
        <f t="shared" si="69"/>
        <v>-1</v>
      </c>
    </row>
    <row r="2212" spans="1:9">
      <c r="A2212" s="214">
        <v>26051</v>
      </c>
      <c r="B2212" s="86">
        <f t="shared" si="68"/>
        <v>1.5308349338620666</v>
      </c>
      <c r="I2212" s="199">
        <f t="shared" si="69"/>
        <v>2</v>
      </c>
    </row>
    <row r="2213" spans="1:9">
      <c r="A2213" s="214">
        <v>1841</v>
      </c>
      <c r="B2213" s="86">
        <f t="shared" si="68"/>
        <v>0.13219674018688296</v>
      </c>
      <c r="I2213" s="199">
        <f t="shared" si="69"/>
        <v>0</v>
      </c>
    </row>
    <row r="2214" spans="1:9">
      <c r="A2214" s="214">
        <v>20433</v>
      </c>
      <c r="B2214" s="86">
        <f t="shared" si="68"/>
        <v>1.2062769259286843</v>
      </c>
      <c r="I2214" s="199">
        <f t="shared" si="69"/>
        <v>1</v>
      </c>
    </row>
    <row r="2215" spans="1:9">
      <c r="A2215" s="214">
        <v>23572</v>
      </c>
      <c r="B2215" s="86">
        <f t="shared" si="68"/>
        <v>1.3876203910235378</v>
      </c>
      <c r="I2215" s="199">
        <f t="shared" si="69"/>
        <v>1</v>
      </c>
    </row>
    <row r="2216" spans="1:9">
      <c r="A2216" s="214">
        <v>27698</v>
      </c>
      <c r="B2216" s="86">
        <f t="shared" si="68"/>
        <v>1.625983926219895</v>
      </c>
      <c r="I2216" s="199">
        <f t="shared" si="69"/>
        <v>2</v>
      </c>
    </row>
    <row r="2217" spans="1:9">
      <c r="A2217" s="214">
        <v>-2139</v>
      </c>
      <c r="B2217" s="86">
        <f t="shared" si="68"/>
        <v>-9.7732215237620559E-2</v>
      </c>
      <c r="I2217" s="199">
        <f t="shared" si="69"/>
        <v>0</v>
      </c>
    </row>
    <row r="2218" spans="1:9">
      <c r="A2218" s="214">
        <v>14678</v>
      </c>
      <c r="B2218" s="86">
        <f t="shared" si="68"/>
        <v>0.87380427807239858</v>
      </c>
      <c r="I2218" s="199">
        <f t="shared" si="69"/>
        <v>1</v>
      </c>
    </row>
    <row r="2219" spans="1:9">
      <c r="A2219" s="214">
        <v>477</v>
      </c>
      <c r="B2219" s="86">
        <f t="shared" si="68"/>
        <v>5.3396967523811914E-2</v>
      </c>
      <c r="I2219" s="199">
        <f t="shared" si="69"/>
        <v>0</v>
      </c>
    </row>
    <row r="2220" spans="1:9">
      <c r="A2220" s="214">
        <v>-6170</v>
      </c>
      <c r="B2220" s="86">
        <f t="shared" si="68"/>
        <v>-0.3306074964728401</v>
      </c>
      <c r="I2220" s="199">
        <f t="shared" si="69"/>
        <v>0</v>
      </c>
    </row>
    <row r="2221" spans="1:9">
      <c r="A2221" s="214">
        <v>-8269</v>
      </c>
      <c r="B2221" s="86">
        <f t="shared" si="68"/>
        <v>-0.45186902346681823</v>
      </c>
      <c r="I2221" s="199">
        <f t="shared" si="69"/>
        <v>0</v>
      </c>
    </row>
    <row r="2222" spans="1:9">
      <c r="A2222" s="214">
        <v>-28271</v>
      </c>
      <c r="B2222" s="86">
        <f t="shared" si="68"/>
        <v>-1.6074064522107681</v>
      </c>
      <c r="I2222" s="199">
        <f t="shared" si="69"/>
        <v>-2</v>
      </c>
    </row>
    <row r="2223" spans="1:9">
      <c r="A2223" s="214">
        <v>25144</v>
      </c>
      <c r="B2223" s="86">
        <f t="shared" si="68"/>
        <v>1.4784365513067839</v>
      </c>
      <c r="I2223" s="199">
        <f t="shared" si="69"/>
        <v>1</v>
      </c>
    </row>
    <row r="2224" spans="1:9">
      <c r="A2224" s="214">
        <v>-5295</v>
      </c>
      <c r="B2224" s="86">
        <f t="shared" si="68"/>
        <v>-0.28005778893604599</v>
      </c>
      <c r="I2224" s="199">
        <f t="shared" si="69"/>
        <v>0</v>
      </c>
    </row>
    <row r="2225" spans="1:9">
      <c r="A2225" s="214">
        <v>19430</v>
      </c>
      <c r="B2225" s="86">
        <f t="shared" si="68"/>
        <v>1.1483325183179365</v>
      </c>
      <c r="I2225" s="199">
        <f t="shared" si="69"/>
        <v>1</v>
      </c>
    </row>
    <row r="2226" spans="1:9">
      <c r="A2226" s="214">
        <v>-15614</v>
      </c>
      <c r="B2226" s="86">
        <f t="shared" si="68"/>
        <v>-0.87619771130424995</v>
      </c>
      <c r="I2226" s="199">
        <f t="shared" si="69"/>
        <v>-1</v>
      </c>
    </row>
    <row r="2227" spans="1:9">
      <c r="A2227" s="214">
        <v>9357</v>
      </c>
      <c r="B2227" s="86">
        <f t="shared" si="68"/>
        <v>0.56640428515436259</v>
      </c>
      <c r="I2227" s="199">
        <f t="shared" si="69"/>
        <v>1</v>
      </c>
    </row>
    <row r="2228" spans="1:9">
      <c r="A2228" s="214">
        <v>14119</v>
      </c>
      <c r="B2228" s="86">
        <f t="shared" si="68"/>
        <v>0.84151023634317812</v>
      </c>
      <c r="I2228" s="199">
        <f t="shared" si="69"/>
        <v>1</v>
      </c>
    </row>
    <row r="2229" spans="1:9">
      <c r="A2229" s="214">
        <v>-9739</v>
      </c>
      <c r="B2229" s="86">
        <f t="shared" si="68"/>
        <v>-0.53679253212863232</v>
      </c>
      <c r="I2229" s="199">
        <f t="shared" si="69"/>
        <v>-1</v>
      </c>
    </row>
    <row r="2230" spans="1:9">
      <c r="A2230" s="214">
        <v>-28653</v>
      </c>
      <c r="B2230" s="86">
        <f t="shared" si="68"/>
        <v>-1.6294750102439741</v>
      </c>
      <c r="I2230" s="199">
        <f t="shared" si="69"/>
        <v>-2</v>
      </c>
    </row>
    <row r="2231" spans="1:9">
      <c r="A2231" s="214">
        <v>-5228</v>
      </c>
      <c r="B2231" s="86">
        <f t="shared" si="68"/>
        <v>-0.27618712561608577</v>
      </c>
      <c r="I2231" s="199">
        <f t="shared" si="69"/>
        <v>0</v>
      </c>
    </row>
    <row r="2232" spans="1:9">
      <c r="A2232" s="214">
        <v>27181</v>
      </c>
      <c r="B2232" s="86">
        <f t="shared" si="68"/>
        <v>1.5961162704524408</v>
      </c>
      <c r="I2232" s="199">
        <f t="shared" si="69"/>
        <v>2</v>
      </c>
    </row>
    <row r="2233" spans="1:9">
      <c r="A2233" s="214">
        <v>-12901</v>
      </c>
      <c r="B2233" s="86">
        <f t="shared" si="68"/>
        <v>-0.71946473239302433</v>
      </c>
      <c r="I2233" s="199">
        <f t="shared" si="69"/>
        <v>-1</v>
      </c>
    </row>
    <row r="2234" spans="1:9">
      <c r="A2234" s="214">
        <v>-13078</v>
      </c>
      <c r="B2234" s="86">
        <f t="shared" si="68"/>
        <v>-0.72969021608903872</v>
      </c>
      <c r="I2234" s="199">
        <f t="shared" si="69"/>
        <v>-1</v>
      </c>
    </row>
    <row r="2235" spans="1:9">
      <c r="A2235" s="214">
        <v>-10250</v>
      </c>
      <c r="B2235" s="86">
        <f t="shared" si="68"/>
        <v>-0.56631356133012012</v>
      </c>
      <c r="I2235" s="199">
        <f t="shared" si="69"/>
        <v>-1</v>
      </c>
    </row>
    <row r="2236" spans="1:9">
      <c r="A2236" s="214">
        <v>3783</v>
      </c>
      <c r="B2236" s="86">
        <f t="shared" si="68"/>
        <v>0.24438820537140205</v>
      </c>
      <c r="I2236" s="199">
        <f t="shared" si="69"/>
        <v>0</v>
      </c>
    </row>
    <row r="2237" spans="1:9">
      <c r="A2237" s="214">
        <v>-550</v>
      </c>
      <c r="B2237" s="86">
        <f t="shared" si="68"/>
        <v>-5.9339463508024399E-3</v>
      </c>
      <c r="I2237" s="199">
        <f t="shared" si="69"/>
        <v>0</v>
      </c>
    </row>
    <row r="2238" spans="1:9">
      <c r="A2238" s="214">
        <v>-5778</v>
      </c>
      <c r="B2238" s="86">
        <f t="shared" si="68"/>
        <v>-0.30796122749635635</v>
      </c>
      <c r="I2238" s="199">
        <f t="shared" si="69"/>
        <v>0</v>
      </c>
    </row>
    <row r="2239" spans="1:9">
      <c r="A2239" s="214">
        <v>28538</v>
      </c>
      <c r="B2239" s="86">
        <f t="shared" si="68"/>
        <v>1.6745116454552174</v>
      </c>
      <c r="I2239" s="199">
        <f t="shared" si="69"/>
        <v>2</v>
      </c>
    </row>
    <row r="2240" spans="1:9">
      <c r="A2240" s="214">
        <v>19219</v>
      </c>
      <c r="B2240" s="86">
        <f t="shared" si="68"/>
        <v>1.1361428174147781</v>
      </c>
      <c r="I2240" s="199">
        <f t="shared" si="69"/>
        <v>1</v>
      </c>
    </row>
    <row r="2241" spans="1:9">
      <c r="A2241" s="214">
        <v>-1318</v>
      </c>
      <c r="B2241" s="86">
        <f t="shared" si="68"/>
        <v>-5.0302146794525736E-2</v>
      </c>
      <c r="I2241" s="199">
        <f t="shared" si="69"/>
        <v>0</v>
      </c>
    </row>
    <row r="2242" spans="1:9">
      <c r="A2242" s="214">
        <v>2912</v>
      </c>
      <c r="B2242" s="86">
        <f t="shared" si="68"/>
        <v>0.19406958221191897</v>
      </c>
      <c r="I2242" s="199">
        <f t="shared" si="69"/>
        <v>0</v>
      </c>
    </row>
    <row r="2243" spans="1:9">
      <c r="A2243" s="214">
        <v>26042</v>
      </c>
      <c r="B2243" s="86">
        <f t="shared" si="68"/>
        <v>1.5303149940131167</v>
      </c>
      <c r="I2243" s="199">
        <f t="shared" si="69"/>
        <v>2</v>
      </c>
    </row>
    <row r="2244" spans="1:9">
      <c r="A2244" s="214">
        <v>12329</v>
      </c>
      <c r="B2244" s="86">
        <f t="shared" si="68"/>
        <v>0.73809997749647926</v>
      </c>
      <c r="I2244" s="199">
        <f t="shared" si="69"/>
        <v>1</v>
      </c>
    </row>
    <row r="2245" spans="1:9">
      <c r="A2245" s="214">
        <v>-28195</v>
      </c>
      <c r="B2245" s="86">
        <f t="shared" si="68"/>
        <v>-1.603015849041858</v>
      </c>
      <c r="I2245" s="199">
        <f t="shared" si="69"/>
        <v>-2</v>
      </c>
    </row>
    <row r="2246" spans="1:9">
      <c r="A2246" s="214">
        <v>17713</v>
      </c>
      <c r="B2246" s="86">
        <f t="shared" si="68"/>
        <v>1.0491395493571645</v>
      </c>
      <c r="I2246" s="199">
        <f t="shared" si="69"/>
        <v>1</v>
      </c>
    </row>
    <row r="2247" spans="1:9">
      <c r="A2247" s="214">
        <v>-5029</v>
      </c>
      <c r="B2247" s="86">
        <f t="shared" si="68"/>
        <v>-0.26469067784486061</v>
      </c>
      <c r="I2247" s="199">
        <f t="shared" si="69"/>
        <v>0</v>
      </c>
    </row>
    <row r="2248" spans="1:9">
      <c r="A2248" s="214">
        <v>15392</v>
      </c>
      <c r="B2248" s="86">
        <f t="shared" ref="B2248:B2311" si="70">(A2248-$F$7)/$F$8</f>
        <v>0.91505283942242266</v>
      </c>
      <c r="I2248" s="199">
        <f t="shared" ref="I2248:I2311" si="71">ROUND(B2248,0)</f>
        <v>1</v>
      </c>
    </row>
    <row r="2249" spans="1:9">
      <c r="A2249" s="214">
        <v>-7929</v>
      </c>
      <c r="B2249" s="86">
        <f t="shared" si="70"/>
        <v>-0.43222685139537825</v>
      </c>
      <c r="I2249" s="199">
        <f t="shared" si="71"/>
        <v>0</v>
      </c>
    </row>
    <row r="2250" spans="1:9">
      <c r="A2250" s="214">
        <v>2211</v>
      </c>
      <c r="B2250" s="86">
        <f t="shared" si="70"/>
        <v>0.15357204508815592</v>
      </c>
      <c r="I2250" s="199">
        <f t="shared" si="71"/>
        <v>0</v>
      </c>
    </row>
    <row r="2251" spans="1:9">
      <c r="A2251" s="214">
        <v>29346</v>
      </c>
      <c r="B2251" s="86">
        <f t="shared" si="70"/>
        <v>1.7211906896720512</v>
      </c>
      <c r="I2251" s="199">
        <f t="shared" si="71"/>
        <v>2</v>
      </c>
    </row>
    <row r="2252" spans="1:9">
      <c r="A2252" s="214">
        <v>7391</v>
      </c>
      <c r="B2252" s="86">
        <f t="shared" si="70"/>
        <v>0.45282631370597709</v>
      </c>
      <c r="I2252" s="199">
        <f t="shared" si="71"/>
        <v>0</v>
      </c>
    </row>
    <row r="2253" spans="1:9">
      <c r="A2253" s="214">
        <v>1891</v>
      </c>
      <c r="B2253" s="86">
        <f t="shared" si="70"/>
        <v>0.1350852949032712</v>
      </c>
      <c r="I2253" s="199">
        <f t="shared" si="71"/>
        <v>0</v>
      </c>
    </row>
    <row r="2254" spans="1:9">
      <c r="A2254" s="214">
        <v>1147</v>
      </c>
      <c r="B2254" s="86">
        <f t="shared" si="70"/>
        <v>9.2103600723414267E-2</v>
      </c>
      <c r="I2254" s="199">
        <f t="shared" si="71"/>
        <v>0</v>
      </c>
    </row>
    <row r="2255" spans="1:9">
      <c r="A2255" s="214">
        <v>-28117</v>
      </c>
      <c r="B2255" s="86">
        <f t="shared" si="70"/>
        <v>-1.5985097036842923</v>
      </c>
      <c r="I2255" s="199">
        <f t="shared" si="71"/>
        <v>-2</v>
      </c>
    </row>
    <row r="2256" spans="1:9">
      <c r="A2256" s="214">
        <v>-11369</v>
      </c>
      <c r="B2256" s="86">
        <f t="shared" si="70"/>
        <v>-0.63095941588288884</v>
      </c>
      <c r="I2256" s="199">
        <f t="shared" si="71"/>
        <v>-1</v>
      </c>
    </row>
    <row r="2257" spans="1:9">
      <c r="A2257" s="214">
        <v>27374</v>
      </c>
      <c r="B2257" s="86">
        <f t="shared" si="70"/>
        <v>1.6072660916576993</v>
      </c>
      <c r="I2257" s="199">
        <f t="shared" si="71"/>
        <v>2</v>
      </c>
    </row>
    <row r="2258" spans="1:9">
      <c r="A2258" s="214">
        <v>3159</v>
      </c>
      <c r="B2258" s="86">
        <f t="shared" si="70"/>
        <v>0.20833904251087684</v>
      </c>
      <c r="I2258" s="199">
        <f t="shared" si="71"/>
        <v>0</v>
      </c>
    </row>
    <row r="2259" spans="1:9">
      <c r="A2259" s="214">
        <v>17474</v>
      </c>
      <c r="B2259" s="86">
        <f t="shared" si="70"/>
        <v>1.0353322578128286</v>
      </c>
      <c r="I2259" s="199">
        <f t="shared" si="71"/>
        <v>1</v>
      </c>
    </row>
    <row r="2260" spans="1:9">
      <c r="A2260" s="214">
        <v>17243</v>
      </c>
      <c r="B2260" s="86">
        <f t="shared" si="70"/>
        <v>1.0219871350231149</v>
      </c>
      <c r="I2260" s="199">
        <f t="shared" si="71"/>
        <v>1</v>
      </c>
    </row>
    <row r="2261" spans="1:9">
      <c r="A2261" s="214">
        <v>-15114</v>
      </c>
      <c r="B2261" s="86">
        <f t="shared" si="70"/>
        <v>-0.84731216414036759</v>
      </c>
      <c r="I2261" s="199">
        <f t="shared" si="71"/>
        <v>-1</v>
      </c>
    </row>
    <row r="2262" spans="1:9">
      <c r="A2262" s="214">
        <v>-21109</v>
      </c>
      <c r="B2262" s="86">
        <f t="shared" si="70"/>
        <v>-1.1936498746353172</v>
      </c>
      <c r="I2262" s="199">
        <f t="shared" si="71"/>
        <v>-1</v>
      </c>
    </row>
    <row r="2263" spans="1:9">
      <c r="A2263" s="214">
        <v>11747</v>
      </c>
      <c r="B2263" s="86">
        <f t="shared" si="70"/>
        <v>0.70447720059772023</v>
      </c>
      <c r="I2263" s="199">
        <f t="shared" si="71"/>
        <v>1</v>
      </c>
    </row>
    <row r="2264" spans="1:9">
      <c r="A2264" s="214">
        <v>18033</v>
      </c>
      <c r="B2264" s="86">
        <f t="shared" si="70"/>
        <v>1.0676262995420491</v>
      </c>
      <c r="I2264" s="199">
        <f t="shared" si="71"/>
        <v>1</v>
      </c>
    </row>
    <row r="2265" spans="1:9">
      <c r="A2265" s="214">
        <v>-15851</v>
      </c>
      <c r="B2265" s="86">
        <f t="shared" si="70"/>
        <v>-0.88988946065993024</v>
      </c>
      <c r="I2265" s="199">
        <f t="shared" si="71"/>
        <v>-1</v>
      </c>
    </row>
    <row r="2266" spans="1:9">
      <c r="A2266" s="214">
        <v>-18118</v>
      </c>
      <c r="B2266" s="86">
        <f t="shared" si="70"/>
        <v>-1.020856531500973</v>
      </c>
      <c r="I2266" s="199">
        <f t="shared" si="71"/>
        <v>-1</v>
      </c>
    </row>
    <row r="2267" spans="1:9">
      <c r="A2267" s="214">
        <v>-16169</v>
      </c>
      <c r="B2267" s="86">
        <f t="shared" si="70"/>
        <v>-0.9082606686561594</v>
      </c>
      <c r="I2267" s="199">
        <f t="shared" si="71"/>
        <v>-1</v>
      </c>
    </row>
    <row r="2268" spans="1:9">
      <c r="A2268" s="214">
        <v>16103</v>
      </c>
      <c r="B2268" s="86">
        <f t="shared" si="70"/>
        <v>0.95612808748946321</v>
      </c>
      <c r="I2268" s="199">
        <f t="shared" si="71"/>
        <v>1</v>
      </c>
    </row>
    <row r="2269" spans="1:9">
      <c r="A2269" s="214">
        <v>-23947</v>
      </c>
      <c r="B2269" s="86">
        <f t="shared" si="70"/>
        <v>-1.3576042403375135</v>
      </c>
      <c r="I2269" s="199">
        <f t="shared" si="71"/>
        <v>-1</v>
      </c>
    </row>
    <row r="2270" spans="1:9">
      <c r="A2270" s="214">
        <v>27703</v>
      </c>
      <c r="B2270" s="86">
        <f t="shared" si="70"/>
        <v>1.6262727816915339</v>
      </c>
      <c r="I2270" s="199">
        <f t="shared" si="71"/>
        <v>2</v>
      </c>
    </row>
    <row r="2271" spans="1:9">
      <c r="A2271" s="214">
        <v>28455</v>
      </c>
      <c r="B2271" s="86">
        <f t="shared" si="70"/>
        <v>1.669716644626013</v>
      </c>
      <c r="I2271" s="199">
        <f t="shared" si="71"/>
        <v>2</v>
      </c>
    </row>
    <row r="2272" spans="1:9">
      <c r="A2272" s="214">
        <v>26350</v>
      </c>
      <c r="B2272" s="86">
        <f t="shared" si="70"/>
        <v>1.5481084910660683</v>
      </c>
      <c r="I2272" s="199">
        <f t="shared" si="71"/>
        <v>2</v>
      </c>
    </row>
    <row r="2273" spans="1:9">
      <c r="A2273" s="214">
        <v>-19252</v>
      </c>
      <c r="B2273" s="86">
        <f t="shared" si="70"/>
        <v>-1.0863689524686582</v>
      </c>
      <c r="I2273" s="199">
        <f t="shared" si="71"/>
        <v>-1</v>
      </c>
    </row>
    <row r="2274" spans="1:9">
      <c r="A2274" s="214">
        <v>8232</v>
      </c>
      <c r="B2274" s="86">
        <f t="shared" si="70"/>
        <v>0.50141180403562724</v>
      </c>
      <c r="I2274" s="199">
        <f t="shared" si="71"/>
        <v>1</v>
      </c>
    </row>
    <row r="2275" spans="1:9">
      <c r="A2275" s="214">
        <v>-9018</v>
      </c>
      <c r="B2275" s="86">
        <f t="shared" si="70"/>
        <v>-0.49513957311831397</v>
      </c>
      <c r="I2275" s="199">
        <f t="shared" si="71"/>
        <v>0</v>
      </c>
    </row>
    <row r="2276" spans="1:9">
      <c r="A2276" s="214">
        <v>-23825</v>
      </c>
      <c r="B2276" s="86">
        <f t="shared" si="70"/>
        <v>-1.3505561668295261</v>
      </c>
      <c r="I2276" s="199">
        <f t="shared" si="71"/>
        <v>-1</v>
      </c>
    </row>
    <row r="2277" spans="1:9">
      <c r="A2277" s="214">
        <v>-13507</v>
      </c>
      <c r="B2277" s="86">
        <f t="shared" si="70"/>
        <v>-0.75447401555564975</v>
      </c>
      <c r="I2277" s="199">
        <f t="shared" si="71"/>
        <v>-1</v>
      </c>
    </row>
    <row r="2278" spans="1:9">
      <c r="A2278" s="214">
        <v>-26184</v>
      </c>
      <c r="B2278" s="86">
        <f t="shared" si="70"/>
        <v>-1.486838178348723</v>
      </c>
      <c r="I2278" s="199">
        <f t="shared" si="71"/>
        <v>-1</v>
      </c>
    </row>
    <row r="2279" spans="1:9">
      <c r="A2279" s="214">
        <v>-4345</v>
      </c>
      <c r="B2279" s="86">
        <f t="shared" si="70"/>
        <v>-0.22517524932466954</v>
      </c>
      <c r="I2279" s="199">
        <f t="shared" si="71"/>
        <v>0</v>
      </c>
    </row>
    <row r="2280" spans="1:9">
      <c r="A2280" s="214">
        <v>-5004</v>
      </c>
      <c r="B2280" s="86">
        <f t="shared" si="70"/>
        <v>-0.26324640048666648</v>
      </c>
      <c r="I2280" s="199">
        <f t="shared" si="71"/>
        <v>0</v>
      </c>
    </row>
    <row r="2281" spans="1:9">
      <c r="A2281" s="214">
        <v>-29502</v>
      </c>
      <c r="B2281" s="86">
        <f t="shared" si="70"/>
        <v>-1.6785226693282465</v>
      </c>
      <c r="I2281" s="199">
        <f t="shared" si="71"/>
        <v>-2</v>
      </c>
    </row>
    <row r="2282" spans="1:9">
      <c r="A2282" s="214">
        <v>-1833</v>
      </c>
      <c r="B2282" s="86">
        <f t="shared" si="70"/>
        <v>-8.0054260373324568E-2</v>
      </c>
      <c r="I2282" s="199">
        <f t="shared" si="71"/>
        <v>0</v>
      </c>
    </row>
    <row r="2283" spans="1:9">
      <c r="A2283" s="214">
        <v>5633</v>
      </c>
      <c r="B2283" s="86">
        <f t="shared" si="70"/>
        <v>0.35126472987776675</v>
      </c>
      <c r="I2283" s="199">
        <f t="shared" si="71"/>
        <v>0</v>
      </c>
    </row>
    <row r="2284" spans="1:9">
      <c r="A2284" s="214">
        <v>10232</v>
      </c>
      <c r="B2284" s="86">
        <f t="shared" si="70"/>
        <v>0.61695399269115669</v>
      </c>
      <c r="I2284" s="199">
        <f t="shared" si="71"/>
        <v>1</v>
      </c>
    </row>
    <row r="2285" spans="1:9">
      <c r="A2285" s="214">
        <v>-18085</v>
      </c>
      <c r="B2285" s="86">
        <f t="shared" si="70"/>
        <v>-1.0189500853881568</v>
      </c>
      <c r="I2285" s="199">
        <f t="shared" si="71"/>
        <v>-1</v>
      </c>
    </row>
    <row r="2286" spans="1:9">
      <c r="A2286" s="214">
        <v>22533</v>
      </c>
      <c r="B2286" s="86">
        <f t="shared" si="70"/>
        <v>1.3275962240169903</v>
      </c>
      <c r="I2286" s="199">
        <f t="shared" si="71"/>
        <v>1</v>
      </c>
    </row>
    <row r="2287" spans="1:9">
      <c r="A2287" s="214">
        <v>-6202</v>
      </c>
      <c r="B2287" s="86">
        <f t="shared" si="70"/>
        <v>-0.33245617149132861</v>
      </c>
      <c r="I2287" s="199">
        <f t="shared" si="71"/>
        <v>0</v>
      </c>
    </row>
    <row r="2288" spans="1:9">
      <c r="A2288" s="214">
        <v>-8601</v>
      </c>
      <c r="B2288" s="86">
        <f t="shared" si="70"/>
        <v>-0.47104902678363614</v>
      </c>
      <c r="I2288" s="199">
        <f t="shared" si="71"/>
        <v>0</v>
      </c>
    </row>
    <row r="2289" spans="1:9">
      <c r="A2289" s="214">
        <v>18738</v>
      </c>
      <c r="B2289" s="86">
        <f t="shared" si="70"/>
        <v>1.1083549210431232</v>
      </c>
      <c r="I2289" s="199">
        <f t="shared" si="71"/>
        <v>1</v>
      </c>
    </row>
    <row r="2290" spans="1:9">
      <c r="A2290" s="214">
        <v>9500</v>
      </c>
      <c r="B2290" s="86">
        <f t="shared" si="70"/>
        <v>0.57466555164323296</v>
      </c>
      <c r="I2290" s="199">
        <f t="shared" si="71"/>
        <v>1</v>
      </c>
    </row>
    <row r="2291" spans="1:9">
      <c r="A2291" s="214">
        <v>15835</v>
      </c>
      <c r="B2291" s="86">
        <f t="shared" si="70"/>
        <v>0.94064543420962232</v>
      </c>
      <c r="I2291" s="199">
        <f t="shared" si="71"/>
        <v>1</v>
      </c>
    </row>
    <row r="2292" spans="1:9">
      <c r="A2292" s="214">
        <v>9448</v>
      </c>
      <c r="B2292" s="86">
        <f t="shared" si="70"/>
        <v>0.57166145473818919</v>
      </c>
      <c r="I2292" s="199">
        <f t="shared" si="71"/>
        <v>1</v>
      </c>
    </row>
    <row r="2293" spans="1:9">
      <c r="A2293" s="214">
        <v>-20516</v>
      </c>
      <c r="B2293" s="86">
        <f t="shared" si="70"/>
        <v>-1.1593916156989528</v>
      </c>
      <c r="I2293" s="199">
        <f t="shared" si="71"/>
        <v>-1</v>
      </c>
    </row>
    <row r="2294" spans="1:9">
      <c r="A2294" s="214">
        <v>-2804</v>
      </c>
      <c r="B2294" s="86">
        <f t="shared" si="70"/>
        <v>-0.13614999296558411</v>
      </c>
      <c r="I2294" s="199">
        <f t="shared" si="71"/>
        <v>0</v>
      </c>
    </row>
    <row r="2295" spans="1:9">
      <c r="A2295" s="214">
        <v>-3486</v>
      </c>
      <c r="B2295" s="86">
        <f t="shared" si="70"/>
        <v>-0.17554987929711965</v>
      </c>
      <c r="I2295" s="199">
        <f t="shared" si="71"/>
        <v>0</v>
      </c>
    </row>
    <row r="2296" spans="1:9">
      <c r="A2296" s="214">
        <v>28706</v>
      </c>
      <c r="B2296" s="86">
        <f t="shared" si="70"/>
        <v>1.6842171893022819</v>
      </c>
      <c r="I2296" s="199">
        <f t="shared" si="71"/>
        <v>2</v>
      </c>
    </row>
    <row r="2297" spans="1:9">
      <c r="A2297" s="214">
        <v>10613</v>
      </c>
      <c r="B2297" s="86">
        <f t="shared" si="70"/>
        <v>0.63896477963003506</v>
      </c>
      <c r="I2297" s="199">
        <f t="shared" si="71"/>
        <v>1</v>
      </c>
    </row>
    <row r="2298" spans="1:9">
      <c r="A2298" s="214">
        <v>17297</v>
      </c>
      <c r="B2298" s="86">
        <f t="shared" si="70"/>
        <v>1.0251067741168143</v>
      </c>
      <c r="I2298" s="199">
        <f t="shared" si="71"/>
        <v>1</v>
      </c>
    </row>
    <row r="2299" spans="1:9">
      <c r="A2299" s="214">
        <v>25474</v>
      </c>
      <c r="B2299" s="86">
        <f t="shared" si="70"/>
        <v>1.4975010124349464</v>
      </c>
      <c r="I2299" s="199">
        <f t="shared" si="71"/>
        <v>1</v>
      </c>
    </row>
    <row r="2300" spans="1:9">
      <c r="A2300" s="214">
        <v>5572</v>
      </c>
      <c r="B2300" s="86">
        <f t="shared" si="70"/>
        <v>0.34774069312377309</v>
      </c>
      <c r="I2300" s="199">
        <f t="shared" si="71"/>
        <v>0</v>
      </c>
    </row>
    <row r="2301" spans="1:9">
      <c r="A2301" s="214">
        <v>-8083</v>
      </c>
      <c r="B2301" s="86">
        <f t="shared" si="70"/>
        <v>-0.44112359992185401</v>
      </c>
      <c r="I2301" s="199">
        <f t="shared" si="71"/>
        <v>0</v>
      </c>
    </row>
    <row r="2302" spans="1:9">
      <c r="A2302" s="214">
        <v>23448</v>
      </c>
      <c r="B2302" s="86">
        <f t="shared" si="70"/>
        <v>1.380456775326895</v>
      </c>
      <c r="I2302" s="199">
        <f t="shared" si="71"/>
        <v>1</v>
      </c>
    </row>
    <row r="2303" spans="1:9">
      <c r="A2303" s="214">
        <v>-22029</v>
      </c>
      <c r="B2303" s="86">
        <f t="shared" si="70"/>
        <v>-1.2467992814168607</v>
      </c>
      <c r="I2303" s="199">
        <f t="shared" si="71"/>
        <v>-1</v>
      </c>
    </row>
    <row r="2304" spans="1:9">
      <c r="A2304" s="214">
        <v>-18859</v>
      </c>
      <c r="B2304" s="86">
        <f t="shared" si="70"/>
        <v>-1.0636649123978466</v>
      </c>
      <c r="I2304" s="199">
        <f t="shared" si="71"/>
        <v>-1</v>
      </c>
    </row>
    <row r="2305" spans="1:9">
      <c r="A2305" s="214">
        <v>-27944</v>
      </c>
      <c r="B2305" s="86">
        <f t="shared" si="70"/>
        <v>-1.5885153043655891</v>
      </c>
      <c r="I2305" s="199">
        <f t="shared" si="71"/>
        <v>-2</v>
      </c>
    </row>
    <row r="2306" spans="1:9">
      <c r="A2306" s="214">
        <v>94</v>
      </c>
      <c r="B2306" s="86">
        <f t="shared" si="70"/>
        <v>3.1270638396278035E-2</v>
      </c>
      <c r="I2306" s="199">
        <f t="shared" si="71"/>
        <v>0</v>
      </c>
    </row>
    <row r="2307" spans="1:9">
      <c r="A2307" s="214">
        <v>26340</v>
      </c>
      <c r="B2307" s="86">
        <f t="shared" si="70"/>
        <v>1.5475307801227904</v>
      </c>
      <c r="I2307" s="199">
        <f t="shared" si="71"/>
        <v>2</v>
      </c>
    </row>
    <row r="2308" spans="1:9">
      <c r="A2308" s="214">
        <v>-29284</v>
      </c>
      <c r="B2308" s="86">
        <f t="shared" si="70"/>
        <v>-1.6659285707647937</v>
      </c>
      <c r="I2308" s="199">
        <f t="shared" si="71"/>
        <v>-2</v>
      </c>
    </row>
    <row r="2309" spans="1:9">
      <c r="A2309" s="214">
        <v>28959</v>
      </c>
      <c r="B2309" s="86">
        <f t="shared" si="70"/>
        <v>1.6988332761672063</v>
      </c>
      <c r="I2309" s="199">
        <f t="shared" si="71"/>
        <v>2</v>
      </c>
    </row>
    <row r="2310" spans="1:9">
      <c r="A2310" s="214">
        <v>-5177</v>
      </c>
      <c r="B2310" s="86">
        <f t="shared" si="70"/>
        <v>-0.27324079980536975</v>
      </c>
      <c r="I2310" s="199">
        <f t="shared" si="71"/>
        <v>0</v>
      </c>
    </row>
    <row r="2311" spans="1:9">
      <c r="A2311" s="214">
        <v>-12714</v>
      </c>
      <c r="B2311" s="86">
        <f t="shared" si="70"/>
        <v>-0.70866153775373231</v>
      </c>
      <c r="I2311" s="199">
        <f t="shared" si="71"/>
        <v>-1</v>
      </c>
    </row>
    <row r="2312" spans="1:9">
      <c r="A2312" s="214">
        <v>-4263</v>
      </c>
      <c r="B2312" s="86">
        <f t="shared" ref="B2312:B2375" si="72">(A2312-$F$7)/$F$8</f>
        <v>-0.22043801958979281</v>
      </c>
      <c r="I2312" s="199">
        <f t="shared" ref="I2312:I2375" si="73">ROUND(B2312,0)</f>
        <v>0</v>
      </c>
    </row>
    <row r="2313" spans="1:9">
      <c r="A2313" s="214">
        <v>-29191</v>
      </c>
      <c r="B2313" s="86">
        <f t="shared" si="72"/>
        <v>-1.6605558589923115</v>
      </c>
      <c r="I2313" s="199">
        <f t="shared" si="73"/>
        <v>-2</v>
      </c>
    </row>
    <row r="2314" spans="1:9">
      <c r="A2314" s="214">
        <v>-18754</v>
      </c>
      <c r="B2314" s="86">
        <f t="shared" si="72"/>
        <v>-1.0575989474934313</v>
      </c>
      <c r="I2314" s="199">
        <f t="shared" si="73"/>
        <v>-1</v>
      </c>
    </row>
    <row r="2315" spans="1:9">
      <c r="A2315" s="214">
        <v>-12812</v>
      </c>
      <c r="B2315" s="86">
        <f t="shared" si="72"/>
        <v>-0.71432310499785323</v>
      </c>
      <c r="I2315" s="199">
        <f t="shared" si="73"/>
        <v>-1</v>
      </c>
    </row>
    <row r="2316" spans="1:9">
      <c r="A2316" s="214">
        <v>-11662</v>
      </c>
      <c r="B2316" s="86">
        <f t="shared" si="72"/>
        <v>-0.64788634652092381</v>
      </c>
      <c r="I2316" s="199">
        <f t="shared" si="73"/>
        <v>-1</v>
      </c>
    </row>
    <row r="2317" spans="1:9">
      <c r="A2317" s="214">
        <v>1467</v>
      </c>
      <c r="B2317" s="86">
        <f t="shared" si="72"/>
        <v>0.11059035090829898</v>
      </c>
      <c r="I2317" s="199">
        <f t="shared" si="73"/>
        <v>0</v>
      </c>
    </row>
    <row r="2318" spans="1:9">
      <c r="A2318" s="214">
        <v>-2795</v>
      </c>
      <c r="B2318" s="86">
        <f t="shared" si="72"/>
        <v>-0.13563005311663423</v>
      </c>
      <c r="I2318" s="199">
        <f t="shared" si="73"/>
        <v>0</v>
      </c>
    </row>
    <row r="2319" spans="1:9">
      <c r="A2319" s="214">
        <v>14639</v>
      </c>
      <c r="B2319" s="86">
        <f t="shared" si="72"/>
        <v>0.87155120539361575</v>
      </c>
      <c r="I2319" s="199">
        <f t="shared" si="73"/>
        <v>1</v>
      </c>
    </row>
    <row r="2320" spans="1:9">
      <c r="A2320" s="214">
        <v>28011</v>
      </c>
      <c r="B2320" s="86">
        <f t="shared" si="72"/>
        <v>1.6440662787444853</v>
      </c>
      <c r="I2320" s="199">
        <f t="shared" si="73"/>
        <v>2</v>
      </c>
    </row>
    <row r="2321" spans="1:9">
      <c r="A2321" s="214">
        <v>-1015</v>
      </c>
      <c r="B2321" s="86">
        <f t="shared" si="72"/>
        <v>-3.2797505213213028E-2</v>
      </c>
      <c r="I2321" s="199">
        <f t="shared" si="73"/>
        <v>0</v>
      </c>
    </row>
    <row r="2322" spans="1:9">
      <c r="A2322" s="214">
        <v>18429</v>
      </c>
      <c r="B2322" s="86">
        <f t="shared" si="72"/>
        <v>1.0905036528958438</v>
      </c>
      <c r="I2322" s="199">
        <f t="shared" si="73"/>
        <v>1</v>
      </c>
    </row>
    <row r="2323" spans="1:9">
      <c r="A2323" s="214">
        <v>-4401</v>
      </c>
      <c r="B2323" s="86">
        <f t="shared" si="72"/>
        <v>-0.22841043060702435</v>
      </c>
      <c r="I2323" s="199">
        <f t="shared" si="73"/>
        <v>0</v>
      </c>
    </row>
    <row r="2324" spans="1:9">
      <c r="A2324" s="214">
        <v>-365</v>
      </c>
      <c r="B2324" s="86">
        <f t="shared" si="72"/>
        <v>4.7537060998340316E-3</v>
      </c>
      <c r="I2324" s="199">
        <f t="shared" si="73"/>
        <v>0</v>
      </c>
    </row>
    <row r="2325" spans="1:9">
      <c r="A2325" s="214">
        <v>29443</v>
      </c>
      <c r="B2325" s="86">
        <f t="shared" si="72"/>
        <v>1.7267944858218445</v>
      </c>
      <c r="I2325" s="199">
        <f t="shared" si="73"/>
        <v>2</v>
      </c>
    </row>
    <row r="2326" spans="1:9">
      <c r="A2326" s="214">
        <v>-28953</v>
      </c>
      <c r="B2326" s="86">
        <f t="shared" si="72"/>
        <v>-1.6468063385423035</v>
      </c>
      <c r="I2326" s="199">
        <f t="shared" si="73"/>
        <v>-2</v>
      </c>
    </row>
    <row r="2327" spans="1:9">
      <c r="A2327" s="214">
        <v>10012</v>
      </c>
      <c r="B2327" s="86">
        <f t="shared" si="72"/>
        <v>0.60424435193904846</v>
      </c>
      <c r="I2327" s="199">
        <f t="shared" si="73"/>
        <v>1</v>
      </c>
    </row>
    <row r="2328" spans="1:9">
      <c r="A2328" s="214">
        <v>26158</v>
      </c>
      <c r="B2328" s="86">
        <f t="shared" si="72"/>
        <v>1.5370164409551375</v>
      </c>
      <c r="I2328" s="199">
        <f t="shared" si="73"/>
        <v>2</v>
      </c>
    </row>
    <row r="2329" spans="1:9">
      <c r="A2329" s="214">
        <v>29603</v>
      </c>
      <c r="B2329" s="86">
        <f t="shared" si="72"/>
        <v>1.7360378609142868</v>
      </c>
      <c r="I2329" s="199">
        <f t="shared" si="73"/>
        <v>2</v>
      </c>
    </row>
    <row r="2330" spans="1:9">
      <c r="A2330" s="214">
        <v>-3527</v>
      </c>
      <c r="B2330" s="86">
        <f t="shared" si="72"/>
        <v>-0.17791849416455799</v>
      </c>
      <c r="I2330" s="199">
        <f t="shared" si="73"/>
        <v>0</v>
      </c>
    </row>
    <row r="2331" spans="1:9">
      <c r="A2331" s="214">
        <v>23670</v>
      </c>
      <c r="B2331" s="86">
        <f t="shared" si="72"/>
        <v>1.3932819582676588</v>
      </c>
      <c r="I2331" s="199">
        <f t="shared" si="73"/>
        <v>1</v>
      </c>
    </row>
    <row r="2332" spans="1:9">
      <c r="A2332" s="214">
        <v>-4003</v>
      </c>
      <c r="B2332" s="86">
        <f t="shared" si="72"/>
        <v>-0.205417535064574</v>
      </c>
      <c r="I2332" s="199">
        <f t="shared" si="73"/>
        <v>0</v>
      </c>
    </row>
    <row r="2333" spans="1:9">
      <c r="A2333" s="214">
        <v>-27358</v>
      </c>
      <c r="B2333" s="86">
        <f t="shared" si="72"/>
        <v>-1.5546614430895189</v>
      </c>
      <c r="I2333" s="199">
        <f t="shared" si="73"/>
        <v>-2</v>
      </c>
    </row>
    <row r="2334" spans="1:9">
      <c r="A2334" s="214">
        <v>-2062</v>
      </c>
      <c r="B2334" s="86">
        <f t="shared" si="72"/>
        <v>-9.3283840974382679E-2</v>
      </c>
      <c r="I2334" s="199">
        <f t="shared" si="73"/>
        <v>0</v>
      </c>
    </row>
    <row r="2335" spans="1:9">
      <c r="A2335" s="214">
        <v>3125</v>
      </c>
      <c r="B2335" s="86">
        <f t="shared" si="72"/>
        <v>0.20637482530373286</v>
      </c>
      <c r="I2335" s="199">
        <f t="shared" si="73"/>
        <v>0</v>
      </c>
    </row>
    <row r="2336" spans="1:9">
      <c r="A2336" s="214">
        <v>-27128</v>
      </c>
      <c r="B2336" s="86">
        <f t="shared" si="72"/>
        <v>-1.541374091394133</v>
      </c>
      <c r="I2336" s="199">
        <f t="shared" si="73"/>
        <v>-2</v>
      </c>
    </row>
    <row r="2337" spans="1:9">
      <c r="A2337" s="214">
        <v>-9133</v>
      </c>
      <c r="B2337" s="86">
        <f t="shared" si="72"/>
        <v>-0.5017832489660069</v>
      </c>
      <c r="I2337" s="199">
        <f t="shared" si="73"/>
        <v>-1</v>
      </c>
    </row>
    <row r="2338" spans="1:9">
      <c r="A2338" s="214">
        <v>15797</v>
      </c>
      <c r="B2338" s="86">
        <f t="shared" si="72"/>
        <v>0.9384501326251673</v>
      </c>
      <c r="I2338" s="199">
        <f t="shared" si="73"/>
        <v>1</v>
      </c>
    </row>
    <row r="2339" spans="1:9">
      <c r="A2339" s="214">
        <v>-28020</v>
      </c>
      <c r="B2339" s="86">
        <f t="shared" si="72"/>
        <v>-1.5929059075344991</v>
      </c>
      <c r="I2339" s="199">
        <f t="shared" si="73"/>
        <v>-2</v>
      </c>
    </row>
    <row r="2340" spans="1:9">
      <c r="A2340" s="214">
        <v>-21875</v>
      </c>
      <c r="B2340" s="86">
        <f t="shared" si="72"/>
        <v>-1.237902532890385</v>
      </c>
      <c r="I2340" s="199">
        <f t="shared" si="73"/>
        <v>-1</v>
      </c>
    </row>
    <row r="2341" spans="1:9">
      <c r="A2341" s="214">
        <v>1829</v>
      </c>
      <c r="B2341" s="86">
        <f t="shared" si="72"/>
        <v>0.1315034870549498</v>
      </c>
      <c r="I2341" s="199">
        <f t="shared" si="73"/>
        <v>0</v>
      </c>
    </row>
    <row r="2342" spans="1:9">
      <c r="A2342" s="214">
        <v>-15904</v>
      </c>
      <c r="B2342" s="86">
        <f t="shared" si="72"/>
        <v>-0.89295132865930171</v>
      </c>
      <c r="I2342" s="199">
        <f t="shared" si="73"/>
        <v>-1</v>
      </c>
    </row>
    <row r="2343" spans="1:9">
      <c r="A2343" s="214">
        <v>21232</v>
      </c>
      <c r="B2343" s="86">
        <f t="shared" si="72"/>
        <v>1.2524360302965685</v>
      </c>
      <c r="I2343" s="199">
        <f t="shared" si="73"/>
        <v>1</v>
      </c>
    </row>
    <row r="2344" spans="1:9">
      <c r="A2344" s="214">
        <v>6714</v>
      </c>
      <c r="B2344" s="86">
        <f t="shared" si="72"/>
        <v>0.41371528284608039</v>
      </c>
      <c r="I2344" s="199">
        <f t="shared" si="73"/>
        <v>0</v>
      </c>
    </row>
    <row r="2345" spans="1:9">
      <c r="A2345" s="214">
        <v>8601</v>
      </c>
      <c r="B2345" s="86">
        <f t="shared" si="72"/>
        <v>0.52272933784257247</v>
      </c>
      <c r="I2345" s="199">
        <f t="shared" si="73"/>
        <v>1</v>
      </c>
    </row>
    <row r="2346" spans="1:9">
      <c r="A2346" s="214">
        <v>26061</v>
      </c>
      <c r="B2346" s="86">
        <f t="shared" si="72"/>
        <v>1.5314126448053442</v>
      </c>
      <c r="I2346" s="199">
        <f t="shared" si="73"/>
        <v>2</v>
      </c>
    </row>
    <row r="2347" spans="1:9">
      <c r="A2347" s="214">
        <v>27909</v>
      </c>
      <c r="B2347" s="86">
        <f t="shared" si="72"/>
        <v>1.6381736271230534</v>
      </c>
      <c r="I2347" s="199">
        <f t="shared" si="73"/>
        <v>2</v>
      </c>
    </row>
    <row r="2348" spans="1:9">
      <c r="A2348" s="214">
        <v>29029</v>
      </c>
      <c r="B2348" s="86">
        <f t="shared" si="72"/>
        <v>1.7028772527701499</v>
      </c>
      <c r="I2348" s="199">
        <f t="shared" si="73"/>
        <v>2</v>
      </c>
    </row>
    <row r="2349" spans="1:9">
      <c r="A2349" s="214">
        <v>-6775</v>
      </c>
      <c r="B2349" s="86">
        <f t="shared" si="72"/>
        <v>-0.36555900854113776</v>
      </c>
      <c r="I2349" s="199">
        <f t="shared" si="73"/>
        <v>0</v>
      </c>
    </row>
    <row r="2350" spans="1:9">
      <c r="A2350" s="214">
        <v>-19090</v>
      </c>
      <c r="B2350" s="86">
        <f t="shared" si="72"/>
        <v>-1.0770100351875602</v>
      </c>
      <c r="I2350" s="199">
        <f t="shared" si="73"/>
        <v>-1</v>
      </c>
    </row>
    <row r="2351" spans="1:9">
      <c r="A2351" s="214">
        <v>348</v>
      </c>
      <c r="B2351" s="86">
        <f t="shared" si="72"/>
        <v>4.5944496355530266E-2</v>
      </c>
      <c r="I2351" s="199">
        <f t="shared" si="73"/>
        <v>0</v>
      </c>
    </row>
    <row r="2352" spans="1:9">
      <c r="A2352" s="214">
        <v>-2351</v>
      </c>
      <c r="B2352" s="86">
        <f t="shared" si="72"/>
        <v>-0.10997968723510668</v>
      </c>
      <c r="I2352" s="199">
        <f t="shared" si="73"/>
        <v>0</v>
      </c>
    </row>
    <row r="2353" spans="1:9">
      <c r="A2353" s="214">
        <v>-10100</v>
      </c>
      <c r="B2353" s="86">
        <f t="shared" si="72"/>
        <v>-0.55764789718095542</v>
      </c>
      <c r="I2353" s="199">
        <f t="shared" si="73"/>
        <v>-1</v>
      </c>
    </row>
    <row r="2354" spans="1:9">
      <c r="A2354" s="214">
        <v>29785</v>
      </c>
      <c r="B2354" s="86">
        <f t="shared" si="72"/>
        <v>1.74655220008194</v>
      </c>
      <c r="I2354" s="199">
        <f t="shared" si="73"/>
        <v>2</v>
      </c>
    </row>
    <row r="2355" spans="1:9">
      <c r="A2355" s="214">
        <v>-26865</v>
      </c>
      <c r="B2355" s="86">
        <f t="shared" si="72"/>
        <v>-1.5261802935859308</v>
      </c>
      <c r="I2355" s="199">
        <f t="shared" si="73"/>
        <v>-2</v>
      </c>
    </row>
    <row r="2356" spans="1:9">
      <c r="A2356" s="214">
        <v>6693</v>
      </c>
      <c r="B2356" s="86">
        <f t="shared" si="72"/>
        <v>0.41250208986519732</v>
      </c>
      <c r="I2356" s="199">
        <f t="shared" si="73"/>
        <v>0</v>
      </c>
    </row>
    <row r="2357" spans="1:9">
      <c r="A2357" s="214">
        <v>15600</v>
      </c>
      <c r="B2357" s="86">
        <f t="shared" si="72"/>
        <v>0.92706922704259764</v>
      </c>
      <c r="I2357" s="199">
        <f t="shared" si="73"/>
        <v>1</v>
      </c>
    </row>
    <row r="2358" spans="1:9">
      <c r="A2358" s="214">
        <v>-18538</v>
      </c>
      <c r="B2358" s="86">
        <f t="shared" si="72"/>
        <v>-1.0451203911186342</v>
      </c>
      <c r="I2358" s="199">
        <f t="shared" si="73"/>
        <v>-1</v>
      </c>
    </row>
    <row r="2359" spans="1:9">
      <c r="A2359" s="214">
        <v>25704</v>
      </c>
      <c r="B2359" s="86">
        <f t="shared" si="72"/>
        <v>1.5107883641303321</v>
      </c>
      <c r="I2359" s="199">
        <f t="shared" si="73"/>
        <v>2</v>
      </c>
    </row>
    <row r="2360" spans="1:9">
      <c r="A2360" s="214">
        <v>19503</v>
      </c>
      <c r="B2360" s="86">
        <f t="shared" si="72"/>
        <v>1.1525498082038632</v>
      </c>
      <c r="I2360" s="199">
        <f t="shared" si="73"/>
        <v>1</v>
      </c>
    </row>
    <row r="2361" spans="1:9">
      <c r="A2361" s="214">
        <v>22736</v>
      </c>
      <c r="B2361" s="86">
        <f t="shared" si="72"/>
        <v>1.3393237561655265</v>
      </c>
      <c r="I2361" s="199">
        <f t="shared" si="73"/>
        <v>1</v>
      </c>
    </row>
    <row r="2362" spans="1:9">
      <c r="A2362" s="214">
        <v>21522</v>
      </c>
      <c r="B2362" s="86">
        <f t="shared" si="72"/>
        <v>1.2691896476516202</v>
      </c>
      <c r="I2362" s="199">
        <f t="shared" si="73"/>
        <v>1</v>
      </c>
    </row>
    <row r="2363" spans="1:9">
      <c r="A2363" s="214">
        <v>-20928</v>
      </c>
      <c r="B2363" s="86">
        <f t="shared" si="72"/>
        <v>-1.1831933065619917</v>
      </c>
      <c r="I2363" s="199">
        <f t="shared" si="73"/>
        <v>-1</v>
      </c>
    </row>
    <row r="2364" spans="1:9">
      <c r="A2364" s="214">
        <v>20417</v>
      </c>
      <c r="B2364" s="86">
        <f t="shared" si="72"/>
        <v>1.2053525884194403</v>
      </c>
      <c r="I2364" s="199">
        <f t="shared" si="73"/>
        <v>1</v>
      </c>
    </row>
    <row r="2365" spans="1:9">
      <c r="A2365" s="214">
        <v>23786</v>
      </c>
      <c r="B2365" s="86">
        <f t="shared" si="72"/>
        <v>1.3999834052096796</v>
      </c>
      <c r="I2365" s="199">
        <f t="shared" si="73"/>
        <v>1</v>
      </c>
    </row>
    <row r="2366" spans="1:9">
      <c r="A2366" s="214">
        <v>-3940</v>
      </c>
      <c r="B2366" s="86">
        <f t="shared" si="72"/>
        <v>-0.20177795612192481</v>
      </c>
      <c r="I2366" s="199">
        <f t="shared" si="73"/>
        <v>0</v>
      </c>
    </row>
    <row r="2367" spans="1:9">
      <c r="A2367" s="214">
        <v>-14982</v>
      </c>
      <c r="B2367" s="86">
        <f t="shared" si="72"/>
        <v>-0.83968637968910265</v>
      </c>
      <c r="I2367" s="199">
        <f t="shared" si="73"/>
        <v>-1</v>
      </c>
    </row>
    <row r="2368" spans="1:9">
      <c r="A2368" s="214">
        <v>-25923</v>
      </c>
      <c r="B2368" s="86">
        <f t="shared" si="72"/>
        <v>-1.4717599227291764</v>
      </c>
      <c r="I2368" s="199">
        <f t="shared" si="73"/>
        <v>-1</v>
      </c>
    </row>
    <row r="2369" spans="1:9">
      <c r="A2369" s="214">
        <v>19248</v>
      </c>
      <c r="B2369" s="86">
        <f t="shared" si="72"/>
        <v>1.1378181791502833</v>
      </c>
      <c r="I2369" s="199">
        <f t="shared" si="73"/>
        <v>1</v>
      </c>
    </row>
    <row r="2370" spans="1:9">
      <c r="A2370" s="214">
        <v>-2565</v>
      </c>
      <c r="B2370" s="86">
        <f t="shared" si="72"/>
        <v>-0.12234270142124834</v>
      </c>
      <c r="I2370" s="199">
        <f t="shared" si="73"/>
        <v>0</v>
      </c>
    </row>
    <row r="2371" spans="1:9">
      <c r="A2371" s="214">
        <v>15367</v>
      </c>
      <c r="B2371" s="86">
        <f t="shared" si="72"/>
        <v>0.91360856206422847</v>
      </c>
      <c r="I2371" s="199">
        <f t="shared" si="73"/>
        <v>1</v>
      </c>
    </row>
    <row r="2372" spans="1:9">
      <c r="A2372" s="214">
        <v>-9054</v>
      </c>
      <c r="B2372" s="86">
        <f t="shared" si="72"/>
        <v>-0.49721933251411349</v>
      </c>
      <c r="I2372" s="199">
        <f t="shared" si="73"/>
        <v>0</v>
      </c>
    </row>
    <row r="2373" spans="1:9">
      <c r="A2373" s="214">
        <v>12357</v>
      </c>
      <c r="B2373" s="86">
        <f t="shared" si="72"/>
        <v>0.73971756813765666</v>
      </c>
      <c r="I2373" s="199">
        <f t="shared" si="73"/>
        <v>1</v>
      </c>
    </row>
    <row r="2374" spans="1:9">
      <c r="A2374" s="214">
        <v>821</v>
      </c>
      <c r="B2374" s="86">
        <f t="shared" si="72"/>
        <v>7.3270223972562984E-2</v>
      </c>
      <c r="I2374" s="199">
        <f t="shared" si="73"/>
        <v>0</v>
      </c>
    </row>
    <row r="2375" spans="1:9">
      <c r="A2375" s="214">
        <v>-16571</v>
      </c>
      <c r="B2375" s="86">
        <f t="shared" si="72"/>
        <v>-0.93148464857592084</v>
      </c>
      <c r="I2375" s="199">
        <f t="shared" si="73"/>
        <v>-1</v>
      </c>
    </row>
    <row r="2376" spans="1:9">
      <c r="A2376" s="214">
        <v>-9281</v>
      </c>
      <c r="B2376" s="86">
        <f t="shared" ref="B2376:B2439" si="74">(A2376-$F$7)/$F$8</f>
        <v>-0.51033337092651609</v>
      </c>
      <c r="I2376" s="199">
        <f t="shared" ref="I2376:I2439" si="75">ROUND(B2376,0)</f>
        <v>-1</v>
      </c>
    </row>
    <row r="2377" spans="1:9">
      <c r="A2377" s="214">
        <v>-27675</v>
      </c>
      <c r="B2377" s="86">
        <f t="shared" si="74"/>
        <v>-1.5729748799914203</v>
      </c>
      <c r="I2377" s="199">
        <f t="shared" si="75"/>
        <v>-2</v>
      </c>
    </row>
    <row r="2378" spans="1:9">
      <c r="A2378" s="214">
        <v>-11264</v>
      </c>
      <c r="B2378" s="86">
        <f t="shared" si="74"/>
        <v>-0.62489345097847349</v>
      </c>
      <c r="I2378" s="199">
        <f t="shared" si="75"/>
        <v>-1</v>
      </c>
    </row>
    <row r="2379" spans="1:9">
      <c r="A2379" s="214">
        <v>13530</v>
      </c>
      <c r="B2379" s="86">
        <f t="shared" si="74"/>
        <v>0.80748306178412477</v>
      </c>
      <c r="I2379" s="199">
        <f t="shared" si="75"/>
        <v>1</v>
      </c>
    </row>
    <row r="2380" spans="1:9">
      <c r="A2380" s="214">
        <v>21293</v>
      </c>
      <c r="B2380" s="86">
        <f t="shared" si="74"/>
        <v>1.255960067050562</v>
      </c>
      <c r="I2380" s="199">
        <f t="shared" si="75"/>
        <v>1</v>
      </c>
    </row>
    <row r="2381" spans="1:9">
      <c r="A2381" s="214">
        <v>-14058</v>
      </c>
      <c r="B2381" s="86">
        <f t="shared" si="74"/>
        <v>-0.78630588853024808</v>
      </c>
      <c r="I2381" s="199">
        <f t="shared" si="75"/>
        <v>-1</v>
      </c>
    </row>
    <row r="2382" spans="1:9">
      <c r="A2382" s="214">
        <v>17795</v>
      </c>
      <c r="B2382" s="86">
        <f t="shared" si="74"/>
        <v>1.0538767790920411</v>
      </c>
      <c r="I2382" s="199">
        <f t="shared" si="75"/>
        <v>1</v>
      </c>
    </row>
    <row r="2383" spans="1:9">
      <c r="A2383" s="214">
        <v>-15227</v>
      </c>
      <c r="B2383" s="86">
        <f t="shared" si="74"/>
        <v>-0.85384029779940507</v>
      </c>
      <c r="I2383" s="199">
        <f t="shared" si="75"/>
        <v>-1</v>
      </c>
    </row>
    <row r="2384" spans="1:9">
      <c r="A2384" s="214">
        <v>23165</v>
      </c>
      <c r="B2384" s="86">
        <f t="shared" si="74"/>
        <v>1.3641075556321376</v>
      </c>
      <c r="I2384" s="199">
        <f t="shared" si="75"/>
        <v>1</v>
      </c>
    </row>
    <row r="2385" spans="1:9">
      <c r="A2385" s="214">
        <v>23795</v>
      </c>
      <c r="B2385" s="86">
        <f t="shared" si="74"/>
        <v>1.4005033450586293</v>
      </c>
      <c r="I2385" s="199">
        <f t="shared" si="75"/>
        <v>1</v>
      </c>
    </row>
    <row r="2386" spans="1:9">
      <c r="A2386" s="214">
        <v>29562</v>
      </c>
      <c r="B2386" s="86">
        <f t="shared" si="74"/>
        <v>1.7336692460468484</v>
      </c>
      <c r="I2386" s="199">
        <f t="shared" si="75"/>
        <v>2</v>
      </c>
    </row>
    <row r="2387" spans="1:9">
      <c r="A2387" s="214">
        <v>-17375</v>
      </c>
      <c r="B2387" s="86">
        <f t="shared" si="74"/>
        <v>-0.97793260841544372</v>
      </c>
      <c r="I2387" s="199">
        <f t="shared" si="75"/>
        <v>-1</v>
      </c>
    </row>
    <row r="2388" spans="1:9">
      <c r="A2388" s="214">
        <v>-14029</v>
      </c>
      <c r="B2388" s="86">
        <f t="shared" si="74"/>
        <v>-0.78463052679474288</v>
      </c>
      <c r="I2388" s="199">
        <f t="shared" si="75"/>
        <v>-1</v>
      </c>
    </row>
    <row r="2389" spans="1:9">
      <c r="A2389" s="214">
        <v>22782</v>
      </c>
      <c r="B2389" s="86">
        <f t="shared" si="74"/>
        <v>1.3419812265046036</v>
      </c>
      <c r="I2389" s="199">
        <f t="shared" si="75"/>
        <v>1</v>
      </c>
    </row>
    <row r="2390" spans="1:9">
      <c r="A2390" s="214">
        <v>-5166</v>
      </c>
      <c r="B2390" s="86">
        <f t="shared" si="74"/>
        <v>-0.27260531776776437</v>
      </c>
      <c r="I2390" s="199">
        <f t="shared" si="75"/>
        <v>0</v>
      </c>
    </row>
    <row r="2391" spans="1:9">
      <c r="A2391" s="214">
        <v>-18186</v>
      </c>
      <c r="B2391" s="86">
        <f t="shared" si="74"/>
        <v>-1.024784965915261</v>
      </c>
      <c r="I2391" s="199">
        <f t="shared" si="75"/>
        <v>-1</v>
      </c>
    </row>
    <row r="2392" spans="1:9">
      <c r="A2392" s="214">
        <v>20346</v>
      </c>
      <c r="B2392" s="86">
        <f t="shared" si="74"/>
        <v>1.2012508407221689</v>
      </c>
      <c r="I2392" s="199">
        <f t="shared" si="75"/>
        <v>1</v>
      </c>
    </row>
    <row r="2393" spans="1:9">
      <c r="A2393" s="214">
        <v>-309</v>
      </c>
      <c r="B2393" s="86">
        <f t="shared" si="74"/>
        <v>7.9888873821888553E-3</v>
      </c>
      <c r="I2393" s="199">
        <f t="shared" si="75"/>
        <v>0</v>
      </c>
    </row>
    <row r="2394" spans="1:9">
      <c r="A2394" s="214">
        <v>-24862</v>
      </c>
      <c r="B2394" s="86">
        <f t="shared" si="74"/>
        <v>-1.4104647916474182</v>
      </c>
      <c r="I2394" s="199">
        <f t="shared" si="75"/>
        <v>-1</v>
      </c>
    </row>
    <row r="2395" spans="1:9">
      <c r="A2395" s="214">
        <v>23510</v>
      </c>
      <c r="B2395" s="86">
        <f t="shared" si="74"/>
        <v>1.3840385831752164</v>
      </c>
      <c r="I2395" s="199">
        <f t="shared" si="75"/>
        <v>1</v>
      </c>
    </row>
    <row r="2396" spans="1:9">
      <c r="A2396" s="214">
        <v>27192</v>
      </c>
      <c r="B2396" s="86">
        <f t="shared" si="74"/>
        <v>1.5967517524900461</v>
      </c>
      <c r="I2396" s="199">
        <f t="shared" si="75"/>
        <v>2</v>
      </c>
    </row>
    <row r="2397" spans="1:9">
      <c r="A2397" s="214">
        <v>-25956</v>
      </c>
      <c r="B2397" s="86">
        <f t="shared" si="74"/>
        <v>-1.4736663688419926</v>
      </c>
      <c r="I2397" s="199">
        <f t="shared" si="75"/>
        <v>-1</v>
      </c>
    </row>
    <row r="2398" spans="1:9">
      <c r="A2398" s="214">
        <v>9070</v>
      </c>
      <c r="B2398" s="86">
        <f t="shared" si="74"/>
        <v>0.54982398108229413</v>
      </c>
      <c r="I2398" s="199">
        <f t="shared" si="75"/>
        <v>1</v>
      </c>
    </row>
    <row r="2399" spans="1:9">
      <c r="A2399" s="214">
        <v>14694</v>
      </c>
      <c r="B2399" s="86">
        <f t="shared" si="74"/>
        <v>0.87472861558164283</v>
      </c>
      <c r="I2399" s="199">
        <f t="shared" si="75"/>
        <v>1</v>
      </c>
    </row>
    <row r="2400" spans="1:9">
      <c r="A2400" s="214">
        <v>-4230</v>
      </c>
      <c r="B2400" s="86">
        <f t="shared" si="74"/>
        <v>-0.21853157347697658</v>
      </c>
      <c r="I2400" s="199">
        <f t="shared" si="75"/>
        <v>0</v>
      </c>
    </row>
    <row r="2401" spans="1:9">
      <c r="A2401" s="214">
        <v>4288</v>
      </c>
      <c r="B2401" s="86">
        <f t="shared" si="74"/>
        <v>0.27356260800692322</v>
      </c>
      <c r="I2401" s="199">
        <f t="shared" si="75"/>
        <v>0</v>
      </c>
    </row>
    <row r="2402" spans="1:9">
      <c r="A2402" s="214">
        <v>24371</v>
      </c>
      <c r="B2402" s="86">
        <f t="shared" si="74"/>
        <v>1.4337794953914218</v>
      </c>
      <c r="I2402" s="199">
        <f t="shared" si="75"/>
        <v>1</v>
      </c>
    </row>
    <row r="2403" spans="1:9">
      <c r="A2403" s="214">
        <v>-28827</v>
      </c>
      <c r="B2403" s="86">
        <f t="shared" si="74"/>
        <v>-1.6395271806570053</v>
      </c>
      <c r="I2403" s="199">
        <f t="shared" si="75"/>
        <v>-2</v>
      </c>
    </row>
    <row r="2404" spans="1:9">
      <c r="A2404" s="214">
        <v>24012</v>
      </c>
      <c r="B2404" s="86">
        <f t="shared" si="74"/>
        <v>1.4130396725277543</v>
      </c>
      <c r="I2404" s="199">
        <f t="shared" si="75"/>
        <v>1</v>
      </c>
    </row>
    <row r="2405" spans="1:9">
      <c r="A2405" s="214">
        <v>6036</v>
      </c>
      <c r="B2405" s="86">
        <f t="shared" si="74"/>
        <v>0.37454648089185594</v>
      </c>
      <c r="I2405" s="199">
        <f t="shared" si="75"/>
        <v>0</v>
      </c>
    </row>
    <row r="2406" spans="1:9">
      <c r="A2406" s="214">
        <v>13782</v>
      </c>
      <c r="B2406" s="86">
        <f t="shared" si="74"/>
        <v>0.8220413775547214</v>
      </c>
      <c r="I2406" s="199">
        <f t="shared" si="75"/>
        <v>1</v>
      </c>
    </row>
    <row r="2407" spans="1:9">
      <c r="A2407" s="214">
        <v>-5197</v>
      </c>
      <c r="B2407" s="86">
        <f t="shared" si="74"/>
        <v>-0.27439622169192507</v>
      </c>
      <c r="I2407" s="199">
        <f t="shared" si="75"/>
        <v>0</v>
      </c>
    </row>
    <row r="2408" spans="1:9">
      <c r="A2408" s="214">
        <v>2513</v>
      </c>
      <c r="B2408" s="86">
        <f t="shared" si="74"/>
        <v>0.17101891557514085</v>
      </c>
      <c r="I2408" s="199">
        <f t="shared" si="75"/>
        <v>0</v>
      </c>
    </row>
    <row r="2409" spans="1:9">
      <c r="A2409" s="214">
        <v>-6850</v>
      </c>
      <c r="B2409" s="86">
        <f t="shared" si="74"/>
        <v>-0.36989184061572011</v>
      </c>
      <c r="I2409" s="199">
        <f t="shared" si="75"/>
        <v>0</v>
      </c>
    </row>
    <row r="2410" spans="1:9">
      <c r="A2410" s="214">
        <v>10148</v>
      </c>
      <c r="B2410" s="86">
        <f t="shared" si="74"/>
        <v>0.61210122076762452</v>
      </c>
      <c r="I2410" s="199">
        <f t="shared" si="75"/>
        <v>1</v>
      </c>
    </row>
    <row r="2411" spans="1:9">
      <c r="A2411" s="214">
        <v>-1714</v>
      </c>
      <c r="B2411" s="86">
        <f t="shared" si="74"/>
        <v>-7.3179500148320559E-2</v>
      </c>
      <c r="I2411" s="199">
        <f t="shared" si="75"/>
        <v>0</v>
      </c>
    </row>
    <row r="2412" spans="1:9">
      <c r="A2412" s="214">
        <v>21432</v>
      </c>
      <c r="B2412" s="86">
        <f t="shared" si="74"/>
        <v>1.2639902491621213</v>
      </c>
      <c r="I2412" s="199">
        <f t="shared" si="75"/>
        <v>1</v>
      </c>
    </row>
    <row r="2413" spans="1:9">
      <c r="A2413" s="214">
        <v>11351</v>
      </c>
      <c r="B2413" s="86">
        <f t="shared" si="74"/>
        <v>0.68159984724392542</v>
      </c>
      <c r="I2413" s="199">
        <f t="shared" si="75"/>
        <v>1</v>
      </c>
    </row>
    <row r="2414" spans="1:9">
      <c r="A2414" s="214">
        <v>-4160</v>
      </c>
      <c r="B2414" s="86">
        <f t="shared" si="74"/>
        <v>-0.21448759687403304</v>
      </c>
      <c r="I2414" s="199">
        <f t="shared" si="75"/>
        <v>0</v>
      </c>
    </row>
    <row r="2415" spans="1:9">
      <c r="A2415" s="214">
        <v>29030</v>
      </c>
      <c r="B2415" s="86">
        <f t="shared" si="74"/>
        <v>1.7029350238644776</v>
      </c>
      <c r="I2415" s="199">
        <f t="shared" si="75"/>
        <v>2</v>
      </c>
    </row>
    <row r="2416" spans="1:9">
      <c r="A2416" s="214">
        <v>-19816</v>
      </c>
      <c r="B2416" s="86">
        <f t="shared" si="74"/>
        <v>-1.1189518496695174</v>
      </c>
      <c r="I2416" s="199">
        <f t="shared" si="75"/>
        <v>-1</v>
      </c>
    </row>
    <row r="2417" spans="1:9">
      <c r="A2417" s="214">
        <v>-26883</v>
      </c>
      <c r="B2417" s="86">
        <f t="shared" si="74"/>
        <v>-1.5272201732838306</v>
      </c>
      <c r="I2417" s="199">
        <f t="shared" si="75"/>
        <v>-2</v>
      </c>
    </row>
    <row r="2418" spans="1:9">
      <c r="A2418" s="214">
        <v>-14076</v>
      </c>
      <c r="B2418" s="86">
        <f t="shared" si="74"/>
        <v>-0.78734576822814784</v>
      </c>
      <c r="I2418" s="199">
        <f t="shared" si="75"/>
        <v>-1</v>
      </c>
    </row>
    <row r="2419" spans="1:9">
      <c r="A2419" s="214">
        <v>-18346</v>
      </c>
      <c r="B2419" s="86">
        <f t="shared" si="74"/>
        <v>-1.0340283410077034</v>
      </c>
      <c r="I2419" s="199">
        <f t="shared" si="75"/>
        <v>-1</v>
      </c>
    </row>
    <row r="2420" spans="1:9">
      <c r="A2420" s="214">
        <v>-22456</v>
      </c>
      <c r="B2420" s="86">
        <f t="shared" si="74"/>
        <v>-1.2714675386948162</v>
      </c>
      <c r="I2420" s="199">
        <f t="shared" si="75"/>
        <v>-1</v>
      </c>
    </row>
    <row r="2421" spans="1:9">
      <c r="A2421" s="214">
        <v>20718</v>
      </c>
      <c r="B2421" s="86">
        <f t="shared" si="74"/>
        <v>1.2227416878120974</v>
      </c>
      <c r="I2421" s="199">
        <f t="shared" si="75"/>
        <v>1</v>
      </c>
    </row>
    <row r="2422" spans="1:9">
      <c r="A2422" s="214">
        <v>-29628</v>
      </c>
      <c r="B2422" s="86">
        <f t="shared" si="74"/>
        <v>-1.6858018272135447</v>
      </c>
      <c r="I2422" s="199">
        <f t="shared" si="75"/>
        <v>-2</v>
      </c>
    </row>
    <row r="2423" spans="1:9">
      <c r="A2423" s="214">
        <v>-27399</v>
      </c>
      <c r="B2423" s="86">
        <f t="shared" si="74"/>
        <v>-1.5570300579569571</v>
      </c>
      <c r="I2423" s="199">
        <f t="shared" si="75"/>
        <v>-2</v>
      </c>
    </row>
    <row r="2424" spans="1:9">
      <c r="A2424" s="214">
        <v>9754</v>
      </c>
      <c r="B2424" s="86">
        <f t="shared" si="74"/>
        <v>0.58933940960248521</v>
      </c>
      <c r="I2424" s="199">
        <f t="shared" si="75"/>
        <v>1</v>
      </c>
    </row>
    <row r="2425" spans="1:9">
      <c r="A2425" s="214">
        <v>-26233</v>
      </c>
      <c r="B2425" s="86">
        <f t="shared" si="74"/>
        <v>-1.4896689619707835</v>
      </c>
      <c r="I2425" s="199">
        <f t="shared" si="75"/>
        <v>-1</v>
      </c>
    </row>
    <row r="2426" spans="1:9">
      <c r="A2426" s="214">
        <v>70</v>
      </c>
      <c r="B2426" s="86">
        <f t="shared" si="74"/>
        <v>2.988413213241168E-2</v>
      </c>
      <c r="I2426" s="199">
        <f t="shared" si="75"/>
        <v>0</v>
      </c>
    </row>
    <row r="2427" spans="1:9">
      <c r="A2427" s="214">
        <v>-11478</v>
      </c>
      <c r="B2427" s="86">
        <f t="shared" si="74"/>
        <v>-0.6372564651646152</v>
      </c>
      <c r="I2427" s="199">
        <f t="shared" si="75"/>
        <v>-1</v>
      </c>
    </row>
    <row r="2428" spans="1:9">
      <c r="A2428" s="214">
        <v>20476</v>
      </c>
      <c r="B2428" s="86">
        <f t="shared" si="74"/>
        <v>1.2087610829847784</v>
      </c>
      <c r="I2428" s="199">
        <f t="shared" si="75"/>
        <v>1</v>
      </c>
    </row>
    <row r="2429" spans="1:9">
      <c r="A2429" s="214">
        <v>9312</v>
      </c>
      <c r="B2429" s="86">
        <f t="shared" si="74"/>
        <v>0.56380458590961313</v>
      </c>
      <c r="I2429" s="199">
        <f t="shared" si="75"/>
        <v>1</v>
      </c>
    </row>
    <row r="2430" spans="1:9">
      <c r="A2430" s="214">
        <v>-26424</v>
      </c>
      <c r="B2430" s="86">
        <f t="shared" si="74"/>
        <v>-1.5007032409873866</v>
      </c>
      <c r="I2430" s="199">
        <f t="shared" si="75"/>
        <v>-2</v>
      </c>
    </row>
    <row r="2431" spans="1:9">
      <c r="A2431" s="214">
        <v>-9041</v>
      </c>
      <c r="B2431" s="86">
        <f t="shared" si="74"/>
        <v>-0.49646830828785254</v>
      </c>
      <c r="I2431" s="199">
        <f t="shared" si="75"/>
        <v>0</v>
      </c>
    </row>
    <row r="2432" spans="1:9">
      <c r="A2432" s="214">
        <v>18696</v>
      </c>
      <c r="B2432" s="86">
        <f t="shared" si="74"/>
        <v>1.105928535081357</v>
      </c>
      <c r="I2432" s="199">
        <f t="shared" si="75"/>
        <v>1</v>
      </c>
    </row>
    <row r="2433" spans="1:9">
      <c r="A2433" s="214">
        <v>-25587</v>
      </c>
      <c r="B2433" s="86">
        <f t="shared" si="74"/>
        <v>-1.4523488350350475</v>
      </c>
      <c r="I2433" s="199">
        <f t="shared" si="75"/>
        <v>-1</v>
      </c>
    </row>
    <row r="2434" spans="1:9">
      <c r="A2434" s="214">
        <v>-17783</v>
      </c>
      <c r="B2434" s="86">
        <f t="shared" si="74"/>
        <v>-1.0015032149011718</v>
      </c>
      <c r="I2434" s="199">
        <f t="shared" si="75"/>
        <v>-1</v>
      </c>
    </row>
    <row r="2435" spans="1:9">
      <c r="A2435" s="214">
        <v>15034</v>
      </c>
      <c r="B2435" s="86">
        <f t="shared" si="74"/>
        <v>0.89437078765308287</v>
      </c>
      <c r="I2435" s="199">
        <f t="shared" si="75"/>
        <v>1</v>
      </c>
    </row>
    <row r="2436" spans="1:9">
      <c r="A2436" s="214">
        <v>9041</v>
      </c>
      <c r="B2436" s="86">
        <f t="shared" si="74"/>
        <v>0.54814861934678893</v>
      </c>
      <c r="I2436" s="199">
        <f t="shared" si="75"/>
        <v>1</v>
      </c>
    </row>
    <row r="2437" spans="1:9">
      <c r="A2437" s="214">
        <v>21061</v>
      </c>
      <c r="B2437" s="86">
        <f t="shared" si="74"/>
        <v>1.2425571731665206</v>
      </c>
      <c r="I2437" s="199">
        <f t="shared" si="75"/>
        <v>1</v>
      </c>
    </row>
    <row r="2438" spans="1:9">
      <c r="A2438" s="214">
        <v>29366</v>
      </c>
      <c r="B2438" s="86">
        <f t="shared" si="74"/>
        <v>1.7223461115586065</v>
      </c>
      <c r="I2438" s="199">
        <f t="shared" si="75"/>
        <v>2</v>
      </c>
    </row>
    <row r="2439" spans="1:9">
      <c r="A2439" s="214">
        <v>-17151</v>
      </c>
      <c r="B2439" s="86">
        <f t="shared" si="74"/>
        <v>-0.96499188328602448</v>
      </c>
      <c r="I2439" s="199">
        <f t="shared" si="75"/>
        <v>-1</v>
      </c>
    </row>
    <row r="2440" spans="1:9">
      <c r="A2440" s="214">
        <v>24780</v>
      </c>
      <c r="B2440" s="86">
        <f t="shared" ref="B2440:B2503" si="76">(A2440-$F$7)/$F$8</f>
        <v>1.4574078729714777</v>
      </c>
      <c r="I2440" s="199">
        <f t="shared" ref="I2440:I2503" si="77">ROUND(B2440,0)</f>
        <v>1</v>
      </c>
    </row>
    <row r="2441" spans="1:9">
      <c r="A2441" s="214">
        <v>21338</v>
      </c>
      <c r="B2441" s="86">
        <f t="shared" si="76"/>
        <v>1.2585597662953114</v>
      </c>
      <c r="I2441" s="199">
        <f t="shared" si="77"/>
        <v>1</v>
      </c>
    </row>
    <row r="2442" spans="1:9">
      <c r="A2442" s="214">
        <v>24987</v>
      </c>
      <c r="B2442" s="86">
        <f t="shared" si="76"/>
        <v>1.4693664894973248</v>
      </c>
      <c r="I2442" s="199">
        <f t="shared" si="77"/>
        <v>1</v>
      </c>
    </row>
    <row r="2443" spans="1:9">
      <c r="A2443" s="214">
        <v>-28841</v>
      </c>
      <c r="B2443" s="86">
        <f t="shared" si="76"/>
        <v>-1.640335975977594</v>
      </c>
      <c r="I2443" s="199">
        <f t="shared" si="77"/>
        <v>-2</v>
      </c>
    </row>
    <row r="2444" spans="1:9">
      <c r="A2444" s="214">
        <v>10302</v>
      </c>
      <c r="B2444" s="86">
        <f t="shared" si="76"/>
        <v>0.62099796929410023</v>
      </c>
      <c r="I2444" s="199">
        <f t="shared" si="77"/>
        <v>1</v>
      </c>
    </row>
    <row r="2445" spans="1:9">
      <c r="A2445" s="214">
        <v>-13226</v>
      </c>
      <c r="B2445" s="86">
        <f t="shared" si="76"/>
        <v>-0.73824033804954792</v>
      </c>
      <c r="I2445" s="199">
        <f t="shared" si="77"/>
        <v>-1</v>
      </c>
    </row>
    <row r="2446" spans="1:9">
      <c r="A2446" s="214">
        <v>2326</v>
      </c>
      <c r="B2446" s="86">
        <f t="shared" si="76"/>
        <v>0.16021572093584885</v>
      </c>
      <c r="I2446" s="199">
        <f t="shared" si="77"/>
        <v>0</v>
      </c>
    </row>
    <row r="2447" spans="1:9">
      <c r="A2447" s="214">
        <v>607</v>
      </c>
      <c r="B2447" s="86">
        <f t="shared" si="76"/>
        <v>6.0907209786421328E-2</v>
      </c>
      <c r="I2447" s="199">
        <f t="shared" si="77"/>
        <v>0</v>
      </c>
    </row>
    <row r="2448" spans="1:9">
      <c r="A2448" s="214">
        <v>-1583</v>
      </c>
      <c r="B2448" s="86">
        <f t="shared" si="76"/>
        <v>-6.5611486791383386E-2</v>
      </c>
      <c r="I2448" s="199">
        <f t="shared" si="77"/>
        <v>0</v>
      </c>
    </row>
    <row r="2449" spans="1:9">
      <c r="A2449" s="214">
        <v>426</v>
      </c>
      <c r="B2449" s="86">
        <f t="shared" si="76"/>
        <v>5.045064171309592E-2</v>
      </c>
      <c r="I2449" s="199">
        <f t="shared" si="77"/>
        <v>0</v>
      </c>
    </row>
    <row r="2450" spans="1:9">
      <c r="A2450" s="214">
        <v>17179</v>
      </c>
      <c r="B2450" s="86">
        <f t="shared" si="76"/>
        <v>1.0182897849861381</v>
      </c>
      <c r="I2450" s="199">
        <f t="shared" si="77"/>
        <v>1</v>
      </c>
    </row>
    <row r="2451" spans="1:9">
      <c r="A2451" s="214">
        <v>-2205</v>
      </c>
      <c r="B2451" s="86">
        <f t="shared" si="76"/>
        <v>-0.10154510746325303</v>
      </c>
      <c r="I2451" s="199">
        <f t="shared" si="77"/>
        <v>0</v>
      </c>
    </row>
    <row r="2452" spans="1:9">
      <c r="A2452" s="214">
        <v>13372</v>
      </c>
      <c r="B2452" s="86">
        <f t="shared" si="76"/>
        <v>0.79835522888033794</v>
      </c>
      <c r="I2452" s="199">
        <f t="shared" si="77"/>
        <v>1</v>
      </c>
    </row>
    <row r="2453" spans="1:9">
      <c r="A2453" s="214">
        <v>24536</v>
      </c>
      <c r="B2453" s="86">
        <f t="shared" si="76"/>
        <v>1.4433117259555031</v>
      </c>
      <c r="I2453" s="199">
        <f t="shared" si="77"/>
        <v>1</v>
      </c>
    </row>
    <row r="2454" spans="1:9">
      <c r="A2454" s="214">
        <v>-20439</v>
      </c>
      <c r="B2454" s="86">
        <f t="shared" si="76"/>
        <v>-1.1549432414357148</v>
      </c>
      <c r="I2454" s="199">
        <f t="shared" si="77"/>
        <v>-1</v>
      </c>
    </row>
    <row r="2455" spans="1:9">
      <c r="A2455" s="214">
        <v>-7805</v>
      </c>
      <c r="B2455" s="86">
        <f t="shared" si="76"/>
        <v>-0.42506323569873544</v>
      </c>
      <c r="I2455" s="199">
        <f t="shared" si="77"/>
        <v>0</v>
      </c>
    </row>
    <row r="2456" spans="1:9">
      <c r="A2456" s="214">
        <v>11879</v>
      </c>
      <c r="B2456" s="86">
        <f t="shared" si="76"/>
        <v>0.71210298504898517</v>
      </c>
      <c r="I2456" s="199">
        <f t="shared" si="77"/>
        <v>1</v>
      </c>
    </row>
    <row r="2457" spans="1:9">
      <c r="A2457" s="214">
        <v>-3222</v>
      </c>
      <c r="B2457" s="86">
        <f t="shared" si="76"/>
        <v>-0.16029831039458975</v>
      </c>
      <c r="I2457" s="199">
        <f t="shared" si="77"/>
        <v>0</v>
      </c>
    </row>
    <row r="2458" spans="1:9">
      <c r="A2458" s="214">
        <v>-169</v>
      </c>
      <c r="B2458" s="86">
        <f t="shared" si="76"/>
        <v>1.6076840588075916E-2</v>
      </c>
      <c r="I2458" s="199">
        <f t="shared" si="77"/>
        <v>0</v>
      </c>
    </row>
    <row r="2459" spans="1:9">
      <c r="A2459" s="214">
        <v>-11776</v>
      </c>
      <c r="B2459" s="86">
        <f t="shared" si="76"/>
        <v>-0.65447225127428899</v>
      </c>
      <c r="I2459" s="199">
        <f t="shared" si="77"/>
        <v>-1</v>
      </c>
    </row>
    <row r="2460" spans="1:9">
      <c r="A2460" s="214">
        <v>5156</v>
      </c>
      <c r="B2460" s="86">
        <f t="shared" si="76"/>
        <v>0.32370791788342296</v>
      </c>
      <c r="I2460" s="199">
        <f t="shared" si="77"/>
        <v>0</v>
      </c>
    </row>
    <row r="2461" spans="1:9">
      <c r="A2461" s="214">
        <v>10650</v>
      </c>
      <c r="B2461" s="86">
        <f t="shared" si="76"/>
        <v>0.64110231012016239</v>
      </c>
      <c r="I2461" s="199">
        <f t="shared" si="77"/>
        <v>1</v>
      </c>
    </row>
    <row r="2462" spans="1:9">
      <c r="A2462" s="214">
        <v>-3099</v>
      </c>
      <c r="B2462" s="86">
        <f t="shared" si="76"/>
        <v>-0.15319246579227469</v>
      </c>
      <c r="I2462" s="199">
        <f t="shared" si="77"/>
        <v>0</v>
      </c>
    </row>
    <row r="2463" spans="1:9">
      <c r="A2463" s="214">
        <v>12265</v>
      </c>
      <c r="B2463" s="86">
        <f t="shared" si="76"/>
        <v>0.73440262745950236</v>
      </c>
      <c r="I2463" s="199">
        <f t="shared" si="77"/>
        <v>1</v>
      </c>
    </row>
    <row r="2464" spans="1:9">
      <c r="A2464" s="214">
        <v>18489</v>
      </c>
      <c r="B2464" s="86">
        <f t="shared" si="76"/>
        <v>1.0939699185555098</v>
      </c>
      <c r="I2464" s="199">
        <f t="shared" si="77"/>
        <v>1</v>
      </c>
    </row>
    <row r="2465" spans="1:9">
      <c r="A2465" s="214">
        <v>20382</v>
      </c>
      <c r="B2465" s="86">
        <f t="shared" si="76"/>
        <v>1.2033306001179684</v>
      </c>
      <c r="I2465" s="199">
        <f t="shared" si="77"/>
        <v>1</v>
      </c>
    </row>
    <row r="2466" spans="1:9">
      <c r="A2466" s="214">
        <v>14420</v>
      </c>
      <c r="B2466" s="86">
        <f t="shared" si="76"/>
        <v>0.85889933573583532</v>
      </c>
      <c r="I2466" s="199">
        <f t="shared" si="77"/>
        <v>1</v>
      </c>
    </row>
    <row r="2467" spans="1:9">
      <c r="A2467" s="214">
        <v>-18998</v>
      </c>
      <c r="B2467" s="86">
        <f t="shared" si="76"/>
        <v>-1.0716950945094059</v>
      </c>
      <c r="I2467" s="199">
        <f t="shared" si="77"/>
        <v>-1</v>
      </c>
    </row>
    <row r="2468" spans="1:9">
      <c r="A2468" s="214">
        <v>13876</v>
      </c>
      <c r="B2468" s="86">
        <f t="shared" si="76"/>
        <v>0.82747186042153131</v>
      </c>
      <c r="I2468" s="199">
        <f t="shared" si="77"/>
        <v>1</v>
      </c>
    </row>
    <row r="2469" spans="1:9">
      <c r="A2469" s="214">
        <v>-28111</v>
      </c>
      <c r="B2469" s="86">
        <f t="shared" si="76"/>
        <v>-1.5981630771183257</v>
      </c>
      <c r="I2469" s="199">
        <f t="shared" si="77"/>
        <v>-2</v>
      </c>
    </row>
    <row r="2470" spans="1:9">
      <c r="A2470" s="214">
        <v>11975</v>
      </c>
      <c r="B2470" s="86">
        <f t="shared" si="76"/>
        <v>0.71764901010445059</v>
      </c>
      <c r="I2470" s="199">
        <f t="shared" si="77"/>
        <v>1</v>
      </c>
    </row>
    <row r="2471" spans="1:9">
      <c r="A2471" s="214">
        <v>-15410</v>
      </c>
      <c r="B2471" s="86">
        <f t="shared" si="76"/>
        <v>-0.86441240806138597</v>
      </c>
      <c r="I2471" s="199">
        <f t="shared" si="77"/>
        <v>-1</v>
      </c>
    </row>
    <row r="2472" spans="1:9">
      <c r="A2472" s="214">
        <v>1554</v>
      </c>
      <c r="B2472" s="86">
        <f t="shared" si="76"/>
        <v>0.11561643611481451</v>
      </c>
      <c r="I2472" s="199">
        <f t="shared" si="77"/>
        <v>0</v>
      </c>
    </row>
    <row r="2473" spans="1:9">
      <c r="A2473" s="214">
        <v>-19742</v>
      </c>
      <c r="B2473" s="86">
        <f t="shared" si="76"/>
        <v>-1.1146767886892628</v>
      </c>
      <c r="I2473" s="199">
        <f t="shared" si="77"/>
        <v>-1</v>
      </c>
    </row>
    <row r="2474" spans="1:9">
      <c r="A2474" s="214">
        <v>-3676</v>
      </c>
      <c r="B2474" s="86">
        <f t="shared" si="76"/>
        <v>-0.18652638721939493</v>
      </c>
      <c r="I2474" s="199">
        <f t="shared" si="77"/>
        <v>0</v>
      </c>
    </row>
    <row r="2475" spans="1:9">
      <c r="A2475" s="214">
        <v>-1772</v>
      </c>
      <c r="B2475" s="86">
        <f t="shared" si="76"/>
        <v>-7.6530223619330914E-2</v>
      </c>
      <c r="I2475" s="199">
        <f t="shared" si="77"/>
        <v>0</v>
      </c>
    </row>
    <row r="2476" spans="1:9">
      <c r="A2476" s="214">
        <v>21031</v>
      </c>
      <c r="B2476" s="86">
        <f t="shared" si="76"/>
        <v>1.2408240403366877</v>
      </c>
      <c r="I2476" s="199">
        <f t="shared" si="77"/>
        <v>1</v>
      </c>
    </row>
    <row r="2477" spans="1:9">
      <c r="A2477" s="214">
        <v>25444</v>
      </c>
      <c r="B2477" s="86">
        <f t="shared" si="76"/>
        <v>1.4957678796051133</v>
      </c>
      <c r="I2477" s="199">
        <f t="shared" si="77"/>
        <v>1</v>
      </c>
    </row>
    <row r="2478" spans="1:9">
      <c r="A2478" s="214">
        <v>-6909</v>
      </c>
      <c r="B2478" s="86">
        <f t="shared" si="76"/>
        <v>-0.37330033518105826</v>
      </c>
      <c r="I2478" s="199">
        <f t="shared" si="77"/>
        <v>0</v>
      </c>
    </row>
    <row r="2479" spans="1:9">
      <c r="A2479" s="214">
        <v>-6922</v>
      </c>
      <c r="B2479" s="86">
        <f t="shared" si="76"/>
        <v>-0.37405135940731921</v>
      </c>
      <c r="I2479" s="199">
        <f t="shared" si="77"/>
        <v>0</v>
      </c>
    </row>
    <row r="2480" spans="1:9">
      <c r="A2480" s="214">
        <v>-9063</v>
      </c>
      <c r="B2480" s="86">
        <f t="shared" si="76"/>
        <v>-0.49773927236306337</v>
      </c>
      <c r="I2480" s="199">
        <f t="shared" si="77"/>
        <v>0</v>
      </c>
    </row>
    <row r="2481" spans="1:9">
      <c r="A2481" s="214">
        <v>7826</v>
      </c>
      <c r="B2481" s="86">
        <f t="shared" si="76"/>
        <v>0.47795673973855479</v>
      </c>
      <c r="I2481" s="199">
        <f t="shared" si="77"/>
        <v>0</v>
      </c>
    </row>
    <row r="2482" spans="1:9">
      <c r="A2482" s="214">
        <v>-4303</v>
      </c>
      <c r="B2482" s="86">
        <f t="shared" si="76"/>
        <v>-0.22274886336290342</v>
      </c>
      <c r="I2482" s="199">
        <f t="shared" si="77"/>
        <v>0</v>
      </c>
    </row>
    <row r="2483" spans="1:9">
      <c r="A2483" s="214">
        <v>-20629</v>
      </c>
      <c r="B2483" s="86">
        <f t="shared" si="76"/>
        <v>-1.16591974935799</v>
      </c>
      <c r="I2483" s="199">
        <f t="shared" si="77"/>
        <v>-1</v>
      </c>
    </row>
    <row r="2484" spans="1:9">
      <c r="A2484" s="214">
        <v>-18331</v>
      </c>
      <c r="B2484" s="86">
        <f t="shared" si="76"/>
        <v>-1.0331617745927868</v>
      </c>
      <c r="I2484" s="199">
        <f t="shared" si="77"/>
        <v>-1</v>
      </c>
    </row>
    <row r="2485" spans="1:9">
      <c r="A2485" s="214">
        <v>-9616</v>
      </c>
      <c r="B2485" s="86">
        <f t="shared" si="76"/>
        <v>-0.52968668752631731</v>
      </c>
      <c r="I2485" s="199">
        <f t="shared" si="77"/>
        <v>-1</v>
      </c>
    </row>
    <row r="2486" spans="1:9">
      <c r="A2486" s="214">
        <v>-13978</v>
      </c>
      <c r="B2486" s="86">
        <f t="shared" si="76"/>
        <v>-0.78168420098402691</v>
      </c>
      <c r="I2486" s="199">
        <f t="shared" si="77"/>
        <v>-1</v>
      </c>
    </row>
    <row r="2487" spans="1:9">
      <c r="A2487" s="214">
        <v>13990</v>
      </c>
      <c r="B2487" s="86">
        <f t="shared" si="76"/>
        <v>0.83405776517489649</v>
      </c>
      <c r="I2487" s="199">
        <f t="shared" si="77"/>
        <v>1</v>
      </c>
    </row>
    <row r="2488" spans="1:9">
      <c r="A2488" s="214">
        <v>27837</v>
      </c>
      <c r="B2488" s="86">
        <f t="shared" si="76"/>
        <v>1.6340141083314543</v>
      </c>
      <c r="I2488" s="199">
        <f t="shared" si="77"/>
        <v>2</v>
      </c>
    </row>
    <row r="2489" spans="1:9">
      <c r="A2489" s="214">
        <v>-11000</v>
      </c>
      <c r="B2489" s="86">
        <f t="shared" si="76"/>
        <v>-0.60964188207594361</v>
      </c>
      <c r="I2489" s="199">
        <f t="shared" si="77"/>
        <v>-1</v>
      </c>
    </row>
    <row r="2490" spans="1:9">
      <c r="A2490" s="214">
        <v>-312</v>
      </c>
      <c r="B2490" s="86">
        <f t="shared" si="76"/>
        <v>7.8155740992055609E-3</v>
      </c>
      <c r="I2490" s="199">
        <f t="shared" si="77"/>
        <v>0</v>
      </c>
    </row>
    <row r="2491" spans="1:9">
      <c r="A2491" s="214">
        <v>20792</v>
      </c>
      <c r="B2491" s="86">
        <f t="shared" si="76"/>
        <v>1.227016748792352</v>
      </c>
      <c r="I2491" s="199">
        <f t="shared" si="77"/>
        <v>1</v>
      </c>
    </row>
    <row r="2492" spans="1:9">
      <c r="A2492" s="214">
        <v>8100</v>
      </c>
      <c r="B2492" s="86">
        <f t="shared" si="76"/>
        <v>0.49378601958436236</v>
      </c>
      <c r="I2492" s="199">
        <f t="shared" si="77"/>
        <v>0</v>
      </c>
    </row>
    <row r="2493" spans="1:9">
      <c r="A2493" s="214">
        <v>-3795</v>
      </c>
      <c r="B2493" s="86">
        <f t="shared" si="76"/>
        <v>-0.19340114744439893</v>
      </c>
      <c r="I2493" s="199">
        <f t="shared" si="77"/>
        <v>0</v>
      </c>
    </row>
    <row r="2494" spans="1:9">
      <c r="A2494" s="214">
        <v>29691</v>
      </c>
      <c r="B2494" s="86">
        <f t="shared" si="76"/>
        <v>1.7411217172151301</v>
      </c>
      <c r="I2494" s="199">
        <f t="shared" si="77"/>
        <v>2</v>
      </c>
    </row>
    <row r="2495" spans="1:9">
      <c r="A2495" s="214">
        <v>18863</v>
      </c>
      <c r="B2495" s="86">
        <f t="shared" si="76"/>
        <v>1.1155763078340939</v>
      </c>
      <c r="I2495" s="199">
        <f t="shared" si="77"/>
        <v>1</v>
      </c>
    </row>
    <row r="2496" spans="1:9">
      <c r="A2496" s="214">
        <v>24579</v>
      </c>
      <c r="B2496" s="86">
        <f t="shared" si="76"/>
        <v>1.4457958830115969</v>
      </c>
      <c r="I2496" s="199">
        <f t="shared" si="77"/>
        <v>1</v>
      </c>
    </row>
    <row r="2497" spans="1:9">
      <c r="A2497" s="214">
        <v>-4509</v>
      </c>
      <c r="B2497" s="86">
        <f t="shared" si="76"/>
        <v>-0.23464970879442293</v>
      </c>
      <c r="I2497" s="199">
        <f t="shared" si="77"/>
        <v>0</v>
      </c>
    </row>
    <row r="2498" spans="1:9">
      <c r="A2498" s="214">
        <v>-15295</v>
      </c>
      <c r="B2498" s="86">
        <f t="shared" si="76"/>
        <v>-0.8577687322136931</v>
      </c>
      <c r="I2498" s="199">
        <f t="shared" si="77"/>
        <v>-1</v>
      </c>
    </row>
    <row r="2499" spans="1:9">
      <c r="A2499" s="214">
        <v>-29161</v>
      </c>
      <c r="B2499" s="86">
        <f t="shared" si="76"/>
        <v>-1.6588227261624786</v>
      </c>
      <c r="I2499" s="199">
        <f t="shared" si="77"/>
        <v>-2</v>
      </c>
    </row>
    <row r="2500" spans="1:9">
      <c r="A2500" s="214">
        <v>-23472</v>
      </c>
      <c r="B2500" s="86">
        <f t="shared" si="76"/>
        <v>-1.3301629705318252</v>
      </c>
      <c r="I2500" s="199">
        <f t="shared" si="77"/>
        <v>-1</v>
      </c>
    </row>
    <row r="2501" spans="1:9">
      <c r="A2501" s="214">
        <v>19942</v>
      </c>
      <c r="B2501" s="86">
        <f t="shared" si="76"/>
        <v>1.177911318613752</v>
      </c>
      <c r="I2501" s="199">
        <f t="shared" si="77"/>
        <v>1</v>
      </c>
    </row>
    <row r="2502" spans="1:9">
      <c r="A2502" s="214">
        <v>-13080</v>
      </c>
      <c r="B2502" s="86">
        <f t="shared" si="76"/>
        <v>-0.72980575827769423</v>
      </c>
      <c r="I2502" s="199">
        <f t="shared" si="77"/>
        <v>-1</v>
      </c>
    </row>
    <row r="2503" spans="1:9">
      <c r="A2503" s="214">
        <v>7213</v>
      </c>
      <c r="B2503" s="86">
        <f t="shared" si="76"/>
        <v>0.442543058915635</v>
      </c>
      <c r="I2503" s="199">
        <f t="shared" si="77"/>
        <v>0</v>
      </c>
    </row>
    <row r="2504" spans="1:9">
      <c r="A2504" s="214">
        <v>23481</v>
      </c>
      <c r="B2504" s="86">
        <f t="shared" ref="B2504:B2567" si="78">(A2504-$F$7)/$F$8</f>
        <v>1.3823632214397112</v>
      </c>
      <c r="I2504" s="199">
        <f t="shared" ref="I2504:I2567" si="79">ROUND(B2504,0)</f>
        <v>1</v>
      </c>
    </row>
    <row r="2505" spans="1:9">
      <c r="A2505" s="214">
        <v>-5791</v>
      </c>
      <c r="B2505" s="86">
        <f t="shared" si="78"/>
        <v>-0.30871225172261729</v>
      </c>
      <c r="I2505" s="199">
        <f t="shared" si="79"/>
        <v>0</v>
      </c>
    </row>
    <row r="2506" spans="1:9">
      <c r="A2506" s="214">
        <v>22768</v>
      </c>
      <c r="B2506" s="86">
        <f t="shared" si="78"/>
        <v>1.341172431184015</v>
      </c>
      <c r="I2506" s="199">
        <f t="shared" si="79"/>
        <v>1</v>
      </c>
    </row>
    <row r="2507" spans="1:9">
      <c r="A2507" s="214">
        <v>10380</v>
      </c>
      <c r="B2507" s="86">
        <f t="shared" si="78"/>
        <v>0.62550411465166589</v>
      </c>
      <c r="I2507" s="199">
        <f t="shared" si="79"/>
        <v>1</v>
      </c>
    </row>
    <row r="2508" spans="1:9">
      <c r="A2508" s="214">
        <v>11911</v>
      </c>
      <c r="B2508" s="86">
        <f t="shared" si="78"/>
        <v>0.71395166006747368</v>
      </c>
      <c r="I2508" s="199">
        <f t="shared" si="79"/>
        <v>1</v>
      </c>
    </row>
    <row r="2509" spans="1:9">
      <c r="A2509" s="214">
        <v>-19470</v>
      </c>
      <c r="B2509" s="86">
        <f t="shared" si="78"/>
        <v>-1.0989630510321109</v>
      </c>
      <c r="I2509" s="199">
        <f t="shared" si="79"/>
        <v>-1</v>
      </c>
    </row>
    <row r="2510" spans="1:9">
      <c r="A2510" s="214">
        <v>-26574</v>
      </c>
      <c r="B2510" s="86">
        <f t="shared" si="78"/>
        <v>-1.5093689051365513</v>
      </c>
      <c r="I2510" s="199">
        <f t="shared" si="79"/>
        <v>-2</v>
      </c>
    </row>
    <row r="2511" spans="1:9">
      <c r="A2511" s="214">
        <v>-24187</v>
      </c>
      <c r="B2511" s="86">
        <f t="shared" si="78"/>
        <v>-1.3714693029761769</v>
      </c>
      <c r="I2511" s="199">
        <f t="shared" si="79"/>
        <v>-1</v>
      </c>
    </row>
    <row r="2512" spans="1:9">
      <c r="A2512" s="214">
        <v>-16400</v>
      </c>
      <c r="B2512" s="86">
        <f t="shared" si="78"/>
        <v>-0.92160579144587307</v>
      </c>
      <c r="I2512" s="199">
        <f t="shared" si="79"/>
        <v>-1</v>
      </c>
    </row>
    <row r="2513" spans="1:9">
      <c r="A2513" s="214">
        <v>-25812</v>
      </c>
      <c r="B2513" s="86">
        <f t="shared" si="78"/>
        <v>-1.4653473312587946</v>
      </c>
      <c r="I2513" s="199">
        <f t="shared" si="79"/>
        <v>-1</v>
      </c>
    </row>
    <row r="2514" spans="1:9">
      <c r="A2514" s="214">
        <v>14605</v>
      </c>
      <c r="B2514" s="86">
        <f t="shared" si="78"/>
        <v>0.86958698818647173</v>
      </c>
      <c r="I2514" s="199">
        <f t="shared" si="79"/>
        <v>1</v>
      </c>
    </row>
    <row r="2515" spans="1:9">
      <c r="A2515" s="214">
        <v>3075</v>
      </c>
      <c r="B2515" s="86">
        <f t="shared" si="78"/>
        <v>0.20348627058734461</v>
      </c>
      <c r="I2515" s="199">
        <f t="shared" si="79"/>
        <v>0</v>
      </c>
    </row>
    <row r="2516" spans="1:9">
      <c r="A2516" s="214">
        <v>-12986</v>
      </c>
      <c r="B2516" s="86">
        <f t="shared" si="78"/>
        <v>-0.72437527541088431</v>
      </c>
      <c r="I2516" s="199">
        <f t="shared" si="79"/>
        <v>-1</v>
      </c>
    </row>
    <row r="2517" spans="1:9">
      <c r="A2517" s="214">
        <v>27697</v>
      </c>
      <c r="B2517" s="86">
        <f t="shared" si="78"/>
        <v>1.6259261551255673</v>
      </c>
      <c r="I2517" s="199">
        <f t="shared" si="79"/>
        <v>2</v>
      </c>
    </row>
    <row r="2518" spans="1:9">
      <c r="A2518" s="214">
        <v>-23907</v>
      </c>
      <c r="B2518" s="86">
        <f t="shared" si="78"/>
        <v>-1.3552933965644027</v>
      </c>
      <c r="I2518" s="199">
        <f t="shared" si="79"/>
        <v>-1</v>
      </c>
    </row>
    <row r="2519" spans="1:9">
      <c r="A2519" s="214">
        <v>5442</v>
      </c>
      <c r="B2519" s="86">
        <f t="shared" si="78"/>
        <v>0.34023045086116371</v>
      </c>
      <c r="I2519" s="199">
        <f t="shared" si="79"/>
        <v>0</v>
      </c>
    </row>
    <row r="2520" spans="1:9">
      <c r="A2520" s="214">
        <v>-19071</v>
      </c>
      <c r="B2520" s="86">
        <f t="shared" si="78"/>
        <v>-1.0759123843953327</v>
      </c>
      <c r="I2520" s="199">
        <f t="shared" si="79"/>
        <v>-1</v>
      </c>
    </row>
    <row r="2521" spans="1:9">
      <c r="A2521" s="214">
        <v>-7424</v>
      </c>
      <c r="B2521" s="86">
        <f t="shared" si="78"/>
        <v>-0.40305244875985707</v>
      </c>
      <c r="I2521" s="199">
        <f t="shared" si="79"/>
        <v>0</v>
      </c>
    </row>
    <row r="2522" spans="1:9">
      <c r="A2522" s="214">
        <v>12284</v>
      </c>
      <c r="B2522" s="86">
        <f t="shared" si="78"/>
        <v>0.73550027825172992</v>
      </c>
      <c r="I2522" s="199">
        <f t="shared" si="79"/>
        <v>1</v>
      </c>
    </row>
    <row r="2523" spans="1:9">
      <c r="A2523" s="214">
        <v>17615</v>
      </c>
      <c r="B2523" s="86">
        <f t="shared" si="78"/>
        <v>1.0434779821130435</v>
      </c>
      <c r="I2523" s="199">
        <f t="shared" si="79"/>
        <v>1</v>
      </c>
    </row>
    <row r="2524" spans="1:9">
      <c r="A2524" s="214">
        <v>-12107</v>
      </c>
      <c r="B2524" s="86">
        <f t="shared" si="78"/>
        <v>-0.67359448349677919</v>
      </c>
      <c r="I2524" s="199">
        <f t="shared" si="79"/>
        <v>-1</v>
      </c>
    </row>
    <row r="2525" spans="1:9">
      <c r="A2525" s="214">
        <v>6880</v>
      </c>
      <c r="B2525" s="86">
        <f t="shared" si="78"/>
        <v>0.42330528450448934</v>
      </c>
      <c r="I2525" s="199">
        <f t="shared" si="79"/>
        <v>0</v>
      </c>
    </row>
    <row r="2526" spans="1:9">
      <c r="A2526" s="214">
        <v>-8856</v>
      </c>
      <c r="B2526" s="86">
        <f t="shared" si="78"/>
        <v>-0.48578065583721608</v>
      </c>
      <c r="I2526" s="199">
        <f t="shared" si="79"/>
        <v>0</v>
      </c>
    </row>
    <row r="2527" spans="1:9">
      <c r="A2527" s="214">
        <v>-3980</v>
      </c>
      <c r="B2527" s="86">
        <f t="shared" si="78"/>
        <v>-0.20408879989503539</v>
      </c>
      <c r="I2527" s="199">
        <f t="shared" si="79"/>
        <v>0</v>
      </c>
    </row>
    <row r="2528" spans="1:9">
      <c r="A2528" s="214">
        <v>20011</v>
      </c>
      <c r="B2528" s="86">
        <f t="shared" si="78"/>
        <v>1.1818975241223677</v>
      </c>
      <c r="I2528" s="199">
        <f t="shared" si="79"/>
        <v>1</v>
      </c>
    </row>
    <row r="2529" spans="1:9">
      <c r="A2529" s="214">
        <v>17752</v>
      </c>
      <c r="B2529" s="86">
        <f t="shared" si="78"/>
        <v>1.0513926220359473</v>
      </c>
      <c r="I2529" s="199">
        <f t="shared" si="79"/>
        <v>1</v>
      </c>
    </row>
    <row r="2530" spans="1:9">
      <c r="A2530" s="214">
        <v>15839</v>
      </c>
      <c r="B2530" s="86">
        <f t="shared" si="78"/>
        <v>0.94087651858693344</v>
      </c>
      <c r="I2530" s="199">
        <f t="shared" si="79"/>
        <v>1</v>
      </c>
    </row>
    <row r="2531" spans="1:9">
      <c r="A2531" s="214">
        <v>-14249</v>
      </c>
      <c r="B2531" s="86">
        <f t="shared" si="78"/>
        <v>-0.79734016754685111</v>
      </c>
      <c r="I2531" s="199">
        <f t="shared" si="79"/>
        <v>-1</v>
      </c>
    </row>
    <row r="2532" spans="1:9">
      <c r="A2532" s="214">
        <v>20857</v>
      </c>
      <c r="B2532" s="86">
        <f t="shared" si="78"/>
        <v>1.2307718699236567</v>
      </c>
      <c r="I2532" s="199">
        <f t="shared" si="79"/>
        <v>1</v>
      </c>
    </row>
    <row r="2533" spans="1:9">
      <c r="A2533" s="214">
        <v>-26</v>
      </c>
      <c r="B2533" s="86">
        <f t="shared" si="78"/>
        <v>2.4338107076946267E-2</v>
      </c>
      <c r="I2533" s="199">
        <f t="shared" si="79"/>
        <v>0</v>
      </c>
    </row>
    <row r="2534" spans="1:9">
      <c r="A2534" s="214">
        <v>17452</v>
      </c>
      <c r="B2534" s="86">
        <f t="shared" si="78"/>
        <v>1.0340612937376179</v>
      </c>
      <c r="I2534" s="199">
        <f t="shared" si="79"/>
        <v>1</v>
      </c>
    </row>
    <row r="2535" spans="1:9">
      <c r="A2535" s="214">
        <v>29153</v>
      </c>
      <c r="B2535" s="86">
        <f t="shared" si="78"/>
        <v>1.7100408684667927</v>
      </c>
      <c r="I2535" s="199">
        <f t="shared" si="79"/>
        <v>2</v>
      </c>
    </row>
    <row r="2536" spans="1:9">
      <c r="A2536" s="214">
        <v>14025</v>
      </c>
      <c r="B2536" s="86">
        <f t="shared" si="78"/>
        <v>0.8360797534763682</v>
      </c>
      <c r="I2536" s="199">
        <f t="shared" si="79"/>
        <v>1</v>
      </c>
    </row>
    <row r="2537" spans="1:9">
      <c r="A2537" s="214">
        <v>27261</v>
      </c>
      <c r="B2537" s="86">
        <f t="shared" si="78"/>
        <v>1.6007379579986618</v>
      </c>
      <c r="I2537" s="199">
        <f t="shared" si="79"/>
        <v>2</v>
      </c>
    </row>
    <row r="2538" spans="1:9">
      <c r="A2538" s="214">
        <v>-14805</v>
      </c>
      <c r="B2538" s="86">
        <f t="shared" si="78"/>
        <v>-0.82946089599308837</v>
      </c>
      <c r="I2538" s="199">
        <f t="shared" si="79"/>
        <v>-1</v>
      </c>
    </row>
    <row r="2539" spans="1:9">
      <c r="A2539" s="214">
        <v>13226</v>
      </c>
      <c r="B2539" s="86">
        <f t="shared" si="78"/>
        <v>0.78992064910848425</v>
      </c>
      <c r="I2539" s="199">
        <f t="shared" si="79"/>
        <v>1</v>
      </c>
    </row>
    <row r="2540" spans="1:9">
      <c r="A2540" s="214">
        <v>-26011</v>
      </c>
      <c r="B2540" s="86">
        <f t="shared" si="78"/>
        <v>-1.4768437790300197</v>
      </c>
      <c r="I2540" s="199">
        <f t="shared" si="79"/>
        <v>-1</v>
      </c>
    </row>
    <row r="2541" spans="1:9">
      <c r="A2541" s="214">
        <v>-851</v>
      </c>
      <c r="B2541" s="86">
        <f t="shared" si="78"/>
        <v>-2.3323045743459617E-2</v>
      </c>
      <c r="I2541" s="199">
        <f t="shared" si="79"/>
        <v>0</v>
      </c>
    </row>
    <row r="2542" spans="1:9">
      <c r="A2542" s="214">
        <v>-26513</v>
      </c>
      <c r="B2542" s="86">
        <f t="shared" si="78"/>
        <v>-1.5058448683825576</v>
      </c>
      <c r="I2542" s="199">
        <f t="shared" si="79"/>
        <v>-2</v>
      </c>
    </row>
    <row r="2543" spans="1:9">
      <c r="A2543" s="214">
        <v>-14354</v>
      </c>
      <c r="B2543" s="86">
        <f t="shared" si="78"/>
        <v>-0.80340613245126646</v>
      </c>
      <c r="I2543" s="199">
        <f t="shared" si="79"/>
        <v>-1</v>
      </c>
    </row>
    <row r="2544" spans="1:9">
      <c r="A2544" s="214">
        <v>-8407</v>
      </c>
      <c r="B2544" s="86">
        <f t="shared" si="78"/>
        <v>-0.45984143448404979</v>
      </c>
      <c r="I2544" s="199">
        <f t="shared" si="79"/>
        <v>0</v>
      </c>
    </row>
    <row r="2545" spans="1:9">
      <c r="A2545" s="214">
        <v>18682</v>
      </c>
      <c r="B2545" s="86">
        <f t="shared" si="78"/>
        <v>1.1051197397607684</v>
      </c>
      <c r="I2545" s="199">
        <f t="shared" si="79"/>
        <v>1</v>
      </c>
    </row>
    <row r="2546" spans="1:9">
      <c r="A2546" s="214">
        <v>-3125</v>
      </c>
      <c r="B2546" s="86">
        <f t="shared" si="78"/>
        <v>-0.15469451424479658</v>
      </c>
      <c r="I2546" s="199">
        <f t="shared" si="79"/>
        <v>0</v>
      </c>
    </row>
    <row r="2547" spans="1:9">
      <c r="A2547" s="214">
        <v>-29774</v>
      </c>
      <c r="B2547" s="86">
        <f t="shared" si="78"/>
        <v>-1.6942364069853983</v>
      </c>
      <c r="I2547" s="199">
        <f t="shared" si="79"/>
        <v>-2</v>
      </c>
    </row>
    <row r="2548" spans="1:9">
      <c r="A2548" s="214">
        <v>-15669</v>
      </c>
      <c r="B2548" s="86">
        <f t="shared" si="78"/>
        <v>-0.87937512149227703</v>
      </c>
      <c r="I2548" s="199">
        <f t="shared" si="79"/>
        <v>-1</v>
      </c>
    </row>
    <row r="2549" spans="1:9">
      <c r="A2549" s="214">
        <v>13020</v>
      </c>
      <c r="B2549" s="86">
        <f t="shared" si="78"/>
        <v>0.77801980367696466</v>
      </c>
      <c r="I2549" s="199">
        <f t="shared" si="79"/>
        <v>1</v>
      </c>
    </row>
    <row r="2550" spans="1:9">
      <c r="A2550" s="214">
        <v>22877</v>
      </c>
      <c r="B2550" s="86">
        <f t="shared" si="78"/>
        <v>1.3474694804657414</v>
      </c>
      <c r="I2550" s="199">
        <f t="shared" si="79"/>
        <v>1</v>
      </c>
    </row>
    <row r="2551" spans="1:9">
      <c r="A2551" s="214">
        <v>-14050</v>
      </c>
      <c r="B2551" s="86">
        <f t="shared" si="78"/>
        <v>-0.78584371977562595</v>
      </c>
      <c r="I2551" s="199">
        <f t="shared" si="79"/>
        <v>-1</v>
      </c>
    </row>
    <row r="2552" spans="1:9">
      <c r="A2552" s="214">
        <v>-28498</v>
      </c>
      <c r="B2552" s="86">
        <f t="shared" si="78"/>
        <v>-1.6205204906231707</v>
      </c>
      <c r="I2552" s="199">
        <f t="shared" si="79"/>
        <v>-2</v>
      </c>
    </row>
    <row r="2553" spans="1:9">
      <c r="A2553" s="214">
        <v>-21705</v>
      </c>
      <c r="B2553" s="86">
        <f t="shared" si="78"/>
        <v>-1.228081446854665</v>
      </c>
      <c r="I2553" s="199">
        <f t="shared" si="79"/>
        <v>-1</v>
      </c>
    </row>
    <row r="2554" spans="1:9">
      <c r="A2554" s="214">
        <v>-10996</v>
      </c>
      <c r="B2554" s="86">
        <f t="shared" si="78"/>
        <v>-0.6094107976986326</v>
      </c>
      <c r="I2554" s="199">
        <f t="shared" si="79"/>
        <v>-1</v>
      </c>
    </row>
    <row r="2555" spans="1:9">
      <c r="A2555" s="214">
        <v>11122</v>
      </c>
      <c r="B2555" s="86">
        <f t="shared" si="78"/>
        <v>0.66837026664286725</v>
      </c>
      <c r="I2555" s="199">
        <f t="shared" si="79"/>
        <v>1</v>
      </c>
    </row>
    <row r="2556" spans="1:9">
      <c r="A2556" s="214">
        <v>5697</v>
      </c>
      <c r="B2556" s="86">
        <f t="shared" si="78"/>
        <v>0.35496207991474371</v>
      </c>
      <c r="I2556" s="199">
        <f t="shared" si="79"/>
        <v>0</v>
      </c>
    </row>
    <row r="2557" spans="1:9">
      <c r="A2557" s="214">
        <v>9996</v>
      </c>
      <c r="B2557" s="86">
        <f t="shared" si="78"/>
        <v>0.60332001442980421</v>
      </c>
      <c r="I2557" s="199">
        <f t="shared" si="79"/>
        <v>1</v>
      </c>
    </row>
    <row r="2558" spans="1:9">
      <c r="A2558" s="214">
        <v>24447</v>
      </c>
      <c r="B2558" s="86">
        <f t="shared" si="78"/>
        <v>1.4381700985603318</v>
      </c>
      <c r="I2558" s="199">
        <f t="shared" si="79"/>
        <v>1</v>
      </c>
    </row>
    <row r="2559" spans="1:9">
      <c r="A2559" s="214">
        <v>19717</v>
      </c>
      <c r="B2559" s="86">
        <f t="shared" si="78"/>
        <v>1.1649128223900049</v>
      </c>
      <c r="I2559" s="199">
        <f t="shared" si="79"/>
        <v>1</v>
      </c>
    </row>
    <row r="2560" spans="1:9">
      <c r="A2560" s="214">
        <v>-26931</v>
      </c>
      <c r="B2560" s="86">
        <f t="shared" si="78"/>
        <v>-1.5299931858115634</v>
      </c>
      <c r="I2560" s="199">
        <f t="shared" si="79"/>
        <v>-2</v>
      </c>
    </row>
    <row r="2561" spans="1:9">
      <c r="A2561" s="214">
        <v>-16038</v>
      </c>
      <c r="B2561" s="86">
        <f t="shared" si="78"/>
        <v>-0.90069265529922227</v>
      </c>
      <c r="I2561" s="199">
        <f t="shared" si="79"/>
        <v>-1</v>
      </c>
    </row>
    <row r="2562" spans="1:9">
      <c r="A2562" s="214">
        <v>6259</v>
      </c>
      <c r="B2562" s="86">
        <f t="shared" si="78"/>
        <v>0.38742943492694748</v>
      </c>
      <c r="I2562" s="199">
        <f t="shared" si="79"/>
        <v>0</v>
      </c>
    </row>
    <row r="2563" spans="1:9">
      <c r="A2563" s="214">
        <v>-4464</v>
      </c>
      <c r="B2563" s="86">
        <f t="shared" si="78"/>
        <v>-0.23205000954967353</v>
      </c>
      <c r="I2563" s="199">
        <f t="shared" si="79"/>
        <v>0</v>
      </c>
    </row>
    <row r="2564" spans="1:9">
      <c r="A2564" s="214">
        <v>-23491</v>
      </c>
      <c r="B2564" s="86">
        <f t="shared" si="78"/>
        <v>-1.3312606213240528</v>
      </c>
      <c r="I2564" s="199">
        <f t="shared" si="79"/>
        <v>-1</v>
      </c>
    </row>
    <row r="2565" spans="1:9">
      <c r="A2565" s="214">
        <v>-1685</v>
      </c>
      <c r="B2565" s="86">
        <f t="shared" si="78"/>
        <v>-7.1504138412815388E-2</v>
      </c>
      <c r="I2565" s="199">
        <f t="shared" si="79"/>
        <v>0</v>
      </c>
    </row>
    <row r="2566" spans="1:9">
      <c r="A2566" s="214">
        <v>-11858</v>
      </c>
      <c r="B2566" s="86">
        <f t="shared" si="78"/>
        <v>-0.65920948100916577</v>
      </c>
      <c r="I2566" s="199">
        <f t="shared" si="79"/>
        <v>-1</v>
      </c>
    </row>
    <row r="2567" spans="1:9">
      <c r="A2567" s="214">
        <v>5564</v>
      </c>
      <c r="B2567" s="86">
        <f t="shared" si="78"/>
        <v>0.34727852436915096</v>
      </c>
      <c r="I2567" s="199">
        <f t="shared" si="79"/>
        <v>0</v>
      </c>
    </row>
    <row r="2568" spans="1:9">
      <c r="A2568" s="214">
        <v>2739</v>
      </c>
      <c r="B2568" s="86">
        <f t="shared" ref="B2568:B2631" si="80">(A2568-$F$7)/$F$8</f>
        <v>0.18407518289321567</v>
      </c>
      <c r="I2568" s="199">
        <f t="shared" ref="I2568:I2631" si="81">ROUND(B2568,0)</f>
        <v>0</v>
      </c>
    </row>
    <row r="2569" spans="1:9">
      <c r="A2569" s="214">
        <v>19768</v>
      </c>
      <c r="B2569" s="86">
        <f t="shared" si="80"/>
        <v>1.1678591482007208</v>
      </c>
      <c r="I2569" s="199">
        <f t="shared" si="81"/>
        <v>1</v>
      </c>
    </row>
    <row r="2570" spans="1:9">
      <c r="A2570" s="214">
        <v>12897</v>
      </c>
      <c r="B2570" s="86">
        <f t="shared" si="80"/>
        <v>0.77091395907464966</v>
      </c>
      <c r="I2570" s="199">
        <f t="shared" si="81"/>
        <v>1</v>
      </c>
    </row>
    <row r="2571" spans="1:9">
      <c r="A2571" s="214">
        <v>-6271</v>
      </c>
      <c r="B2571" s="86">
        <f t="shared" si="80"/>
        <v>-0.33644237699994434</v>
      </c>
      <c r="I2571" s="199">
        <f t="shared" si="81"/>
        <v>0</v>
      </c>
    </row>
    <row r="2572" spans="1:9">
      <c r="A2572" s="214">
        <v>-16310</v>
      </c>
      <c r="B2572" s="86">
        <f t="shared" si="80"/>
        <v>-0.91640639295637427</v>
      </c>
      <c r="I2572" s="199">
        <f t="shared" si="81"/>
        <v>-1</v>
      </c>
    </row>
    <row r="2573" spans="1:9">
      <c r="A2573" s="214">
        <v>19778</v>
      </c>
      <c r="B2573" s="86">
        <f t="shared" si="80"/>
        <v>1.1684368591439984</v>
      </c>
      <c r="I2573" s="199">
        <f t="shared" si="81"/>
        <v>1</v>
      </c>
    </row>
    <row r="2574" spans="1:9">
      <c r="A2574" s="214">
        <v>-24940</v>
      </c>
      <c r="B2574" s="86">
        <f t="shared" si="80"/>
        <v>-1.4149709370049839</v>
      </c>
      <c r="I2574" s="199">
        <f t="shared" si="81"/>
        <v>-1</v>
      </c>
    </row>
    <row r="2575" spans="1:9">
      <c r="A2575" s="214">
        <v>388</v>
      </c>
      <c r="B2575" s="86">
        <f t="shared" si="80"/>
        <v>4.8255340128640856E-2</v>
      </c>
      <c r="I2575" s="199">
        <f t="shared" si="81"/>
        <v>0</v>
      </c>
    </row>
    <row r="2576" spans="1:9">
      <c r="A2576" s="214">
        <v>5232</v>
      </c>
      <c r="B2576" s="86">
        <f t="shared" si="80"/>
        <v>0.32809852105233311</v>
      </c>
      <c r="I2576" s="199">
        <f t="shared" si="81"/>
        <v>0</v>
      </c>
    </row>
    <row r="2577" spans="1:9">
      <c r="A2577" s="214">
        <v>-6847</v>
      </c>
      <c r="B2577" s="86">
        <f t="shared" si="80"/>
        <v>-0.36971852733273686</v>
      </c>
      <c r="I2577" s="199">
        <f t="shared" si="81"/>
        <v>0</v>
      </c>
    </row>
    <row r="2578" spans="1:9">
      <c r="A2578" s="214">
        <v>-16507</v>
      </c>
      <c r="B2578" s="86">
        <f t="shared" si="80"/>
        <v>-0.92778729853894393</v>
      </c>
      <c r="I2578" s="199">
        <f t="shared" si="81"/>
        <v>-1</v>
      </c>
    </row>
    <row r="2579" spans="1:9">
      <c r="A2579" s="214">
        <v>13920</v>
      </c>
      <c r="B2579" s="86">
        <f t="shared" si="80"/>
        <v>0.83001378857195296</v>
      </c>
      <c r="I2579" s="199">
        <f t="shared" si="81"/>
        <v>1</v>
      </c>
    </row>
    <row r="2580" spans="1:9">
      <c r="A2580" s="214">
        <v>4022</v>
      </c>
      <c r="B2580" s="86">
        <f t="shared" si="80"/>
        <v>0.25819549691573779</v>
      </c>
      <c r="I2580" s="199">
        <f t="shared" si="81"/>
        <v>0</v>
      </c>
    </row>
    <row r="2581" spans="1:9">
      <c r="A2581" s="214">
        <v>-1921</v>
      </c>
      <c r="B2581" s="86">
        <f t="shared" si="80"/>
        <v>-8.513811667416786E-2</v>
      </c>
      <c r="I2581" s="199">
        <f t="shared" si="81"/>
        <v>0</v>
      </c>
    </row>
    <row r="2582" spans="1:9">
      <c r="A2582" s="214">
        <v>-282</v>
      </c>
      <c r="B2582" s="86">
        <f t="shared" si="80"/>
        <v>9.5487069290385029E-3</v>
      </c>
      <c r="I2582" s="199">
        <f t="shared" si="81"/>
        <v>0</v>
      </c>
    </row>
    <row r="2583" spans="1:9">
      <c r="A2583" s="214">
        <v>21060</v>
      </c>
      <c r="B2583" s="86">
        <f t="shared" si="80"/>
        <v>1.2424994020721929</v>
      </c>
      <c r="I2583" s="199">
        <f t="shared" si="81"/>
        <v>1</v>
      </c>
    </row>
    <row r="2584" spans="1:9">
      <c r="A2584" s="214">
        <v>-16103</v>
      </c>
      <c r="B2584" s="86">
        <f t="shared" si="80"/>
        <v>-0.90444777643052698</v>
      </c>
      <c r="I2584" s="199">
        <f t="shared" si="81"/>
        <v>-1</v>
      </c>
    </row>
    <row r="2585" spans="1:9">
      <c r="A2585" s="214">
        <v>-10178</v>
      </c>
      <c r="B2585" s="86">
        <f t="shared" si="80"/>
        <v>-0.56215404253852108</v>
      </c>
      <c r="I2585" s="199">
        <f t="shared" si="81"/>
        <v>-1</v>
      </c>
    </row>
    <row r="2586" spans="1:9">
      <c r="A2586" s="214">
        <v>-9957</v>
      </c>
      <c r="B2586" s="86">
        <f t="shared" si="80"/>
        <v>-0.54938663069208504</v>
      </c>
      <c r="I2586" s="199">
        <f t="shared" si="81"/>
        <v>-1</v>
      </c>
    </row>
    <row r="2587" spans="1:9">
      <c r="A2587" s="214">
        <v>-15673</v>
      </c>
      <c r="B2587" s="86">
        <f t="shared" si="80"/>
        <v>-0.87960620586958815</v>
      </c>
      <c r="I2587" s="199">
        <f t="shared" si="81"/>
        <v>-1</v>
      </c>
    </row>
    <row r="2588" spans="1:9">
      <c r="A2588" s="214">
        <v>17140</v>
      </c>
      <c r="B2588" s="86">
        <f t="shared" si="80"/>
        <v>1.0160367123073553</v>
      </c>
      <c r="I2588" s="199">
        <f t="shared" si="81"/>
        <v>1</v>
      </c>
    </row>
    <row r="2589" spans="1:9">
      <c r="A2589" s="214">
        <v>-11296</v>
      </c>
      <c r="B2589" s="86">
        <f t="shared" si="80"/>
        <v>-0.626742125996962</v>
      </c>
      <c r="I2589" s="199">
        <f t="shared" si="81"/>
        <v>-1</v>
      </c>
    </row>
    <row r="2590" spans="1:9">
      <c r="A2590" s="214">
        <v>-51</v>
      </c>
      <c r="B2590" s="86">
        <f t="shared" si="80"/>
        <v>2.2893829718752149E-2</v>
      </c>
      <c r="I2590" s="199">
        <f t="shared" si="81"/>
        <v>0</v>
      </c>
    </row>
    <row r="2591" spans="1:9">
      <c r="A2591" s="214">
        <v>-10529</v>
      </c>
      <c r="B2591" s="86">
        <f t="shared" si="80"/>
        <v>-0.58243169664756644</v>
      </c>
      <c r="I2591" s="199">
        <f t="shared" si="81"/>
        <v>-1</v>
      </c>
    </row>
    <row r="2592" spans="1:9">
      <c r="A2592" s="214">
        <v>2300</v>
      </c>
      <c r="B2592" s="86">
        <f t="shared" si="80"/>
        <v>0.15871367248332696</v>
      </c>
      <c r="I2592" s="199">
        <f t="shared" si="81"/>
        <v>0</v>
      </c>
    </row>
    <row r="2593" spans="1:9">
      <c r="A2593" s="214">
        <v>-3364</v>
      </c>
      <c r="B2593" s="86">
        <f t="shared" si="80"/>
        <v>-0.16850180578913235</v>
      </c>
      <c r="I2593" s="199">
        <f t="shared" si="81"/>
        <v>0</v>
      </c>
    </row>
    <row r="2594" spans="1:9">
      <c r="A2594" s="214">
        <v>-27174</v>
      </c>
      <c r="B2594" s="86">
        <f t="shared" si="80"/>
        <v>-1.5440315617332101</v>
      </c>
      <c r="I2594" s="199">
        <f t="shared" si="81"/>
        <v>-2</v>
      </c>
    </row>
    <row r="2595" spans="1:9">
      <c r="A2595" s="214">
        <v>5187</v>
      </c>
      <c r="B2595" s="86">
        <f t="shared" si="80"/>
        <v>0.32549882180758366</v>
      </c>
      <c r="I2595" s="199">
        <f t="shared" si="81"/>
        <v>0</v>
      </c>
    </row>
    <row r="2596" spans="1:9">
      <c r="A2596" s="214">
        <v>7620</v>
      </c>
      <c r="B2596" s="86">
        <f t="shared" si="80"/>
        <v>0.4660558943070352</v>
      </c>
      <c r="I2596" s="199">
        <f t="shared" si="81"/>
        <v>0</v>
      </c>
    </row>
    <row r="2597" spans="1:9">
      <c r="A2597" s="214">
        <v>23305</v>
      </c>
      <c r="B2597" s="86">
        <f t="shared" si="80"/>
        <v>1.3721955088380247</v>
      </c>
      <c r="I2597" s="199">
        <f t="shared" si="81"/>
        <v>1</v>
      </c>
    </row>
    <row r="2598" spans="1:9">
      <c r="A2598" s="214">
        <v>17550</v>
      </c>
      <c r="B2598" s="86">
        <f t="shared" si="80"/>
        <v>1.0397228609817388</v>
      </c>
      <c r="I2598" s="199">
        <f t="shared" si="81"/>
        <v>1</v>
      </c>
    </row>
    <row r="2599" spans="1:9">
      <c r="A2599" s="214">
        <v>5364</v>
      </c>
      <c r="B2599" s="86">
        <f t="shared" si="80"/>
        <v>0.33572430550359805</v>
      </c>
      <c r="I2599" s="199">
        <f t="shared" si="81"/>
        <v>0</v>
      </c>
    </row>
    <row r="2600" spans="1:9">
      <c r="A2600" s="214">
        <v>23656</v>
      </c>
      <c r="B2600" s="86">
        <f t="shared" si="80"/>
        <v>1.3924731629470701</v>
      </c>
      <c r="I2600" s="199">
        <f t="shared" si="81"/>
        <v>1</v>
      </c>
    </row>
    <row r="2601" spans="1:9">
      <c r="A2601" s="214">
        <v>-13978</v>
      </c>
      <c r="B2601" s="86">
        <f t="shared" si="80"/>
        <v>-0.78168420098402691</v>
      </c>
      <c r="I2601" s="199">
        <f t="shared" si="81"/>
        <v>-1</v>
      </c>
    </row>
    <row r="2602" spans="1:9">
      <c r="A2602" s="214">
        <v>-17849</v>
      </c>
      <c r="B2602" s="86">
        <f t="shared" si="80"/>
        <v>-1.0053161071268042</v>
      </c>
      <c r="I2602" s="199">
        <f t="shared" si="81"/>
        <v>-1</v>
      </c>
    </row>
    <row r="2603" spans="1:9">
      <c r="A2603" s="214">
        <v>9523</v>
      </c>
      <c r="B2603" s="86">
        <f t="shared" si="80"/>
        <v>0.57599428681277154</v>
      </c>
      <c r="I2603" s="199">
        <f t="shared" si="81"/>
        <v>1</v>
      </c>
    </row>
    <row r="2604" spans="1:9">
      <c r="A2604" s="214">
        <v>-26652</v>
      </c>
      <c r="B2604" s="86">
        <f t="shared" si="80"/>
        <v>-1.513875050494117</v>
      </c>
      <c r="I2604" s="199">
        <f t="shared" si="81"/>
        <v>-2</v>
      </c>
    </row>
    <row r="2605" spans="1:9">
      <c r="A2605" s="214">
        <v>-22404</v>
      </c>
      <c r="B2605" s="86">
        <f t="shared" si="80"/>
        <v>-1.2684634417897724</v>
      </c>
      <c r="I2605" s="199">
        <f t="shared" si="81"/>
        <v>-1</v>
      </c>
    </row>
    <row r="2606" spans="1:9">
      <c r="A2606" s="214">
        <v>4539</v>
      </c>
      <c r="B2606" s="86">
        <f t="shared" si="80"/>
        <v>0.28806315268319216</v>
      </c>
      <c r="I2606" s="199">
        <f t="shared" si="81"/>
        <v>0</v>
      </c>
    </row>
    <row r="2607" spans="1:9">
      <c r="A2607" s="214">
        <v>21655</v>
      </c>
      <c r="B2607" s="86">
        <f t="shared" si="80"/>
        <v>1.276873203197213</v>
      </c>
      <c r="I2607" s="199">
        <f t="shared" si="81"/>
        <v>1</v>
      </c>
    </row>
    <row r="2608" spans="1:9">
      <c r="A2608" s="214">
        <v>27103</v>
      </c>
      <c r="B2608" s="86">
        <f t="shared" si="80"/>
        <v>1.5916101250948751</v>
      </c>
      <c r="I2608" s="199">
        <f t="shared" si="81"/>
        <v>2</v>
      </c>
    </row>
    <row r="2609" spans="1:9">
      <c r="A2609" s="214">
        <v>4080</v>
      </c>
      <c r="B2609" s="86">
        <f t="shared" si="80"/>
        <v>0.26154622038674813</v>
      </c>
      <c r="I2609" s="199">
        <f t="shared" si="81"/>
        <v>0</v>
      </c>
    </row>
    <row r="2610" spans="1:9">
      <c r="A2610" s="214">
        <v>2926</v>
      </c>
      <c r="B2610" s="86">
        <f t="shared" si="80"/>
        <v>0.19487837753250767</v>
      </c>
      <c r="I2610" s="199">
        <f t="shared" si="81"/>
        <v>0</v>
      </c>
    </row>
    <row r="2611" spans="1:9">
      <c r="A2611" s="214">
        <v>-11606</v>
      </c>
      <c r="B2611" s="86">
        <f t="shared" si="80"/>
        <v>-0.64465116523856902</v>
      </c>
      <c r="I2611" s="199">
        <f t="shared" si="81"/>
        <v>-1</v>
      </c>
    </row>
    <row r="2612" spans="1:9">
      <c r="A2612" s="214">
        <v>29915</v>
      </c>
      <c r="B2612" s="86">
        <f t="shared" si="80"/>
        <v>1.7540624423445494</v>
      </c>
      <c r="I2612" s="199">
        <f t="shared" si="81"/>
        <v>2</v>
      </c>
    </row>
    <row r="2613" spans="1:9">
      <c r="A2613" s="214">
        <v>-13153</v>
      </c>
      <c r="B2613" s="86">
        <f t="shared" si="80"/>
        <v>-0.73402304816362107</v>
      </c>
      <c r="I2613" s="199">
        <f t="shared" si="81"/>
        <v>-1</v>
      </c>
    </row>
    <row r="2614" spans="1:9">
      <c r="A2614" s="214">
        <v>-9081</v>
      </c>
      <c r="B2614" s="86">
        <f t="shared" si="80"/>
        <v>-0.49877915206096313</v>
      </c>
      <c r="I2614" s="199">
        <f t="shared" si="81"/>
        <v>0</v>
      </c>
    </row>
    <row r="2615" spans="1:9">
      <c r="A2615" s="214">
        <v>16272</v>
      </c>
      <c r="B2615" s="86">
        <f t="shared" si="80"/>
        <v>0.96589140243085547</v>
      </c>
      <c r="I2615" s="199">
        <f t="shared" si="81"/>
        <v>1</v>
      </c>
    </row>
    <row r="2616" spans="1:9">
      <c r="A2616" s="214">
        <v>-25437</v>
      </c>
      <c r="B2616" s="86">
        <f t="shared" si="80"/>
        <v>-1.4436831708858828</v>
      </c>
      <c r="I2616" s="199">
        <f t="shared" si="81"/>
        <v>-1</v>
      </c>
    </row>
    <row r="2617" spans="1:9">
      <c r="A2617" s="214">
        <v>-3279</v>
      </c>
      <c r="B2617" s="86">
        <f t="shared" si="80"/>
        <v>-0.16359126277127234</v>
      </c>
      <c r="I2617" s="199">
        <f t="shared" si="81"/>
        <v>0</v>
      </c>
    </row>
    <row r="2618" spans="1:9">
      <c r="A2618" s="214">
        <v>14140</v>
      </c>
      <c r="B2618" s="86">
        <f t="shared" si="80"/>
        <v>0.84272342932406119</v>
      </c>
      <c r="I2618" s="199">
        <f t="shared" si="81"/>
        <v>1</v>
      </c>
    </row>
    <row r="2619" spans="1:9">
      <c r="A2619" s="214">
        <v>15972</v>
      </c>
      <c r="B2619" s="86">
        <f t="shared" si="80"/>
        <v>0.94856007413252608</v>
      </c>
      <c r="I2619" s="199">
        <f t="shared" si="81"/>
        <v>1</v>
      </c>
    </row>
    <row r="2620" spans="1:9">
      <c r="A2620" s="214">
        <v>8230</v>
      </c>
      <c r="B2620" s="86">
        <f t="shared" si="80"/>
        <v>0.50129626184697174</v>
      </c>
      <c r="I2620" s="199">
        <f t="shared" si="81"/>
        <v>1</v>
      </c>
    </row>
    <row r="2621" spans="1:9">
      <c r="A2621" s="214">
        <v>28458</v>
      </c>
      <c r="B2621" s="86">
        <f t="shared" si="80"/>
        <v>1.6698899579089963</v>
      </c>
      <c r="I2621" s="199">
        <f t="shared" si="81"/>
        <v>2</v>
      </c>
    </row>
    <row r="2622" spans="1:9">
      <c r="A2622" s="214">
        <v>-20203</v>
      </c>
      <c r="B2622" s="86">
        <f t="shared" si="80"/>
        <v>-1.1413092631743624</v>
      </c>
      <c r="I2622" s="199">
        <f t="shared" si="81"/>
        <v>-1</v>
      </c>
    </row>
    <row r="2623" spans="1:9">
      <c r="A2623" s="214">
        <v>-28271</v>
      </c>
      <c r="B2623" s="86">
        <f t="shared" si="80"/>
        <v>-1.6074064522107681</v>
      </c>
      <c r="I2623" s="199">
        <f t="shared" si="81"/>
        <v>-2</v>
      </c>
    </row>
    <row r="2624" spans="1:9">
      <c r="A2624" s="214">
        <v>13479</v>
      </c>
      <c r="B2624" s="86">
        <f t="shared" si="80"/>
        <v>0.80453673597340869</v>
      </c>
      <c r="I2624" s="199">
        <f t="shared" si="81"/>
        <v>1</v>
      </c>
    </row>
    <row r="2625" spans="1:9">
      <c r="A2625" s="214">
        <v>-27873</v>
      </c>
      <c r="B2625" s="86">
        <f t="shared" si="80"/>
        <v>-1.5844135566683177</v>
      </c>
      <c r="I2625" s="199">
        <f t="shared" si="81"/>
        <v>-2</v>
      </c>
    </row>
    <row r="2626" spans="1:9">
      <c r="A2626" s="214">
        <v>-28201</v>
      </c>
      <c r="B2626" s="86">
        <f t="shared" si="80"/>
        <v>-1.6033624756078244</v>
      </c>
      <c r="I2626" s="199">
        <f t="shared" si="81"/>
        <v>-2</v>
      </c>
    </row>
    <row r="2627" spans="1:9">
      <c r="A2627" s="214">
        <v>5728</v>
      </c>
      <c r="B2627" s="86">
        <f t="shared" si="80"/>
        <v>0.35675298383890441</v>
      </c>
      <c r="I2627" s="199">
        <f t="shared" si="81"/>
        <v>0</v>
      </c>
    </row>
    <row r="2628" spans="1:9">
      <c r="A2628" s="214">
        <v>-6476</v>
      </c>
      <c r="B2628" s="86">
        <f t="shared" si="80"/>
        <v>-0.34828545133713612</v>
      </c>
      <c r="I2628" s="199">
        <f t="shared" si="81"/>
        <v>0</v>
      </c>
    </row>
    <row r="2629" spans="1:9">
      <c r="A2629" s="214">
        <v>5209</v>
      </c>
      <c r="B2629" s="86">
        <f t="shared" si="80"/>
        <v>0.32676978588279454</v>
      </c>
      <c r="I2629" s="199">
        <f t="shared" si="81"/>
        <v>0</v>
      </c>
    </row>
    <row r="2630" spans="1:9">
      <c r="A2630" s="214">
        <v>-29549</v>
      </c>
      <c r="B2630" s="86">
        <f t="shared" si="80"/>
        <v>-1.6812379107616513</v>
      </c>
      <c r="I2630" s="199">
        <f t="shared" si="81"/>
        <v>-2</v>
      </c>
    </row>
    <row r="2631" spans="1:9">
      <c r="A2631" s="214">
        <v>-4912</v>
      </c>
      <c r="B2631" s="86">
        <f t="shared" si="80"/>
        <v>-0.25793145980851212</v>
      </c>
      <c r="I2631" s="199">
        <f t="shared" si="81"/>
        <v>0</v>
      </c>
    </row>
    <row r="2632" spans="1:9">
      <c r="A2632" s="214">
        <v>15857</v>
      </c>
      <c r="B2632" s="86">
        <f t="shared" ref="B2632:B2695" si="82">(A2632-$F$7)/$F$8</f>
        <v>0.9419163982848332</v>
      </c>
      <c r="I2632" s="199">
        <f t="shared" ref="I2632:I2695" si="83">ROUND(B2632,0)</f>
        <v>1</v>
      </c>
    </row>
    <row r="2633" spans="1:9">
      <c r="A2633" s="214">
        <v>28303</v>
      </c>
      <c r="B2633" s="86">
        <f t="shared" si="82"/>
        <v>1.6609354382881927</v>
      </c>
      <c r="I2633" s="199">
        <f t="shared" si="83"/>
        <v>2</v>
      </c>
    </row>
    <row r="2634" spans="1:9">
      <c r="A2634" s="214">
        <v>-11440</v>
      </c>
      <c r="B2634" s="86">
        <f t="shared" si="82"/>
        <v>-0.63506116358016007</v>
      </c>
      <c r="I2634" s="199">
        <f t="shared" si="83"/>
        <v>-1</v>
      </c>
    </row>
    <row r="2635" spans="1:9">
      <c r="A2635" s="214">
        <v>-25898</v>
      </c>
      <c r="B2635" s="86">
        <f t="shared" si="82"/>
        <v>-1.4703156453709825</v>
      </c>
      <c r="I2635" s="199">
        <f t="shared" si="83"/>
        <v>-1</v>
      </c>
    </row>
    <row r="2636" spans="1:9">
      <c r="A2636" s="214">
        <v>-113</v>
      </c>
      <c r="B2636" s="86">
        <f t="shared" si="82"/>
        <v>1.931202187043074E-2</v>
      </c>
      <c r="I2636" s="199">
        <f t="shared" si="83"/>
        <v>0</v>
      </c>
    </row>
    <row r="2637" spans="1:9">
      <c r="A2637" s="214">
        <v>20</v>
      </c>
      <c r="B2637" s="86">
        <f t="shared" si="82"/>
        <v>2.6995577416023445E-2</v>
      </c>
      <c r="I2637" s="199">
        <f t="shared" si="83"/>
        <v>0</v>
      </c>
    </row>
    <row r="2638" spans="1:9">
      <c r="A2638" s="214">
        <v>8876</v>
      </c>
      <c r="B2638" s="86">
        <f t="shared" si="82"/>
        <v>0.53861638878270779</v>
      </c>
      <c r="I2638" s="199">
        <f t="shared" si="83"/>
        <v>1</v>
      </c>
    </row>
    <row r="2639" spans="1:9">
      <c r="A2639" s="214">
        <v>11420</v>
      </c>
      <c r="B2639" s="86">
        <f t="shared" si="82"/>
        <v>0.68558605275254114</v>
      </c>
      <c r="I2639" s="199">
        <f t="shared" si="83"/>
        <v>1</v>
      </c>
    </row>
    <row r="2640" spans="1:9">
      <c r="A2640" s="214">
        <v>-794</v>
      </c>
      <c r="B2640" s="86">
        <f t="shared" si="82"/>
        <v>-2.0030093366777028E-2</v>
      </c>
      <c r="I2640" s="199">
        <f t="shared" si="83"/>
        <v>0</v>
      </c>
    </row>
    <row r="2641" spans="1:9">
      <c r="A2641" s="214">
        <v>11223</v>
      </c>
      <c r="B2641" s="86">
        <f t="shared" si="82"/>
        <v>0.67420514716997149</v>
      </c>
      <c r="I2641" s="199">
        <f t="shared" si="83"/>
        <v>1</v>
      </c>
    </row>
    <row r="2642" spans="1:9">
      <c r="A2642" s="214">
        <v>-18217</v>
      </c>
      <c r="B2642" s="86">
        <f t="shared" si="82"/>
        <v>-1.0265758698394216</v>
      </c>
      <c r="I2642" s="199">
        <f t="shared" si="83"/>
        <v>-1</v>
      </c>
    </row>
    <row r="2643" spans="1:9">
      <c r="A2643" s="214">
        <v>-6929</v>
      </c>
      <c r="B2643" s="86">
        <f t="shared" si="82"/>
        <v>-0.37445575706761353</v>
      </c>
      <c r="I2643" s="199">
        <f t="shared" si="83"/>
        <v>0</v>
      </c>
    </row>
    <row r="2644" spans="1:9">
      <c r="A2644" s="214">
        <v>-13084</v>
      </c>
      <c r="B2644" s="86">
        <f t="shared" si="82"/>
        <v>-0.73003684265500524</v>
      </c>
      <c r="I2644" s="199">
        <f t="shared" si="83"/>
        <v>-1</v>
      </c>
    </row>
    <row r="2645" spans="1:9">
      <c r="A2645" s="214">
        <v>-11540</v>
      </c>
      <c r="B2645" s="86">
        <f t="shared" si="82"/>
        <v>-0.64083827301293661</v>
      </c>
      <c r="I2645" s="199">
        <f t="shared" si="83"/>
        <v>-1</v>
      </c>
    </row>
    <row r="2646" spans="1:9">
      <c r="A2646" s="214">
        <v>-29484</v>
      </c>
      <c r="B2646" s="86">
        <f t="shared" si="82"/>
        <v>-1.6774827896303466</v>
      </c>
      <c r="I2646" s="199">
        <f t="shared" si="83"/>
        <v>-2</v>
      </c>
    </row>
    <row r="2647" spans="1:9">
      <c r="A2647" s="214">
        <v>4595</v>
      </c>
      <c r="B2647" s="86">
        <f t="shared" si="82"/>
        <v>0.291298333965547</v>
      </c>
      <c r="I2647" s="199">
        <f t="shared" si="83"/>
        <v>0</v>
      </c>
    </row>
    <row r="2648" spans="1:9">
      <c r="A2648" s="214">
        <v>-10255</v>
      </c>
      <c r="B2648" s="86">
        <f t="shared" si="82"/>
        <v>-0.56660241680175893</v>
      </c>
      <c r="I2648" s="199">
        <f t="shared" si="83"/>
        <v>-1</v>
      </c>
    </row>
    <row r="2649" spans="1:9">
      <c r="A2649" s="214">
        <v>-15442</v>
      </c>
      <c r="B2649" s="86">
        <f t="shared" si="82"/>
        <v>-0.86626108307987448</v>
      </c>
      <c r="I2649" s="199">
        <f t="shared" si="83"/>
        <v>-1</v>
      </c>
    </row>
    <row r="2650" spans="1:9">
      <c r="A2650" s="214">
        <v>9630</v>
      </c>
      <c r="B2650" s="86">
        <f t="shared" si="82"/>
        <v>0.5821757939058424</v>
      </c>
      <c r="I2650" s="199">
        <f t="shared" si="83"/>
        <v>1</v>
      </c>
    </row>
    <row r="2651" spans="1:9">
      <c r="A2651" s="214">
        <v>-23401</v>
      </c>
      <c r="B2651" s="86">
        <f t="shared" si="82"/>
        <v>-1.3260612228345539</v>
      </c>
      <c r="I2651" s="199">
        <f t="shared" si="83"/>
        <v>-1</v>
      </c>
    </row>
    <row r="2652" spans="1:9">
      <c r="A2652" s="214">
        <v>-8902</v>
      </c>
      <c r="B2652" s="86">
        <f t="shared" si="82"/>
        <v>-0.48843812617629323</v>
      </c>
      <c r="I2652" s="199">
        <f t="shared" si="83"/>
        <v>0</v>
      </c>
    </row>
    <row r="2653" spans="1:9">
      <c r="A2653" s="214">
        <v>-22120</v>
      </c>
      <c r="B2653" s="86">
        <f t="shared" si="82"/>
        <v>-1.2520564510006873</v>
      </c>
      <c r="I2653" s="199">
        <f t="shared" si="83"/>
        <v>-1</v>
      </c>
    </row>
    <row r="2654" spans="1:9">
      <c r="A2654" s="214">
        <v>735</v>
      </c>
      <c r="B2654" s="86">
        <f t="shared" si="82"/>
        <v>6.830190986037521E-2</v>
      </c>
      <c r="I2654" s="199">
        <f t="shared" si="83"/>
        <v>0</v>
      </c>
    </row>
    <row r="2655" spans="1:9">
      <c r="A2655" s="214">
        <v>-2070</v>
      </c>
      <c r="B2655" s="86">
        <f t="shared" si="82"/>
        <v>-9.3746009729004792E-2</v>
      </c>
      <c r="I2655" s="199">
        <f t="shared" si="83"/>
        <v>0</v>
      </c>
    </row>
    <row r="2656" spans="1:9">
      <c r="A2656" s="214">
        <v>-19999</v>
      </c>
      <c r="B2656" s="86">
        <f t="shared" si="82"/>
        <v>-1.1295239599314983</v>
      </c>
      <c r="I2656" s="199">
        <f t="shared" si="83"/>
        <v>-1</v>
      </c>
    </row>
    <row r="2657" spans="1:9">
      <c r="A2657" s="214">
        <v>1050</v>
      </c>
      <c r="B2657" s="86">
        <f t="shared" si="82"/>
        <v>8.6499804573621095E-2</v>
      </c>
      <c r="I2657" s="199">
        <f t="shared" si="83"/>
        <v>0</v>
      </c>
    </row>
    <row r="2658" spans="1:9">
      <c r="A2658" s="214">
        <v>26964</v>
      </c>
      <c r="B2658" s="86">
        <f t="shared" si="82"/>
        <v>1.5835799429833157</v>
      </c>
      <c r="I2658" s="199">
        <f t="shared" si="83"/>
        <v>2</v>
      </c>
    </row>
    <row r="2659" spans="1:9">
      <c r="A2659" s="214">
        <v>20432</v>
      </c>
      <c r="B2659" s="86">
        <f t="shared" si="82"/>
        <v>1.2062191548343566</v>
      </c>
      <c r="I2659" s="199">
        <f t="shared" si="83"/>
        <v>1</v>
      </c>
    </row>
    <row r="2660" spans="1:9">
      <c r="A2660" s="214">
        <v>16262</v>
      </c>
      <c r="B2660" s="86">
        <f t="shared" si="82"/>
        <v>0.96531369148757784</v>
      </c>
      <c r="I2660" s="199">
        <f t="shared" si="83"/>
        <v>1</v>
      </c>
    </row>
    <row r="2661" spans="1:9">
      <c r="A2661" s="214">
        <v>-26981</v>
      </c>
      <c r="B2661" s="86">
        <f t="shared" si="82"/>
        <v>-1.5328817405279516</v>
      </c>
      <c r="I2661" s="199">
        <f t="shared" si="83"/>
        <v>-2</v>
      </c>
    </row>
    <row r="2662" spans="1:9">
      <c r="A2662" s="214">
        <v>-27647</v>
      </c>
      <c r="B2662" s="86">
        <f t="shared" si="82"/>
        <v>-1.5713572893502428</v>
      </c>
      <c r="I2662" s="199">
        <f t="shared" si="83"/>
        <v>-2</v>
      </c>
    </row>
    <row r="2663" spans="1:9">
      <c r="A2663" s="214">
        <v>12308</v>
      </c>
      <c r="B2663" s="86">
        <f t="shared" si="82"/>
        <v>0.73688678451559619</v>
      </c>
      <c r="I2663" s="199">
        <f t="shared" si="83"/>
        <v>1</v>
      </c>
    </row>
    <row r="2664" spans="1:9">
      <c r="A2664" s="214">
        <v>11928</v>
      </c>
      <c r="B2664" s="86">
        <f t="shared" si="82"/>
        <v>0.71493376867104563</v>
      </c>
      <c r="I2664" s="199">
        <f t="shared" si="83"/>
        <v>1</v>
      </c>
    </row>
    <row r="2665" spans="1:9">
      <c r="A2665" s="214">
        <v>6526</v>
      </c>
      <c r="B2665" s="86">
        <f t="shared" si="82"/>
        <v>0.40285431711246061</v>
      </c>
      <c r="I2665" s="199">
        <f t="shared" si="83"/>
        <v>0</v>
      </c>
    </row>
    <row r="2666" spans="1:9">
      <c r="A2666" s="214">
        <v>-22075</v>
      </c>
      <c r="B2666" s="86">
        <f t="shared" si="82"/>
        <v>-1.2494567517559378</v>
      </c>
      <c r="I2666" s="199">
        <f t="shared" si="83"/>
        <v>-1</v>
      </c>
    </row>
    <row r="2667" spans="1:9">
      <c r="A2667" s="214">
        <v>29357</v>
      </c>
      <c r="B2667" s="86">
        <f t="shared" si="82"/>
        <v>1.7218261717096566</v>
      </c>
      <c r="I2667" s="199">
        <f t="shared" si="83"/>
        <v>2</v>
      </c>
    </row>
    <row r="2668" spans="1:9">
      <c r="A2668" s="214">
        <v>-6924</v>
      </c>
      <c r="B2668" s="86">
        <f t="shared" si="82"/>
        <v>-0.37416690159597471</v>
      </c>
      <c r="I2668" s="199">
        <f t="shared" si="83"/>
        <v>0</v>
      </c>
    </row>
    <row r="2669" spans="1:9">
      <c r="A2669" s="214">
        <v>10353</v>
      </c>
      <c r="B2669" s="86">
        <f t="shared" si="82"/>
        <v>0.62394429510481619</v>
      </c>
      <c r="I2669" s="199">
        <f t="shared" si="83"/>
        <v>1</v>
      </c>
    </row>
    <row r="2670" spans="1:9">
      <c r="A2670" s="214">
        <v>-21720</v>
      </c>
      <c r="B2670" s="86">
        <f t="shared" si="82"/>
        <v>-1.2289480132695814</v>
      </c>
      <c r="I2670" s="199">
        <f t="shared" si="83"/>
        <v>-1</v>
      </c>
    </row>
    <row r="2671" spans="1:9">
      <c r="A2671" s="214">
        <v>14255</v>
      </c>
      <c r="B2671" s="86">
        <f t="shared" si="82"/>
        <v>0.84936710517175418</v>
      </c>
      <c r="I2671" s="199">
        <f t="shared" si="83"/>
        <v>1</v>
      </c>
    </row>
    <row r="2672" spans="1:9">
      <c r="A2672" s="214">
        <v>21072</v>
      </c>
      <c r="B2672" s="86">
        <f t="shared" si="82"/>
        <v>1.2431926552041261</v>
      </c>
      <c r="I2672" s="199">
        <f t="shared" si="83"/>
        <v>1</v>
      </c>
    </row>
    <row r="2673" spans="1:9">
      <c r="A2673" s="214">
        <v>-11150</v>
      </c>
      <c r="B2673" s="86">
        <f t="shared" si="82"/>
        <v>-0.61830754622510831</v>
      </c>
      <c r="I2673" s="199">
        <f t="shared" si="83"/>
        <v>-1</v>
      </c>
    </row>
    <row r="2674" spans="1:9">
      <c r="A2674" s="214">
        <v>-11085</v>
      </c>
      <c r="B2674" s="86">
        <f t="shared" si="82"/>
        <v>-0.61455242509380359</v>
      </c>
      <c r="I2674" s="199">
        <f t="shared" si="83"/>
        <v>-1</v>
      </c>
    </row>
    <row r="2675" spans="1:9">
      <c r="A2675" s="214">
        <v>17144</v>
      </c>
      <c r="B2675" s="86">
        <f t="shared" si="82"/>
        <v>1.0162677966846663</v>
      </c>
      <c r="I2675" s="199">
        <f t="shared" si="83"/>
        <v>1</v>
      </c>
    </row>
    <row r="2676" spans="1:9">
      <c r="A2676" s="214">
        <v>27720</v>
      </c>
      <c r="B2676" s="86">
        <f t="shared" si="82"/>
        <v>1.6272548902951058</v>
      </c>
      <c r="I2676" s="199">
        <f t="shared" si="83"/>
        <v>2</v>
      </c>
    </row>
    <row r="2677" spans="1:9">
      <c r="A2677" s="214">
        <v>5031</v>
      </c>
      <c r="B2677" s="86">
        <f t="shared" si="82"/>
        <v>0.31648653109245239</v>
      </c>
      <c r="I2677" s="199">
        <f t="shared" si="83"/>
        <v>0</v>
      </c>
    </row>
    <row r="2678" spans="1:9">
      <c r="A2678" s="214">
        <v>3451</v>
      </c>
      <c r="B2678" s="86">
        <f t="shared" si="82"/>
        <v>0.22520820205458414</v>
      </c>
      <c r="I2678" s="199">
        <f t="shared" si="83"/>
        <v>0</v>
      </c>
    </row>
    <row r="2679" spans="1:9">
      <c r="A2679" s="214">
        <v>-28759</v>
      </c>
      <c r="B2679" s="86">
        <f t="shared" si="82"/>
        <v>-1.6355987462427173</v>
      </c>
      <c r="I2679" s="199">
        <f t="shared" si="83"/>
        <v>-2</v>
      </c>
    </row>
    <row r="2680" spans="1:9">
      <c r="A2680" s="214">
        <v>-3406</v>
      </c>
      <c r="B2680" s="86">
        <f t="shared" si="82"/>
        <v>-0.17092819175089846</v>
      </c>
      <c r="I2680" s="199">
        <f t="shared" si="83"/>
        <v>0</v>
      </c>
    </row>
    <row r="2681" spans="1:9">
      <c r="A2681" s="214">
        <v>5541</v>
      </c>
      <c r="B2681" s="86">
        <f t="shared" si="82"/>
        <v>0.34594978919961239</v>
      </c>
      <c r="I2681" s="199">
        <f t="shared" si="83"/>
        <v>0</v>
      </c>
    </row>
    <row r="2682" spans="1:9">
      <c r="A2682" s="214">
        <v>15276</v>
      </c>
      <c r="B2682" s="86">
        <f t="shared" si="82"/>
        <v>0.90835139248040186</v>
      </c>
      <c r="I2682" s="199">
        <f t="shared" si="83"/>
        <v>1</v>
      </c>
    </row>
    <row r="2683" spans="1:9">
      <c r="A2683" s="214">
        <v>11654</v>
      </c>
      <c r="B2683" s="86">
        <f t="shared" si="82"/>
        <v>0.69910448882523812</v>
      </c>
      <c r="I2683" s="199">
        <f t="shared" si="83"/>
        <v>1</v>
      </c>
    </row>
    <row r="2684" spans="1:9">
      <c r="A2684" s="214">
        <v>-24154</v>
      </c>
      <c r="B2684" s="86">
        <f t="shared" si="82"/>
        <v>-1.3695628568633607</v>
      </c>
      <c r="I2684" s="199">
        <f t="shared" si="83"/>
        <v>-1</v>
      </c>
    </row>
    <row r="2685" spans="1:9">
      <c r="A2685" s="214">
        <v>-2072</v>
      </c>
      <c r="B2685" s="86">
        <f t="shared" si="82"/>
        <v>-9.3861551917660324E-2</v>
      </c>
      <c r="I2685" s="199">
        <f t="shared" si="83"/>
        <v>0</v>
      </c>
    </row>
    <row r="2686" spans="1:9">
      <c r="A2686" s="214">
        <v>-23</v>
      </c>
      <c r="B2686" s="86">
        <f t="shared" si="82"/>
        <v>2.4511420359929561E-2</v>
      </c>
      <c r="I2686" s="199">
        <f t="shared" si="83"/>
        <v>0</v>
      </c>
    </row>
    <row r="2687" spans="1:9">
      <c r="A2687" s="214">
        <v>-10730</v>
      </c>
      <c r="B2687" s="86">
        <f t="shared" si="82"/>
        <v>-0.59404368660744711</v>
      </c>
      <c r="I2687" s="199">
        <f t="shared" si="83"/>
        <v>-1</v>
      </c>
    </row>
    <row r="2688" spans="1:9">
      <c r="A2688" s="214">
        <v>21979</v>
      </c>
      <c r="B2688" s="86">
        <f t="shared" si="82"/>
        <v>1.2955910377594086</v>
      </c>
      <c r="I2688" s="199">
        <f t="shared" si="83"/>
        <v>1</v>
      </c>
    </row>
    <row r="2689" spans="1:9">
      <c r="A2689" s="214">
        <v>6372</v>
      </c>
      <c r="B2689" s="86">
        <f t="shared" si="82"/>
        <v>0.39395756858598485</v>
      </c>
      <c r="I2689" s="199">
        <f t="shared" si="83"/>
        <v>0</v>
      </c>
    </row>
    <row r="2690" spans="1:9">
      <c r="A2690" s="214">
        <v>-24581</v>
      </c>
      <c r="B2690" s="86">
        <f t="shared" si="82"/>
        <v>-1.3942311141413162</v>
      </c>
      <c r="I2690" s="199">
        <f t="shared" si="83"/>
        <v>-1</v>
      </c>
    </row>
    <row r="2691" spans="1:9">
      <c r="A2691" s="214">
        <v>9342</v>
      </c>
      <c r="B2691" s="86">
        <f t="shared" si="82"/>
        <v>0.56553771873944614</v>
      </c>
      <c r="I2691" s="199">
        <f t="shared" si="83"/>
        <v>1</v>
      </c>
    </row>
    <row r="2692" spans="1:9">
      <c r="A2692" s="214">
        <v>-28621</v>
      </c>
      <c r="B2692" s="86">
        <f t="shared" si="82"/>
        <v>-1.6276263352254856</v>
      </c>
      <c r="I2692" s="199">
        <f t="shared" si="83"/>
        <v>-2</v>
      </c>
    </row>
    <row r="2693" spans="1:9">
      <c r="A2693" s="214">
        <v>20991</v>
      </c>
      <c r="B2693" s="86">
        <f t="shared" si="82"/>
        <v>1.2385131965635772</v>
      </c>
      <c r="I2693" s="199">
        <f t="shared" si="83"/>
        <v>1</v>
      </c>
    </row>
    <row r="2694" spans="1:9">
      <c r="A2694" s="214">
        <v>6473</v>
      </c>
      <c r="B2694" s="86">
        <f t="shared" si="82"/>
        <v>0.39979244911308909</v>
      </c>
      <c r="I2694" s="199">
        <f t="shared" si="83"/>
        <v>0</v>
      </c>
    </row>
    <row r="2695" spans="1:9">
      <c r="A2695" s="214">
        <v>3183</v>
      </c>
      <c r="B2695" s="86">
        <f t="shared" si="82"/>
        <v>0.2097255487747432</v>
      </c>
      <c r="I2695" s="199">
        <f t="shared" si="83"/>
        <v>0</v>
      </c>
    </row>
    <row r="2696" spans="1:9">
      <c r="A2696" s="214">
        <v>9053</v>
      </c>
      <c r="B2696" s="86">
        <f t="shared" ref="B2696:B2759" si="84">(A2696-$F$7)/$F$8</f>
        <v>0.54884187247872207</v>
      </c>
      <c r="I2696" s="199">
        <f t="shared" ref="I2696:I2759" si="85">ROUND(B2696,0)</f>
        <v>1</v>
      </c>
    </row>
    <row r="2697" spans="1:9">
      <c r="A2697" s="214">
        <v>-28993</v>
      </c>
      <c r="B2697" s="86">
        <f t="shared" si="84"/>
        <v>-1.649117182315414</v>
      </c>
      <c r="I2697" s="199">
        <f t="shared" si="85"/>
        <v>-2</v>
      </c>
    </row>
    <row r="2698" spans="1:9">
      <c r="A2698" s="214">
        <v>-17694</v>
      </c>
      <c r="B2698" s="86">
        <f t="shared" si="84"/>
        <v>-0.99636158750600068</v>
      </c>
      <c r="I2698" s="199">
        <f t="shared" si="85"/>
        <v>-1</v>
      </c>
    </row>
    <row r="2699" spans="1:9">
      <c r="A2699" s="214">
        <v>6982</v>
      </c>
      <c r="B2699" s="86">
        <f t="shared" si="84"/>
        <v>0.42919793612592133</v>
      </c>
      <c r="I2699" s="199">
        <f t="shared" si="85"/>
        <v>0</v>
      </c>
    </row>
    <row r="2700" spans="1:9">
      <c r="A2700" s="214">
        <v>-27157</v>
      </c>
      <c r="B2700" s="86">
        <f t="shared" si="84"/>
        <v>-1.5430494531296381</v>
      </c>
      <c r="I2700" s="199">
        <f t="shared" si="85"/>
        <v>-2</v>
      </c>
    </row>
    <row r="2701" spans="1:9">
      <c r="A2701" s="214">
        <v>-5894</v>
      </c>
      <c r="B2701" s="86">
        <f t="shared" si="84"/>
        <v>-0.31466267443837709</v>
      </c>
      <c r="I2701" s="199">
        <f t="shared" si="85"/>
        <v>0</v>
      </c>
    </row>
    <row r="2702" spans="1:9">
      <c r="A2702" s="214">
        <v>6886</v>
      </c>
      <c r="B2702" s="86">
        <f t="shared" si="84"/>
        <v>0.42365191107045591</v>
      </c>
      <c r="I2702" s="199">
        <f t="shared" si="85"/>
        <v>0</v>
      </c>
    </row>
    <row r="2703" spans="1:9">
      <c r="A2703" s="214">
        <v>-16101</v>
      </c>
      <c r="B2703" s="86">
        <f t="shared" si="84"/>
        <v>-0.90433223424187137</v>
      </c>
      <c r="I2703" s="199">
        <f t="shared" si="85"/>
        <v>-1</v>
      </c>
    </row>
    <row r="2704" spans="1:9">
      <c r="A2704" s="214">
        <v>-5503</v>
      </c>
      <c r="B2704" s="86">
        <f t="shared" si="84"/>
        <v>-0.29207417655622109</v>
      </c>
      <c r="I2704" s="199">
        <f t="shared" si="85"/>
        <v>0</v>
      </c>
    </row>
    <row r="2705" spans="1:9">
      <c r="A2705" s="214">
        <v>-13441</v>
      </c>
      <c r="B2705" s="86">
        <f t="shared" si="84"/>
        <v>-0.75066112333001722</v>
      </c>
      <c r="I2705" s="199">
        <f t="shared" si="85"/>
        <v>-1</v>
      </c>
    </row>
    <row r="2706" spans="1:9">
      <c r="A2706" s="214">
        <v>4115</v>
      </c>
      <c r="B2706" s="86">
        <f t="shared" si="84"/>
        <v>0.2635682086882199</v>
      </c>
      <c r="I2706" s="199">
        <f t="shared" si="85"/>
        <v>0</v>
      </c>
    </row>
    <row r="2707" spans="1:9">
      <c r="A2707" s="214">
        <v>14629</v>
      </c>
      <c r="B2707" s="86">
        <f t="shared" si="84"/>
        <v>0.87097349445033811</v>
      </c>
      <c r="I2707" s="199">
        <f t="shared" si="85"/>
        <v>1</v>
      </c>
    </row>
    <row r="2708" spans="1:9">
      <c r="A2708" s="214">
        <v>22330</v>
      </c>
      <c r="B2708" s="86">
        <f t="shared" si="84"/>
        <v>1.3158686918684541</v>
      </c>
      <c r="I2708" s="199">
        <f t="shared" si="85"/>
        <v>1</v>
      </c>
    </row>
    <row r="2709" spans="1:9">
      <c r="A2709" s="214">
        <v>8987</v>
      </c>
      <c r="B2709" s="86">
        <f t="shared" si="84"/>
        <v>0.54502898025308966</v>
      </c>
      <c r="I2709" s="199">
        <f t="shared" si="85"/>
        <v>1</v>
      </c>
    </row>
    <row r="2710" spans="1:9">
      <c r="A2710" s="214">
        <v>-17008</v>
      </c>
      <c r="B2710" s="86">
        <f t="shared" si="84"/>
        <v>-0.9567306167971541</v>
      </c>
      <c r="I2710" s="199">
        <f t="shared" si="85"/>
        <v>-1</v>
      </c>
    </row>
    <row r="2711" spans="1:9">
      <c r="A2711" s="214">
        <v>-7290</v>
      </c>
      <c r="B2711" s="86">
        <f t="shared" si="84"/>
        <v>-0.39531112211993658</v>
      </c>
      <c r="I2711" s="199">
        <f t="shared" si="85"/>
        <v>0</v>
      </c>
    </row>
    <row r="2712" spans="1:9">
      <c r="A2712" s="214">
        <v>-1283</v>
      </c>
      <c r="B2712" s="86">
        <f t="shared" si="84"/>
        <v>-4.8280158493053969E-2</v>
      </c>
      <c r="I2712" s="199">
        <f t="shared" si="85"/>
        <v>0</v>
      </c>
    </row>
    <row r="2713" spans="1:9">
      <c r="A2713" s="214">
        <v>-24712</v>
      </c>
      <c r="B2713" s="86">
        <f t="shared" si="84"/>
        <v>-1.4017991274982535</v>
      </c>
      <c r="I2713" s="199">
        <f t="shared" si="85"/>
        <v>-1</v>
      </c>
    </row>
    <row r="2714" spans="1:9">
      <c r="A2714" s="214">
        <v>4647</v>
      </c>
      <c r="B2714" s="86">
        <f t="shared" si="84"/>
        <v>0.29430243087059077</v>
      </c>
      <c r="I2714" s="199">
        <f t="shared" si="85"/>
        <v>0</v>
      </c>
    </row>
    <row r="2715" spans="1:9">
      <c r="A2715" s="214">
        <v>5715</v>
      </c>
      <c r="B2715" s="86">
        <f t="shared" si="84"/>
        <v>0.35600195961264347</v>
      </c>
      <c r="I2715" s="199">
        <f t="shared" si="85"/>
        <v>0</v>
      </c>
    </row>
    <row r="2716" spans="1:9">
      <c r="A2716" s="214">
        <v>-2919</v>
      </c>
      <c r="B2716" s="86">
        <f t="shared" si="84"/>
        <v>-0.14279366881327704</v>
      </c>
      <c r="I2716" s="199">
        <f t="shared" si="85"/>
        <v>0</v>
      </c>
    </row>
    <row r="2717" spans="1:9">
      <c r="A2717" s="214">
        <v>3607</v>
      </c>
      <c r="B2717" s="86">
        <f t="shared" si="84"/>
        <v>0.23422049276971543</v>
      </c>
      <c r="I2717" s="199">
        <f t="shared" si="85"/>
        <v>0</v>
      </c>
    </row>
    <row r="2718" spans="1:9">
      <c r="A2718" s="214">
        <v>-9054</v>
      </c>
      <c r="B2718" s="86">
        <f t="shared" si="84"/>
        <v>-0.49721933251411349</v>
      </c>
      <c r="I2718" s="199">
        <f t="shared" si="85"/>
        <v>0</v>
      </c>
    </row>
    <row r="2719" spans="1:9">
      <c r="A2719" s="214">
        <v>26131</v>
      </c>
      <c r="B2719" s="86">
        <f t="shared" si="84"/>
        <v>1.5354566214082876</v>
      </c>
      <c r="I2719" s="199">
        <f t="shared" si="85"/>
        <v>2</v>
      </c>
    </row>
    <row r="2720" spans="1:9">
      <c r="A2720" s="214">
        <v>-4684</v>
      </c>
      <c r="B2720" s="86">
        <f t="shared" si="84"/>
        <v>-0.24475965030178176</v>
      </c>
      <c r="I2720" s="199">
        <f t="shared" si="85"/>
        <v>0</v>
      </c>
    </row>
    <row r="2721" spans="1:9">
      <c r="A2721" s="214">
        <v>-28156</v>
      </c>
      <c r="B2721" s="86">
        <f t="shared" si="84"/>
        <v>-1.6007627763630752</v>
      </c>
      <c r="I2721" s="199">
        <f t="shared" si="85"/>
        <v>-2</v>
      </c>
    </row>
    <row r="2722" spans="1:9">
      <c r="A2722" s="214">
        <v>-16649</v>
      </c>
      <c r="B2722" s="86">
        <f t="shared" si="84"/>
        <v>-0.9359907939334865</v>
      </c>
      <c r="I2722" s="199">
        <f t="shared" si="85"/>
        <v>-1</v>
      </c>
    </row>
    <row r="2723" spans="1:9">
      <c r="A2723" s="214">
        <v>7667</v>
      </c>
      <c r="B2723" s="86">
        <f t="shared" si="84"/>
        <v>0.46877113574044016</v>
      </c>
      <c r="I2723" s="199">
        <f t="shared" si="85"/>
        <v>0</v>
      </c>
    </row>
    <row r="2724" spans="1:9">
      <c r="A2724" s="214">
        <v>-24294</v>
      </c>
      <c r="B2724" s="86">
        <f t="shared" si="84"/>
        <v>-1.3776508100692477</v>
      </c>
      <c r="I2724" s="199">
        <f t="shared" si="85"/>
        <v>-1</v>
      </c>
    </row>
    <row r="2725" spans="1:9">
      <c r="A2725" s="214">
        <v>-2879</v>
      </c>
      <c r="B2725" s="86">
        <f t="shared" si="84"/>
        <v>-0.14048282504016646</v>
      </c>
      <c r="I2725" s="199">
        <f t="shared" si="85"/>
        <v>0</v>
      </c>
    </row>
    <row r="2726" spans="1:9">
      <c r="A2726" s="214">
        <v>-18006</v>
      </c>
      <c r="B2726" s="86">
        <f t="shared" si="84"/>
        <v>-1.0143861689362632</v>
      </c>
      <c r="I2726" s="199">
        <f t="shared" si="85"/>
        <v>-1</v>
      </c>
    </row>
    <row r="2727" spans="1:9">
      <c r="A2727" s="214">
        <v>-21980</v>
      </c>
      <c r="B2727" s="86">
        <f t="shared" si="84"/>
        <v>-1.2439684977948002</v>
      </c>
      <c r="I2727" s="199">
        <f t="shared" si="85"/>
        <v>-1</v>
      </c>
    </row>
    <row r="2728" spans="1:9">
      <c r="A2728" s="214">
        <v>-1866</v>
      </c>
      <c r="B2728" s="86">
        <f t="shared" si="84"/>
        <v>-8.1960706486140802E-2</v>
      </c>
      <c r="I2728" s="199">
        <f t="shared" si="85"/>
        <v>0</v>
      </c>
    </row>
    <row r="2729" spans="1:9">
      <c r="A2729" s="214">
        <v>-7953</v>
      </c>
      <c r="B2729" s="86">
        <f t="shared" si="84"/>
        <v>-0.43361335765924458</v>
      </c>
      <c r="I2729" s="199">
        <f t="shared" si="85"/>
        <v>0</v>
      </c>
    </row>
    <row r="2730" spans="1:9">
      <c r="A2730" s="214">
        <v>-4012</v>
      </c>
      <c r="B2730" s="86">
        <f t="shared" si="84"/>
        <v>-0.20593747491352388</v>
      </c>
      <c r="I2730" s="199">
        <f t="shared" si="85"/>
        <v>0</v>
      </c>
    </row>
    <row r="2731" spans="1:9">
      <c r="A2731" s="214">
        <v>26230</v>
      </c>
      <c r="B2731" s="86">
        <f t="shared" si="84"/>
        <v>1.5411759597467365</v>
      </c>
      <c r="I2731" s="199">
        <f t="shared" si="85"/>
        <v>2</v>
      </c>
    </row>
    <row r="2732" spans="1:9">
      <c r="A2732" s="214">
        <v>-14613</v>
      </c>
      <c r="B2732" s="86">
        <f t="shared" si="84"/>
        <v>-0.81836884588215753</v>
      </c>
      <c r="I2732" s="199">
        <f t="shared" si="85"/>
        <v>-1</v>
      </c>
    </row>
    <row r="2733" spans="1:9">
      <c r="A2733" s="214">
        <v>-24089</v>
      </c>
      <c r="B2733" s="86">
        <f t="shared" si="84"/>
        <v>-1.3658077357320559</v>
      </c>
      <c r="I2733" s="199">
        <f t="shared" si="85"/>
        <v>-1</v>
      </c>
    </row>
    <row r="2734" spans="1:9">
      <c r="A2734" s="214">
        <v>22212</v>
      </c>
      <c r="B2734" s="86">
        <f t="shared" si="84"/>
        <v>1.3090517027377779</v>
      </c>
      <c r="I2734" s="199">
        <f t="shared" si="85"/>
        <v>1</v>
      </c>
    </row>
    <row r="2735" spans="1:9">
      <c r="A2735" s="214">
        <v>-19742</v>
      </c>
      <c r="B2735" s="86">
        <f t="shared" si="84"/>
        <v>-1.1146767886892628</v>
      </c>
      <c r="I2735" s="199">
        <f t="shared" si="85"/>
        <v>-1</v>
      </c>
    </row>
    <row r="2736" spans="1:9">
      <c r="A2736" s="214">
        <v>-24411</v>
      </c>
      <c r="B2736" s="86">
        <f t="shared" si="84"/>
        <v>-1.3844100281055962</v>
      </c>
      <c r="I2736" s="199">
        <f t="shared" si="85"/>
        <v>-1</v>
      </c>
    </row>
    <row r="2737" spans="1:9">
      <c r="A2737" s="214">
        <v>-12998</v>
      </c>
      <c r="B2737" s="86">
        <f t="shared" si="84"/>
        <v>-0.72506852854281756</v>
      </c>
      <c r="I2737" s="199">
        <f t="shared" si="85"/>
        <v>-1</v>
      </c>
    </row>
    <row r="2738" spans="1:9">
      <c r="A2738" s="214">
        <v>-9750</v>
      </c>
      <c r="B2738" s="86">
        <f t="shared" si="84"/>
        <v>-0.53742801416623776</v>
      </c>
      <c r="I2738" s="199">
        <f t="shared" si="85"/>
        <v>-1</v>
      </c>
    </row>
    <row r="2739" spans="1:9">
      <c r="A2739" s="214">
        <v>7435</v>
      </c>
      <c r="B2739" s="86">
        <f t="shared" si="84"/>
        <v>0.45536824185639874</v>
      </c>
      <c r="I2739" s="199">
        <f t="shared" si="85"/>
        <v>0</v>
      </c>
    </row>
    <row r="2740" spans="1:9">
      <c r="A2740" s="214">
        <v>23769</v>
      </c>
      <c r="B2740" s="86">
        <f t="shared" si="84"/>
        <v>1.3990012966061074</v>
      </c>
      <c r="I2740" s="199">
        <f t="shared" si="85"/>
        <v>1</v>
      </c>
    </row>
    <row r="2741" spans="1:9">
      <c r="A2741" s="214">
        <v>27134</v>
      </c>
      <c r="B2741" s="86">
        <f t="shared" si="84"/>
        <v>1.5934010290190357</v>
      </c>
      <c r="I2741" s="199">
        <f t="shared" si="85"/>
        <v>2</v>
      </c>
    </row>
    <row r="2742" spans="1:9">
      <c r="A2742" s="214">
        <v>19787</v>
      </c>
      <c r="B2742" s="86">
        <f t="shared" si="84"/>
        <v>1.1689567989929484</v>
      </c>
      <c r="I2742" s="199">
        <f t="shared" si="85"/>
        <v>1</v>
      </c>
    </row>
    <row r="2743" spans="1:9">
      <c r="A2743" s="214">
        <v>14</v>
      </c>
      <c r="B2743" s="86">
        <f t="shared" si="84"/>
        <v>2.6648950850056856E-2</v>
      </c>
      <c r="I2743" s="199">
        <f t="shared" si="85"/>
        <v>0</v>
      </c>
    </row>
    <row r="2744" spans="1:9">
      <c r="A2744" s="214">
        <v>12008</v>
      </c>
      <c r="B2744" s="86">
        <f t="shared" si="84"/>
        <v>0.7195554562172668</v>
      </c>
      <c r="I2744" s="199">
        <f t="shared" si="85"/>
        <v>1</v>
      </c>
    </row>
    <row r="2745" spans="1:9">
      <c r="A2745" s="214">
        <v>-24073</v>
      </c>
      <c r="B2745" s="86">
        <f t="shared" si="84"/>
        <v>-1.3648833982228117</v>
      </c>
      <c r="I2745" s="199">
        <f t="shared" si="85"/>
        <v>-1</v>
      </c>
    </row>
    <row r="2746" spans="1:9">
      <c r="A2746" s="214">
        <v>-9022</v>
      </c>
      <c r="B2746" s="86">
        <f t="shared" si="84"/>
        <v>-0.49537065749562503</v>
      </c>
      <c r="I2746" s="199">
        <f t="shared" si="85"/>
        <v>0</v>
      </c>
    </row>
    <row r="2747" spans="1:9">
      <c r="A2747" s="214">
        <v>2122</v>
      </c>
      <c r="B2747" s="86">
        <f t="shared" si="84"/>
        <v>0.14843041769298485</v>
      </c>
      <c r="I2747" s="199">
        <f t="shared" si="85"/>
        <v>0</v>
      </c>
    </row>
    <row r="2748" spans="1:9">
      <c r="A2748" s="214">
        <v>1454</v>
      </c>
      <c r="B2748" s="86">
        <f t="shared" si="84"/>
        <v>0.10983932668203804</v>
      </c>
      <c r="I2748" s="199">
        <f t="shared" si="85"/>
        <v>0</v>
      </c>
    </row>
    <row r="2749" spans="1:9">
      <c r="A2749" s="214">
        <v>-23320</v>
      </c>
      <c r="B2749" s="86">
        <f t="shared" si="84"/>
        <v>-1.3213817641940049</v>
      </c>
      <c r="I2749" s="199">
        <f t="shared" si="85"/>
        <v>-1</v>
      </c>
    </row>
    <row r="2750" spans="1:9">
      <c r="A2750" s="214">
        <v>1995</v>
      </c>
      <c r="B2750" s="86">
        <f t="shared" si="84"/>
        <v>0.14109348871335872</v>
      </c>
      <c r="I2750" s="199">
        <f t="shared" si="85"/>
        <v>0</v>
      </c>
    </row>
    <row r="2751" spans="1:9">
      <c r="A2751" s="214">
        <v>-9016</v>
      </c>
      <c r="B2751" s="86">
        <f t="shared" si="84"/>
        <v>-0.49502403092965841</v>
      </c>
      <c r="I2751" s="199">
        <f t="shared" si="85"/>
        <v>0</v>
      </c>
    </row>
    <row r="2752" spans="1:9">
      <c r="A2752" s="214">
        <v>-23141</v>
      </c>
      <c r="B2752" s="86">
        <f t="shared" si="84"/>
        <v>-1.311040738309335</v>
      </c>
      <c r="I2752" s="199">
        <f t="shared" si="85"/>
        <v>-1</v>
      </c>
    </row>
    <row r="2753" spans="1:9">
      <c r="A2753" s="214">
        <v>-25775</v>
      </c>
      <c r="B2753" s="86">
        <f t="shared" si="84"/>
        <v>-1.4632098007686674</v>
      </c>
      <c r="I2753" s="199">
        <f t="shared" si="85"/>
        <v>-1</v>
      </c>
    </row>
    <row r="2754" spans="1:9">
      <c r="A2754" s="214">
        <v>15042</v>
      </c>
      <c r="B2754" s="86">
        <f t="shared" si="84"/>
        <v>0.89483295640770499</v>
      </c>
      <c r="I2754" s="199">
        <f t="shared" si="85"/>
        <v>1</v>
      </c>
    </row>
    <row r="2755" spans="1:9">
      <c r="A2755" s="214">
        <v>-3205</v>
      </c>
      <c r="B2755" s="86">
        <f t="shared" si="84"/>
        <v>-0.15931620179101777</v>
      </c>
      <c r="I2755" s="199">
        <f t="shared" si="85"/>
        <v>0</v>
      </c>
    </row>
    <row r="2756" spans="1:9">
      <c r="A2756" s="214">
        <v>465</v>
      </c>
      <c r="B2756" s="86">
        <f t="shared" si="84"/>
        <v>5.2703714391878743E-2</v>
      </c>
      <c r="I2756" s="199">
        <f t="shared" si="85"/>
        <v>0</v>
      </c>
    </row>
    <row r="2757" spans="1:9">
      <c r="A2757" s="214">
        <v>-1779</v>
      </c>
      <c r="B2757" s="86">
        <f t="shared" si="84"/>
        <v>-7.6934621279625262E-2</v>
      </c>
      <c r="I2757" s="199">
        <f t="shared" si="85"/>
        <v>0</v>
      </c>
    </row>
    <row r="2758" spans="1:9">
      <c r="A2758" s="214">
        <v>-6068</v>
      </c>
      <c r="B2758" s="86">
        <f t="shared" si="84"/>
        <v>-0.32471484485140811</v>
      </c>
      <c r="I2758" s="199">
        <f t="shared" si="85"/>
        <v>0</v>
      </c>
    </row>
    <row r="2759" spans="1:9">
      <c r="A2759" s="214">
        <v>19760</v>
      </c>
      <c r="B2759" s="86">
        <f t="shared" si="84"/>
        <v>1.1673969794460988</v>
      </c>
      <c r="I2759" s="199">
        <f t="shared" si="85"/>
        <v>1</v>
      </c>
    </row>
    <row r="2760" spans="1:9">
      <c r="A2760" s="214">
        <v>1393</v>
      </c>
      <c r="B2760" s="86">
        <f t="shared" ref="B2760:B2823" si="86">(A2760-$F$7)/$F$8</f>
        <v>0.10631528992804438</v>
      </c>
      <c r="I2760" s="199">
        <f t="shared" ref="I2760:I2823" si="87">ROUND(B2760,0)</f>
        <v>0</v>
      </c>
    </row>
    <row r="2761" spans="1:9">
      <c r="A2761" s="214">
        <v>-20199</v>
      </c>
      <c r="B2761" s="86">
        <f t="shared" si="86"/>
        <v>-1.1410781787970512</v>
      </c>
      <c r="I2761" s="199">
        <f t="shared" si="87"/>
        <v>-1</v>
      </c>
    </row>
    <row r="2762" spans="1:9">
      <c r="A2762" s="214">
        <v>-21825</v>
      </c>
      <c r="B2762" s="86">
        <f t="shared" si="86"/>
        <v>-1.2350139781739966</v>
      </c>
      <c r="I2762" s="199">
        <f t="shared" si="87"/>
        <v>-1</v>
      </c>
    </row>
    <row r="2763" spans="1:9">
      <c r="A2763" s="214">
        <v>-20588</v>
      </c>
      <c r="B2763" s="86">
        <f t="shared" si="86"/>
        <v>-1.1635511344905518</v>
      </c>
      <c r="I2763" s="199">
        <f t="shared" si="87"/>
        <v>-1</v>
      </c>
    </row>
    <row r="2764" spans="1:9">
      <c r="A2764" s="214">
        <v>-28937</v>
      </c>
      <c r="B2764" s="86">
        <f t="shared" si="86"/>
        <v>-1.6458820010330593</v>
      </c>
      <c r="I2764" s="199">
        <f t="shared" si="87"/>
        <v>-2</v>
      </c>
    </row>
    <row r="2765" spans="1:9">
      <c r="A2765" s="214">
        <v>-2388</v>
      </c>
      <c r="B2765" s="86">
        <f t="shared" si="86"/>
        <v>-0.11211721772523398</v>
      </c>
      <c r="I2765" s="199">
        <f t="shared" si="87"/>
        <v>0</v>
      </c>
    </row>
    <row r="2766" spans="1:9">
      <c r="A2766" s="214">
        <v>15976</v>
      </c>
      <c r="B2766" s="86">
        <f t="shared" si="86"/>
        <v>0.94879115850983708</v>
      </c>
      <c r="I2766" s="199">
        <f t="shared" si="87"/>
        <v>1</v>
      </c>
    </row>
    <row r="2767" spans="1:9">
      <c r="A2767" s="214">
        <v>-18671</v>
      </c>
      <c r="B2767" s="86">
        <f t="shared" si="86"/>
        <v>-1.0528039466642267</v>
      </c>
      <c r="I2767" s="199">
        <f t="shared" si="87"/>
        <v>-1</v>
      </c>
    </row>
    <row r="2768" spans="1:9">
      <c r="A2768" s="214">
        <v>-21516</v>
      </c>
      <c r="B2768" s="86">
        <f t="shared" si="86"/>
        <v>-1.2171627100267175</v>
      </c>
      <c r="I2768" s="199">
        <f t="shared" si="87"/>
        <v>-1</v>
      </c>
    </row>
    <row r="2769" spans="1:9">
      <c r="A2769" s="214">
        <v>-1420</v>
      </c>
      <c r="B2769" s="86">
        <f t="shared" si="86"/>
        <v>-5.6194798415957738E-2</v>
      </c>
      <c r="I2769" s="199">
        <f t="shared" si="87"/>
        <v>0</v>
      </c>
    </row>
    <row r="2770" spans="1:9">
      <c r="A2770" s="214">
        <v>-4387</v>
      </c>
      <c r="B2770" s="86">
        <f t="shared" si="86"/>
        <v>-0.22760163528643565</v>
      </c>
      <c r="I2770" s="199">
        <f t="shared" si="87"/>
        <v>0</v>
      </c>
    </row>
    <row r="2771" spans="1:9">
      <c r="A2771" s="214">
        <v>-10094</v>
      </c>
      <c r="B2771" s="86">
        <f t="shared" si="86"/>
        <v>-0.5573012706149888</v>
      </c>
      <c r="I2771" s="199">
        <f t="shared" si="87"/>
        <v>-1</v>
      </c>
    </row>
    <row r="2772" spans="1:9">
      <c r="A2772" s="214">
        <v>3098</v>
      </c>
      <c r="B2772" s="86">
        <f t="shared" si="86"/>
        <v>0.20481500575688322</v>
      </c>
      <c r="I2772" s="199">
        <f t="shared" si="87"/>
        <v>0</v>
      </c>
    </row>
    <row r="2773" spans="1:9">
      <c r="A2773" s="214">
        <v>-28371</v>
      </c>
      <c r="B2773" s="86">
        <f t="shared" si="86"/>
        <v>-1.6131835616435446</v>
      </c>
      <c r="I2773" s="199">
        <f t="shared" si="87"/>
        <v>-2</v>
      </c>
    </row>
    <row r="2774" spans="1:9">
      <c r="A2774" s="214">
        <v>-9366</v>
      </c>
      <c r="B2774" s="86">
        <f t="shared" si="86"/>
        <v>-0.51524391394437608</v>
      </c>
      <c r="I2774" s="199">
        <f t="shared" si="87"/>
        <v>-1</v>
      </c>
    </row>
    <row r="2775" spans="1:9">
      <c r="A2775" s="214">
        <v>-26034</v>
      </c>
      <c r="B2775" s="86">
        <f t="shared" si="86"/>
        <v>-1.4781725141995583</v>
      </c>
      <c r="I2775" s="199">
        <f t="shared" si="87"/>
        <v>-1</v>
      </c>
    </row>
    <row r="2776" spans="1:9">
      <c r="A2776" s="214">
        <v>-23233</v>
      </c>
      <c r="B2776" s="86">
        <f t="shared" si="86"/>
        <v>-1.3163556789874895</v>
      </c>
      <c r="I2776" s="199">
        <f t="shared" si="87"/>
        <v>-1</v>
      </c>
    </row>
    <row r="2777" spans="1:9">
      <c r="A2777" s="214">
        <v>-11407</v>
      </c>
      <c r="B2777" s="86">
        <f t="shared" si="86"/>
        <v>-0.63315471746734386</v>
      </c>
      <c r="I2777" s="199">
        <f t="shared" si="87"/>
        <v>-1</v>
      </c>
    </row>
    <row r="2778" spans="1:9">
      <c r="A2778" s="214">
        <v>15911</v>
      </c>
      <c r="B2778" s="86">
        <f t="shared" si="86"/>
        <v>0.94503603737853248</v>
      </c>
      <c r="I2778" s="199">
        <f t="shared" si="87"/>
        <v>1</v>
      </c>
    </row>
    <row r="2779" spans="1:9">
      <c r="A2779" s="214">
        <v>-27048</v>
      </c>
      <c r="B2779" s="86">
        <f t="shared" si="86"/>
        <v>-1.5367524038479119</v>
      </c>
      <c r="I2779" s="199">
        <f t="shared" si="87"/>
        <v>-2</v>
      </c>
    </row>
    <row r="2780" spans="1:9">
      <c r="A2780" s="214">
        <v>-4047</v>
      </c>
      <c r="B2780" s="86">
        <f t="shared" si="86"/>
        <v>-0.20795946321499564</v>
      </c>
      <c r="I2780" s="199">
        <f t="shared" si="87"/>
        <v>0</v>
      </c>
    </row>
    <row r="2781" spans="1:9">
      <c r="A2781" s="214">
        <v>21747</v>
      </c>
      <c r="B2781" s="86">
        <f t="shared" si="86"/>
        <v>1.2821881438753673</v>
      </c>
      <c r="I2781" s="199">
        <f t="shared" si="87"/>
        <v>1</v>
      </c>
    </row>
    <row r="2782" spans="1:9">
      <c r="A2782" s="214">
        <v>-13736</v>
      </c>
      <c r="B2782" s="86">
        <f t="shared" si="86"/>
        <v>-0.76770359615670791</v>
      </c>
      <c r="I2782" s="199">
        <f t="shared" si="87"/>
        <v>-1</v>
      </c>
    </row>
    <row r="2783" spans="1:9">
      <c r="A2783" s="214">
        <v>-28621</v>
      </c>
      <c r="B2783" s="86">
        <f t="shared" si="86"/>
        <v>-1.6276263352254856</v>
      </c>
      <c r="I2783" s="199">
        <f t="shared" si="87"/>
        <v>-2</v>
      </c>
    </row>
    <row r="2784" spans="1:9">
      <c r="A2784" s="214">
        <v>-7249</v>
      </c>
      <c r="B2784" s="86">
        <f t="shared" si="86"/>
        <v>-0.39294250725249824</v>
      </c>
      <c r="I2784" s="199">
        <f t="shared" si="87"/>
        <v>0</v>
      </c>
    </row>
    <row r="2785" spans="1:9">
      <c r="A2785" s="214">
        <v>17106</v>
      </c>
      <c r="B2785" s="86">
        <f t="shared" si="86"/>
        <v>1.0140724951002111</v>
      </c>
      <c r="I2785" s="199">
        <f t="shared" si="87"/>
        <v>1</v>
      </c>
    </row>
    <row r="2786" spans="1:9">
      <c r="A2786" s="214">
        <v>2011</v>
      </c>
      <c r="B2786" s="86">
        <f t="shared" si="86"/>
        <v>0.14201782622260298</v>
      </c>
      <c r="I2786" s="199">
        <f t="shared" si="87"/>
        <v>0</v>
      </c>
    </row>
    <row r="2787" spans="1:9">
      <c r="A2787" s="214">
        <v>9297</v>
      </c>
      <c r="B2787" s="86">
        <f t="shared" si="86"/>
        <v>0.56293801949469668</v>
      </c>
      <c r="I2787" s="199">
        <f t="shared" si="87"/>
        <v>1</v>
      </c>
    </row>
    <row r="2788" spans="1:9">
      <c r="A2788" s="214">
        <v>9596</v>
      </c>
      <c r="B2788" s="86">
        <f t="shared" si="86"/>
        <v>0.58021157669869838</v>
      </c>
      <c r="I2788" s="199">
        <f t="shared" si="87"/>
        <v>1</v>
      </c>
    </row>
    <row r="2789" spans="1:9">
      <c r="A2789" s="214">
        <v>-9842</v>
      </c>
      <c r="B2789" s="86">
        <f t="shared" si="86"/>
        <v>-0.54274295484439206</v>
      </c>
      <c r="I2789" s="199">
        <f t="shared" si="87"/>
        <v>-1</v>
      </c>
    </row>
    <row r="2790" spans="1:9">
      <c r="A2790" s="214">
        <v>16876</v>
      </c>
      <c r="B2790" s="86">
        <f t="shared" si="86"/>
        <v>1.0007851434048254</v>
      </c>
      <c r="I2790" s="199">
        <f t="shared" si="87"/>
        <v>1</v>
      </c>
    </row>
    <row r="2791" spans="1:9">
      <c r="A2791" s="214">
        <v>22994</v>
      </c>
      <c r="B2791" s="86">
        <f t="shared" si="86"/>
        <v>1.3542286985020899</v>
      </c>
      <c r="I2791" s="199">
        <f t="shared" si="87"/>
        <v>1</v>
      </c>
    </row>
    <row r="2792" spans="1:9">
      <c r="A2792" s="214">
        <v>14717</v>
      </c>
      <c r="B2792" s="86">
        <f t="shared" si="86"/>
        <v>0.87605735075118141</v>
      </c>
      <c r="I2792" s="199">
        <f t="shared" si="87"/>
        <v>1</v>
      </c>
    </row>
    <row r="2793" spans="1:9">
      <c r="A2793" s="214">
        <v>-1882</v>
      </c>
      <c r="B2793" s="86">
        <f t="shared" si="86"/>
        <v>-8.288504399538503E-2</v>
      </c>
      <c r="I2793" s="199">
        <f t="shared" si="87"/>
        <v>0</v>
      </c>
    </row>
    <row r="2794" spans="1:9">
      <c r="A2794" s="214">
        <v>24494</v>
      </c>
      <c r="B2794" s="86">
        <f t="shared" si="86"/>
        <v>1.4408853399937369</v>
      </c>
      <c r="I2794" s="199">
        <f t="shared" si="87"/>
        <v>1</v>
      </c>
    </row>
    <row r="2795" spans="1:9">
      <c r="A2795" s="214">
        <v>-14664</v>
      </c>
      <c r="B2795" s="86">
        <f t="shared" si="86"/>
        <v>-0.82131517169287349</v>
      </c>
      <c r="I2795" s="199">
        <f t="shared" si="87"/>
        <v>-1</v>
      </c>
    </row>
    <row r="2796" spans="1:9">
      <c r="A2796" s="214">
        <v>21330</v>
      </c>
      <c r="B2796" s="86">
        <f t="shared" si="86"/>
        <v>1.2580975975406894</v>
      </c>
      <c r="I2796" s="199">
        <f t="shared" si="87"/>
        <v>1</v>
      </c>
    </row>
    <row r="2797" spans="1:9">
      <c r="A2797" s="214">
        <v>9292</v>
      </c>
      <c r="B2797" s="86">
        <f t="shared" si="86"/>
        <v>0.56264916402305787</v>
      </c>
      <c r="I2797" s="199">
        <f t="shared" si="87"/>
        <v>1</v>
      </c>
    </row>
    <row r="2798" spans="1:9">
      <c r="A2798" s="214">
        <v>-26324</v>
      </c>
      <c r="B2798" s="86">
        <f t="shared" si="86"/>
        <v>-1.4949261315546101</v>
      </c>
      <c r="I2798" s="199">
        <f t="shared" si="87"/>
        <v>-1</v>
      </c>
    </row>
    <row r="2799" spans="1:9">
      <c r="A2799" s="214">
        <v>28925</v>
      </c>
      <c r="B2799" s="86">
        <f t="shared" si="86"/>
        <v>1.6968690589600623</v>
      </c>
      <c r="I2799" s="199">
        <f t="shared" si="87"/>
        <v>2</v>
      </c>
    </row>
    <row r="2800" spans="1:9">
      <c r="A2800" s="214">
        <v>-1467</v>
      </c>
      <c r="B2800" s="86">
        <f t="shared" si="86"/>
        <v>-5.8910039849362682E-2</v>
      </c>
      <c r="I2800" s="199">
        <f t="shared" si="87"/>
        <v>0</v>
      </c>
    </row>
    <row r="2801" spans="1:9">
      <c r="A2801" s="214">
        <v>-425</v>
      </c>
      <c r="B2801" s="86">
        <f t="shared" si="86"/>
        <v>1.2874404401681488E-3</v>
      </c>
      <c r="I2801" s="199">
        <f t="shared" si="87"/>
        <v>0</v>
      </c>
    </row>
    <row r="2802" spans="1:9">
      <c r="A2802" s="214">
        <v>-3252</v>
      </c>
      <c r="B2802" s="86">
        <f t="shared" si="86"/>
        <v>-0.1620314432244227</v>
      </c>
      <c r="I2802" s="199">
        <f t="shared" si="87"/>
        <v>0</v>
      </c>
    </row>
    <row r="2803" spans="1:9">
      <c r="A2803" s="214">
        <v>-23174</v>
      </c>
      <c r="B2803" s="86">
        <f t="shared" si="86"/>
        <v>-1.3129471844221514</v>
      </c>
      <c r="I2803" s="199">
        <f t="shared" si="87"/>
        <v>-1</v>
      </c>
    </row>
    <row r="2804" spans="1:9">
      <c r="A2804" s="214">
        <v>-19589</v>
      </c>
      <c r="B2804" s="86">
        <f t="shared" si="86"/>
        <v>-1.1058378112571148</v>
      </c>
      <c r="I2804" s="199">
        <f t="shared" si="87"/>
        <v>-1</v>
      </c>
    </row>
    <row r="2805" spans="1:9">
      <c r="A2805" s="214">
        <v>-18934</v>
      </c>
      <c r="B2805" s="86">
        <f t="shared" si="86"/>
        <v>-1.0679977444724289</v>
      </c>
      <c r="I2805" s="199">
        <f t="shared" si="87"/>
        <v>-1</v>
      </c>
    </row>
    <row r="2806" spans="1:9">
      <c r="A2806" s="214">
        <v>5151</v>
      </c>
      <c r="B2806" s="86">
        <f t="shared" si="86"/>
        <v>0.32341906241178414</v>
      </c>
      <c r="I2806" s="199">
        <f t="shared" si="87"/>
        <v>0</v>
      </c>
    </row>
    <row r="2807" spans="1:9">
      <c r="A2807" s="214">
        <v>-9183</v>
      </c>
      <c r="B2807" s="86">
        <f t="shared" si="86"/>
        <v>-0.50467180368239517</v>
      </c>
      <c r="I2807" s="199">
        <f t="shared" si="87"/>
        <v>-1</v>
      </c>
    </row>
    <row r="2808" spans="1:9">
      <c r="A2808" s="214">
        <v>-29812</v>
      </c>
      <c r="B2808" s="86">
        <f t="shared" si="86"/>
        <v>-1.6964317085698535</v>
      </c>
      <c r="I2808" s="199">
        <f t="shared" si="87"/>
        <v>-2</v>
      </c>
    </row>
    <row r="2809" spans="1:9">
      <c r="A2809" s="214">
        <v>-8018</v>
      </c>
      <c r="B2809" s="86">
        <f t="shared" si="86"/>
        <v>-0.4373684787905493</v>
      </c>
      <c r="I2809" s="199">
        <f t="shared" si="87"/>
        <v>0</v>
      </c>
    </row>
    <row r="2810" spans="1:9">
      <c r="A2810" s="214">
        <v>24069</v>
      </c>
      <c r="B2810" s="86">
        <f t="shared" si="86"/>
        <v>1.4163326249044368</v>
      </c>
      <c r="I2810" s="199">
        <f t="shared" si="87"/>
        <v>1</v>
      </c>
    </row>
    <row r="2811" spans="1:9">
      <c r="A2811" s="214">
        <v>-9182</v>
      </c>
      <c r="B2811" s="86">
        <f t="shared" si="86"/>
        <v>-0.50461403258806736</v>
      </c>
      <c r="I2811" s="199">
        <f t="shared" si="87"/>
        <v>-1</v>
      </c>
    </row>
    <row r="2812" spans="1:9">
      <c r="A2812" s="214">
        <v>6716</v>
      </c>
      <c r="B2812" s="86">
        <f t="shared" si="86"/>
        <v>0.41383082503473595</v>
      </c>
      <c r="I2812" s="199">
        <f t="shared" si="87"/>
        <v>0</v>
      </c>
    </row>
    <row r="2813" spans="1:9">
      <c r="A2813" s="214">
        <v>-26969</v>
      </c>
      <c r="B2813" s="86">
        <f t="shared" si="86"/>
        <v>-1.5321884873960183</v>
      </c>
      <c r="I2813" s="199">
        <f t="shared" si="87"/>
        <v>-2</v>
      </c>
    </row>
    <row r="2814" spans="1:9">
      <c r="A2814" s="214">
        <v>20522</v>
      </c>
      <c r="B2814" s="86">
        <f t="shared" si="86"/>
        <v>1.2114185533238555</v>
      </c>
      <c r="I2814" s="199">
        <f t="shared" si="87"/>
        <v>1</v>
      </c>
    </row>
    <row r="2815" spans="1:9">
      <c r="A2815" s="214">
        <v>7057</v>
      </c>
      <c r="B2815" s="86">
        <f t="shared" si="86"/>
        <v>0.43353076820050368</v>
      </c>
      <c r="I2815" s="199">
        <f t="shared" si="87"/>
        <v>0</v>
      </c>
    </row>
    <row r="2816" spans="1:9">
      <c r="A2816" s="214">
        <v>11085</v>
      </c>
      <c r="B2816" s="86">
        <f t="shared" si="86"/>
        <v>0.66623273615274003</v>
      </c>
      <c r="I2816" s="199">
        <f t="shared" si="87"/>
        <v>1</v>
      </c>
    </row>
    <row r="2817" spans="1:9">
      <c r="A2817" s="214">
        <v>-22380</v>
      </c>
      <c r="B2817" s="86">
        <f t="shared" si="86"/>
        <v>-1.2670769355259062</v>
      </c>
      <c r="I2817" s="199">
        <f t="shared" si="87"/>
        <v>-1</v>
      </c>
    </row>
    <row r="2818" spans="1:9">
      <c r="A2818" s="214">
        <v>25324</v>
      </c>
      <c r="B2818" s="86">
        <f t="shared" si="86"/>
        <v>1.4888353482857817</v>
      </c>
      <c r="I2818" s="199">
        <f t="shared" si="87"/>
        <v>1</v>
      </c>
    </row>
    <row r="2819" spans="1:9">
      <c r="A2819" s="214">
        <v>-5887</v>
      </c>
      <c r="B2819" s="86">
        <f t="shared" si="86"/>
        <v>-0.31425827677808271</v>
      </c>
      <c r="I2819" s="199">
        <f t="shared" si="87"/>
        <v>0</v>
      </c>
    </row>
    <row r="2820" spans="1:9">
      <c r="A2820" s="214">
        <v>-22651</v>
      </c>
      <c r="B2820" s="86">
        <f t="shared" si="86"/>
        <v>-1.2827329020887304</v>
      </c>
      <c r="I2820" s="199">
        <f t="shared" si="87"/>
        <v>-1</v>
      </c>
    </row>
    <row r="2821" spans="1:9">
      <c r="A2821" s="214">
        <v>-14604</v>
      </c>
      <c r="B2821" s="86">
        <f t="shared" si="86"/>
        <v>-0.81784890603320759</v>
      </c>
      <c r="I2821" s="199">
        <f t="shared" si="87"/>
        <v>-1</v>
      </c>
    </row>
    <row r="2822" spans="1:9">
      <c r="A2822" s="214">
        <v>-29838</v>
      </c>
      <c r="B2822" s="86">
        <f t="shared" si="86"/>
        <v>-1.6979337570223754</v>
      </c>
      <c r="I2822" s="199">
        <f t="shared" si="87"/>
        <v>-2</v>
      </c>
    </row>
    <row r="2823" spans="1:9">
      <c r="A2823" s="214">
        <v>-17553</v>
      </c>
      <c r="B2823" s="86">
        <f t="shared" si="86"/>
        <v>-0.98821586320578592</v>
      </c>
      <c r="I2823" s="199">
        <f t="shared" si="87"/>
        <v>-1</v>
      </c>
    </row>
    <row r="2824" spans="1:9">
      <c r="A2824" s="214">
        <v>-19045</v>
      </c>
      <c r="B2824" s="86">
        <f t="shared" ref="B2824:B2887" si="88">(A2824-$F$7)/$F$8</f>
        <v>-1.0744103359428108</v>
      </c>
      <c r="I2824" s="199">
        <f t="shared" ref="I2824:I2887" si="89">ROUND(B2824,0)</f>
        <v>-1</v>
      </c>
    </row>
    <row r="2825" spans="1:9">
      <c r="A2825" s="214">
        <v>14056</v>
      </c>
      <c r="B2825" s="86">
        <f t="shared" si="88"/>
        <v>0.83787065740052891</v>
      </c>
      <c r="I2825" s="199">
        <f t="shared" si="89"/>
        <v>1</v>
      </c>
    </row>
    <row r="2826" spans="1:9">
      <c r="A2826" s="214">
        <v>-24625</v>
      </c>
      <c r="B2826" s="86">
        <f t="shared" si="88"/>
        <v>-1.3967730422917379</v>
      </c>
      <c r="I2826" s="199">
        <f t="shared" si="89"/>
        <v>-1</v>
      </c>
    </row>
    <row r="2827" spans="1:9">
      <c r="A2827" s="214">
        <v>-14847</v>
      </c>
      <c r="B2827" s="86">
        <f t="shared" si="88"/>
        <v>-0.83188728195485451</v>
      </c>
      <c r="I2827" s="199">
        <f t="shared" si="89"/>
        <v>-1</v>
      </c>
    </row>
    <row r="2828" spans="1:9">
      <c r="A2828" s="214">
        <v>13361</v>
      </c>
      <c r="B2828" s="86">
        <f t="shared" si="88"/>
        <v>0.7977197468427325</v>
      </c>
      <c r="I2828" s="199">
        <f t="shared" si="89"/>
        <v>1</v>
      </c>
    </row>
    <row r="2829" spans="1:9">
      <c r="A2829" s="214">
        <v>20163</v>
      </c>
      <c r="B2829" s="86">
        <f t="shared" si="88"/>
        <v>1.190678730460188</v>
      </c>
      <c r="I2829" s="199">
        <f t="shared" si="89"/>
        <v>1</v>
      </c>
    </row>
    <row r="2830" spans="1:9">
      <c r="A2830" s="214">
        <v>6498</v>
      </c>
      <c r="B2830" s="86">
        <f t="shared" si="88"/>
        <v>0.40123672647128322</v>
      </c>
      <c r="I2830" s="199">
        <f t="shared" si="89"/>
        <v>0</v>
      </c>
    </row>
    <row r="2831" spans="1:9">
      <c r="A2831" s="214">
        <v>-853</v>
      </c>
      <c r="B2831" s="86">
        <f t="shared" si="88"/>
        <v>-2.3438587932115146E-2</v>
      </c>
      <c r="I2831" s="199">
        <f t="shared" si="89"/>
        <v>0</v>
      </c>
    </row>
    <row r="2832" spans="1:9">
      <c r="A2832" s="214">
        <v>18829</v>
      </c>
      <c r="B2832" s="86">
        <f t="shared" si="88"/>
        <v>1.1136120906269498</v>
      </c>
      <c r="I2832" s="199">
        <f t="shared" si="89"/>
        <v>1</v>
      </c>
    </row>
    <row r="2833" spans="1:9">
      <c r="A2833" s="214">
        <v>13873</v>
      </c>
      <c r="B2833" s="86">
        <f t="shared" si="88"/>
        <v>0.827298547138548</v>
      </c>
      <c r="I2833" s="199">
        <f t="shared" si="89"/>
        <v>1</v>
      </c>
    </row>
    <row r="2834" spans="1:9">
      <c r="A2834" s="214">
        <v>25864</v>
      </c>
      <c r="B2834" s="86">
        <f t="shared" si="88"/>
        <v>1.5200317392227745</v>
      </c>
      <c r="I2834" s="199">
        <f t="shared" si="89"/>
        <v>2</v>
      </c>
    </row>
    <row r="2835" spans="1:9">
      <c r="A2835" s="214">
        <v>29277</v>
      </c>
      <c r="B2835" s="86">
        <f t="shared" si="88"/>
        <v>1.7172044841634355</v>
      </c>
      <c r="I2835" s="199">
        <f t="shared" si="89"/>
        <v>2</v>
      </c>
    </row>
    <row r="2836" spans="1:9">
      <c r="A2836" s="214">
        <v>-10584</v>
      </c>
      <c r="B2836" s="86">
        <f t="shared" si="88"/>
        <v>-0.58560910683559353</v>
      </c>
      <c r="I2836" s="199">
        <f t="shared" si="89"/>
        <v>-1</v>
      </c>
    </row>
    <row r="2837" spans="1:9">
      <c r="A2837" s="214">
        <v>5613</v>
      </c>
      <c r="B2837" s="86">
        <f t="shared" si="88"/>
        <v>0.35010930799121143</v>
      </c>
      <c r="I2837" s="199">
        <f t="shared" si="89"/>
        <v>0</v>
      </c>
    </row>
    <row r="2838" spans="1:9">
      <c r="A2838" s="214">
        <v>-28932</v>
      </c>
      <c r="B2838" s="86">
        <f t="shared" si="88"/>
        <v>-1.6455931455614206</v>
      </c>
      <c r="I2838" s="199">
        <f t="shared" si="89"/>
        <v>-2</v>
      </c>
    </row>
    <row r="2839" spans="1:9">
      <c r="A2839" s="214">
        <v>-11854</v>
      </c>
      <c r="B2839" s="86">
        <f t="shared" si="88"/>
        <v>-0.65897839663185465</v>
      </c>
      <c r="I2839" s="199">
        <f t="shared" si="89"/>
        <v>-1</v>
      </c>
    </row>
    <row r="2840" spans="1:9">
      <c r="A2840" s="214">
        <v>-26358</v>
      </c>
      <c r="B2840" s="86">
        <f t="shared" si="88"/>
        <v>-1.4968903487617542</v>
      </c>
      <c r="I2840" s="199">
        <f t="shared" si="89"/>
        <v>-1</v>
      </c>
    </row>
    <row r="2841" spans="1:9">
      <c r="A2841" s="214">
        <v>-13485</v>
      </c>
      <c r="B2841" s="86">
        <f t="shared" si="88"/>
        <v>-0.75320305148043898</v>
      </c>
      <c r="I2841" s="199">
        <f t="shared" si="89"/>
        <v>-1</v>
      </c>
    </row>
    <row r="2842" spans="1:9">
      <c r="A2842" s="214">
        <v>9225</v>
      </c>
      <c r="B2842" s="86">
        <f t="shared" si="88"/>
        <v>0.55877850070309765</v>
      </c>
      <c r="I2842" s="199">
        <f t="shared" si="89"/>
        <v>1</v>
      </c>
    </row>
    <row r="2843" spans="1:9">
      <c r="A2843" s="214">
        <v>5260</v>
      </c>
      <c r="B2843" s="86">
        <f t="shared" si="88"/>
        <v>0.32971611169351051</v>
      </c>
      <c r="I2843" s="199">
        <f t="shared" si="89"/>
        <v>0</v>
      </c>
    </row>
    <row r="2844" spans="1:9">
      <c r="A2844" s="214">
        <v>-11683</v>
      </c>
      <c r="B2844" s="86">
        <f t="shared" si="88"/>
        <v>-0.64909953950180688</v>
      </c>
      <c r="I2844" s="199">
        <f t="shared" si="89"/>
        <v>-1</v>
      </c>
    </row>
    <row r="2845" spans="1:9">
      <c r="A2845" s="214">
        <v>-21271</v>
      </c>
      <c r="B2845" s="86">
        <f t="shared" si="88"/>
        <v>-1.203008791916415</v>
      </c>
      <c r="I2845" s="199">
        <f t="shared" si="89"/>
        <v>-1</v>
      </c>
    </row>
    <row r="2846" spans="1:9">
      <c r="A2846" s="214">
        <v>-18160</v>
      </c>
      <c r="B2846" s="86">
        <f t="shared" si="88"/>
        <v>-1.0232829174627391</v>
      </c>
      <c r="I2846" s="199">
        <f t="shared" si="89"/>
        <v>-1</v>
      </c>
    </row>
    <row r="2847" spans="1:9">
      <c r="A2847" s="214">
        <v>-23502</v>
      </c>
      <c r="B2847" s="86">
        <f t="shared" si="88"/>
        <v>-1.3318961033616581</v>
      </c>
      <c r="I2847" s="199">
        <f t="shared" si="89"/>
        <v>-1</v>
      </c>
    </row>
    <row r="2848" spans="1:9">
      <c r="A2848" s="214">
        <v>18673</v>
      </c>
      <c r="B2848" s="86">
        <f t="shared" si="88"/>
        <v>1.1045997999118184</v>
      </c>
      <c r="I2848" s="199">
        <f t="shared" si="89"/>
        <v>1</v>
      </c>
    </row>
    <row r="2849" spans="1:9">
      <c r="A2849" s="214">
        <v>15994</v>
      </c>
      <c r="B2849" s="86">
        <f t="shared" si="88"/>
        <v>0.94983103820773684</v>
      </c>
      <c r="I2849" s="199">
        <f t="shared" si="89"/>
        <v>1</v>
      </c>
    </row>
    <row r="2850" spans="1:9">
      <c r="A2850" s="214">
        <v>-27713</v>
      </c>
      <c r="B2850" s="86">
        <f t="shared" si="88"/>
        <v>-1.5751701815758754</v>
      </c>
      <c r="I2850" s="199">
        <f t="shared" si="89"/>
        <v>-2</v>
      </c>
    </row>
    <row r="2851" spans="1:9">
      <c r="A2851" s="214">
        <v>1145</v>
      </c>
      <c r="B2851" s="86">
        <f t="shared" si="88"/>
        <v>9.1988058534758749E-2</v>
      </c>
      <c r="I2851" s="199">
        <f t="shared" si="89"/>
        <v>0</v>
      </c>
    </row>
    <row r="2852" spans="1:9">
      <c r="A2852" s="214">
        <v>-12238</v>
      </c>
      <c r="B2852" s="86">
        <f t="shared" si="88"/>
        <v>-0.68116249685371633</v>
      </c>
      <c r="I2852" s="199">
        <f t="shared" si="89"/>
        <v>-1</v>
      </c>
    </row>
    <row r="2853" spans="1:9">
      <c r="A2853" s="214">
        <v>-7428</v>
      </c>
      <c r="B2853" s="86">
        <f t="shared" si="88"/>
        <v>-0.40328353313716814</v>
      </c>
      <c r="I2853" s="199">
        <f t="shared" si="89"/>
        <v>0</v>
      </c>
    </row>
    <row r="2854" spans="1:9">
      <c r="A2854" s="214">
        <v>13462</v>
      </c>
      <c r="B2854" s="86">
        <f t="shared" si="88"/>
        <v>0.80355462736983674</v>
      </c>
      <c r="I2854" s="199">
        <f t="shared" si="89"/>
        <v>1</v>
      </c>
    </row>
    <row r="2855" spans="1:9">
      <c r="A2855" s="214">
        <v>-4366</v>
      </c>
      <c r="B2855" s="86">
        <f t="shared" si="88"/>
        <v>-0.22638844230555258</v>
      </c>
      <c r="I2855" s="199">
        <f t="shared" si="89"/>
        <v>0</v>
      </c>
    </row>
    <row r="2856" spans="1:9">
      <c r="A2856" s="214">
        <v>-11753</v>
      </c>
      <c r="B2856" s="86">
        <f t="shared" si="88"/>
        <v>-0.65314351610475041</v>
      </c>
      <c r="I2856" s="199">
        <f t="shared" si="89"/>
        <v>-1</v>
      </c>
    </row>
    <row r="2857" spans="1:9">
      <c r="A2857" s="214">
        <v>23890</v>
      </c>
      <c r="B2857" s="86">
        <f t="shared" si="88"/>
        <v>1.4059915990197671</v>
      </c>
      <c r="I2857" s="199">
        <f t="shared" si="89"/>
        <v>1</v>
      </c>
    </row>
    <row r="2858" spans="1:9">
      <c r="A2858" s="214">
        <v>-18857</v>
      </c>
      <c r="B2858" s="86">
        <f t="shared" si="88"/>
        <v>-1.0635493702091912</v>
      </c>
      <c r="I2858" s="199">
        <f t="shared" si="89"/>
        <v>-1</v>
      </c>
    </row>
    <row r="2859" spans="1:9">
      <c r="A2859" s="214">
        <v>-15146</v>
      </c>
      <c r="B2859" s="86">
        <f t="shared" si="88"/>
        <v>-0.8491608391588561</v>
      </c>
      <c r="I2859" s="199">
        <f t="shared" si="89"/>
        <v>-1</v>
      </c>
    </row>
    <row r="2860" spans="1:9">
      <c r="A2860" s="214">
        <v>-17357</v>
      </c>
      <c r="B2860" s="86">
        <f t="shared" si="88"/>
        <v>-0.97689272871754396</v>
      </c>
      <c r="I2860" s="199">
        <f t="shared" si="89"/>
        <v>-1</v>
      </c>
    </row>
    <row r="2861" spans="1:9">
      <c r="A2861" s="214">
        <v>3563</v>
      </c>
      <c r="B2861" s="86">
        <f t="shared" si="88"/>
        <v>0.23167856461929379</v>
      </c>
      <c r="I2861" s="199">
        <f t="shared" si="89"/>
        <v>0</v>
      </c>
    </row>
    <row r="2862" spans="1:9">
      <c r="A2862" s="214">
        <v>-11125</v>
      </c>
      <c r="B2862" s="86">
        <f t="shared" si="88"/>
        <v>-0.61686326886691423</v>
      </c>
      <c r="I2862" s="199">
        <f t="shared" si="89"/>
        <v>-1</v>
      </c>
    </row>
    <row r="2863" spans="1:9">
      <c r="A2863" s="214">
        <v>12452</v>
      </c>
      <c r="B2863" s="86">
        <f t="shared" si="88"/>
        <v>0.74520582209879438</v>
      </c>
      <c r="I2863" s="199">
        <f t="shared" si="89"/>
        <v>1</v>
      </c>
    </row>
    <row r="2864" spans="1:9">
      <c r="A2864" s="214">
        <v>7445</v>
      </c>
      <c r="B2864" s="86">
        <f t="shared" si="88"/>
        <v>0.45594595279967642</v>
      </c>
      <c r="I2864" s="199">
        <f t="shared" si="89"/>
        <v>0</v>
      </c>
    </row>
    <row r="2865" spans="1:9">
      <c r="A2865" s="214">
        <v>-5222</v>
      </c>
      <c r="B2865" s="86">
        <f t="shared" si="88"/>
        <v>-0.2758404990501192</v>
      </c>
      <c r="I2865" s="199">
        <f t="shared" si="89"/>
        <v>0</v>
      </c>
    </row>
    <row r="2866" spans="1:9">
      <c r="A2866" s="214">
        <v>10391</v>
      </c>
      <c r="B2866" s="86">
        <f t="shared" si="88"/>
        <v>0.62613959668927133</v>
      </c>
      <c r="I2866" s="199">
        <f t="shared" si="89"/>
        <v>1</v>
      </c>
    </row>
    <row r="2867" spans="1:9">
      <c r="A2867" s="214">
        <v>-9928</v>
      </c>
      <c r="B2867" s="86">
        <f t="shared" si="88"/>
        <v>-0.54771126895657984</v>
      </c>
      <c r="I2867" s="199">
        <f t="shared" si="89"/>
        <v>-1</v>
      </c>
    </row>
    <row r="2868" spans="1:9">
      <c r="A2868" s="214">
        <v>2932</v>
      </c>
      <c r="B2868" s="86">
        <f t="shared" si="88"/>
        <v>0.19522500409847426</v>
      </c>
      <c r="I2868" s="199">
        <f t="shared" si="89"/>
        <v>0</v>
      </c>
    </row>
    <row r="2869" spans="1:9">
      <c r="A2869" s="214">
        <v>-8977</v>
      </c>
      <c r="B2869" s="86">
        <f t="shared" si="88"/>
        <v>-0.49277095825087563</v>
      </c>
      <c r="I2869" s="199">
        <f t="shared" si="89"/>
        <v>0</v>
      </c>
    </row>
    <row r="2870" spans="1:9">
      <c r="A2870" s="214">
        <v>-24237</v>
      </c>
      <c r="B2870" s="86">
        <f t="shared" si="88"/>
        <v>-1.3743578576925652</v>
      </c>
      <c r="I2870" s="199">
        <f t="shared" si="89"/>
        <v>-1</v>
      </c>
    </row>
    <row r="2871" spans="1:9">
      <c r="A2871" s="214">
        <v>-26434</v>
      </c>
      <c r="B2871" s="86">
        <f t="shared" si="88"/>
        <v>-1.5012809519306642</v>
      </c>
      <c r="I2871" s="199">
        <f t="shared" si="89"/>
        <v>-2</v>
      </c>
    </row>
    <row r="2872" spans="1:9">
      <c r="A2872" s="214">
        <v>-2589</v>
      </c>
      <c r="B2872" s="86">
        <f t="shared" si="88"/>
        <v>-0.12372920768511469</v>
      </c>
      <c r="I2872" s="199">
        <f t="shared" si="89"/>
        <v>0</v>
      </c>
    </row>
    <row r="2873" spans="1:9">
      <c r="A2873" s="214">
        <v>10467</v>
      </c>
      <c r="B2873" s="86">
        <f t="shared" si="88"/>
        <v>0.63053019985818137</v>
      </c>
      <c r="I2873" s="199">
        <f t="shared" si="89"/>
        <v>1</v>
      </c>
    </row>
    <row r="2874" spans="1:9">
      <c r="A2874" s="214">
        <v>3620</v>
      </c>
      <c r="B2874" s="86">
        <f t="shared" si="88"/>
        <v>0.23497151699597638</v>
      </c>
      <c r="I2874" s="199">
        <f t="shared" si="89"/>
        <v>0</v>
      </c>
    </row>
    <row r="2875" spans="1:9">
      <c r="A2875" s="214">
        <v>-25108</v>
      </c>
      <c r="B2875" s="86">
        <f t="shared" si="88"/>
        <v>-1.4246764808520482</v>
      </c>
      <c r="I2875" s="199">
        <f t="shared" si="89"/>
        <v>-1</v>
      </c>
    </row>
    <row r="2876" spans="1:9">
      <c r="A2876" s="214">
        <v>-23386</v>
      </c>
      <c r="B2876" s="86">
        <f t="shared" si="88"/>
        <v>-1.3251946564196375</v>
      </c>
      <c r="I2876" s="199">
        <f t="shared" si="89"/>
        <v>-1</v>
      </c>
    </row>
    <row r="2877" spans="1:9">
      <c r="A2877" s="214">
        <v>-23369</v>
      </c>
      <c r="B2877" s="86">
        <f t="shared" si="88"/>
        <v>-1.3242125478160653</v>
      </c>
      <c r="I2877" s="199">
        <f t="shared" si="89"/>
        <v>-1</v>
      </c>
    </row>
    <row r="2878" spans="1:9">
      <c r="A2878" s="214">
        <v>-8180</v>
      </c>
      <c r="B2878" s="86">
        <f t="shared" si="88"/>
        <v>-0.44672739607164719</v>
      </c>
      <c r="I2878" s="199">
        <f t="shared" si="89"/>
        <v>0</v>
      </c>
    </row>
    <row r="2879" spans="1:9">
      <c r="A2879" s="214">
        <v>14431</v>
      </c>
      <c r="B2879" s="86">
        <f t="shared" si="88"/>
        <v>0.85953481777344076</v>
      </c>
      <c r="I2879" s="199">
        <f t="shared" si="89"/>
        <v>1</v>
      </c>
    </row>
    <row r="2880" spans="1:9">
      <c r="A2880" s="214">
        <v>28421</v>
      </c>
      <c r="B2880" s="86">
        <f t="shared" si="88"/>
        <v>1.6677524274188689</v>
      </c>
      <c r="I2880" s="199">
        <f t="shared" si="89"/>
        <v>2</v>
      </c>
    </row>
    <row r="2881" spans="1:9">
      <c r="A2881" s="214">
        <v>-25185</v>
      </c>
      <c r="B2881" s="86">
        <f t="shared" si="88"/>
        <v>-1.4291248551152862</v>
      </c>
      <c r="I2881" s="199">
        <f t="shared" si="89"/>
        <v>-1</v>
      </c>
    </row>
    <row r="2882" spans="1:9">
      <c r="A2882" s="214">
        <v>-21629</v>
      </c>
      <c r="B2882" s="86">
        <f t="shared" si="88"/>
        <v>-1.2236908436857548</v>
      </c>
      <c r="I2882" s="199">
        <f t="shared" si="89"/>
        <v>-1</v>
      </c>
    </row>
    <row r="2883" spans="1:9">
      <c r="A2883" s="214">
        <v>1531</v>
      </c>
      <c r="B2883" s="86">
        <f t="shared" si="88"/>
        <v>0.11428770094527592</v>
      </c>
      <c r="I2883" s="199">
        <f t="shared" si="89"/>
        <v>0</v>
      </c>
    </row>
    <row r="2884" spans="1:9">
      <c r="A2884" s="214">
        <v>3480</v>
      </c>
      <c r="B2884" s="86">
        <f t="shared" si="88"/>
        <v>0.22688356379008934</v>
      </c>
      <c r="I2884" s="199">
        <f t="shared" si="89"/>
        <v>0</v>
      </c>
    </row>
    <row r="2885" spans="1:9">
      <c r="A2885" s="214">
        <v>27652</v>
      </c>
      <c r="B2885" s="86">
        <f t="shared" si="88"/>
        <v>1.6233264558808178</v>
      </c>
      <c r="I2885" s="199">
        <f t="shared" si="89"/>
        <v>2</v>
      </c>
    </row>
    <row r="2886" spans="1:9">
      <c r="A2886" s="214">
        <v>-5496</v>
      </c>
      <c r="B2886" s="86">
        <f t="shared" si="88"/>
        <v>-0.29166977889592671</v>
      </c>
      <c r="I2886" s="199">
        <f t="shared" si="89"/>
        <v>0</v>
      </c>
    </row>
    <row r="2887" spans="1:9">
      <c r="A2887" s="214">
        <v>-21271</v>
      </c>
      <c r="B2887" s="86">
        <f t="shared" si="88"/>
        <v>-1.203008791916415</v>
      </c>
      <c r="I2887" s="199">
        <f t="shared" si="89"/>
        <v>-1</v>
      </c>
    </row>
    <row r="2888" spans="1:9">
      <c r="A2888" s="214">
        <v>14345</v>
      </c>
      <c r="B2888" s="86">
        <f t="shared" ref="B2888:B2951" si="90">(A2888-$F$7)/$F$8</f>
        <v>0.85456650366125297</v>
      </c>
      <c r="I2888" s="199">
        <f t="shared" ref="I2888:I2951" si="91">ROUND(B2888,0)</f>
        <v>1</v>
      </c>
    </row>
    <row r="2889" spans="1:9">
      <c r="A2889" s="214">
        <v>15182</v>
      </c>
      <c r="B2889" s="86">
        <f t="shared" si="90"/>
        <v>0.90292090961359206</v>
      </c>
      <c r="I2889" s="199">
        <f t="shared" si="91"/>
        <v>1</v>
      </c>
    </row>
    <row r="2890" spans="1:9">
      <c r="A2890" s="214">
        <v>9222</v>
      </c>
      <c r="B2890" s="86">
        <f t="shared" si="90"/>
        <v>0.55860518742011434</v>
      </c>
      <c r="I2890" s="199">
        <f t="shared" si="91"/>
        <v>1</v>
      </c>
    </row>
    <row r="2891" spans="1:9">
      <c r="A2891" s="214">
        <v>19630</v>
      </c>
      <c r="B2891" s="86">
        <f t="shared" si="90"/>
        <v>1.1598867371834893</v>
      </c>
      <c r="I2891" s="199">
        <f t="shared" si="91"/>
        <v>1</v>
      </c>
    </row>
    <row r="2892" spans="1:9">
      <c r="A2892" s="214">
        <v>-10373</v>
      </c>
      <c r="B2892" s="86">
        <f t="shared" si="90"/>
        <v>-0.57341940593243512</v>
      </c>
      <c r="I2892" s="199">
        <f t="shared" si="91"/>
        <v>-1</v>
      </c>
    </row>
    <row r="2893" spans="1:9">
      <c r="A2893" s="214">
        <v>-19256</v>
      </c>
      <c r="B2893" s="86">
        <f t="shared" si="90"/>
        <v>-1.0866000368459692</v>
      </c>
      <c r="I2893" s="199">
        <f t="shared" si="91"/>
        <v>-1</v>
      </c>
    </row>
    <row r="2894" spans="1:9">
      <c r="A2894" s="214">
        <v>-24128</v>
      </c>
      <c r="B2894" s="86">
        <f t="shared" si="90"/>
        <v>-1.3680608084108388</v>
      </c>
      <c r="I2894" s="199">
        <f t="shared" si="91"/>
        <v>-1</v>
      </c>
    </row>
    <row r="2895" spans="1:9">
      <c r="A2895" s="214">
        <v>-10381</v>
      </c>
      <c r="B2895" s="86">
        <f t="shared" si="90"/>
        <v>-0.57388157468705725</v>
      </c>
      <c r="I2895" s="199">
        <f t="shared" si="91"/>
        <v>-1</v>
      </c>
    </row>
    <row r="2896" spans="1:9">
      <c r="A2896" s="214">
        <v>3339</v>
      </c>
      <c r="B2896" s="86">
        <f t="shared" si="90"/>
        <v>0.21873783948987449</v>
      </c>
      <c r="I2896" s="199">
        <f t="shared" si="91"/>
        <v>0</v>
      </c>
    </row>
    <row r="2897" spans="1:9">
      <c r="A2897" s="214">
        <v>27966</v>
      </c>
      <c r="B2897" s="86">
        <f t="shared" si="90"/>
        <v>1.6414665794997361</v>
      </c>
      <c r="I2897" s="199">
        <f t="shared" si="91"/>
        <v>2</v>
      </c>
    </row>
    <row r="2898" spans="1:9">
      <c r="A2898" s="214">
        <v>25308</v>
      </c>
      <c r="B2898" s="86">
        <f t="shared" si="90"/>
        <v>1.4879110107765374</v>
      </c>
      <c r="I2898" s="199">
        <f t="shared" si="91"/>
        <v>1</v>
      </c>
    </row>
    <row r="2899" spans="1:9">
      <c r="A2899" s="214">
        <v>26641</v>
      </c>
      <c r="B2899" s="86">
        <f t="shared" si="90"/>
        <v>1.5649198795154478</v>
      </c>
      <c r="I2899" s="199">
        <f t="shared" si="91"/>
        <v>2</v>
      </c>
    </row>
    <row r="2900" spans="1:9">
      <c r="A2900" s="214">
        <v>15808</v>
      </c>
      <c r="B2900" s="86">
        <f t="shared" si="90"/>
        <v>0.93908561466277274</v>
      </c>
      <c r="I2900" s="199">
        <f t="shared" si="91"/>
        <v>1</v>
      </c>
    </row>
    <row r="2901" spans="1:9">
      <c r="A2901" s="214">
        <v>12773</v>
      </c>
      <c r="B2901" s="86">
        <f t="shared" si="90"/>
        <v>0.76375034337800685</v>
      </c>
      <c r="I2901" s="199">
        <f t="shared" si="91"/>
        <v>1</v>
      </c>
    </row>
    <row r="2902" spans="1:9">
      <c r="A2902" s="214">
        <v>3337</v>
      </c>
      <c r="B2902" s="86">
        <f t="shared" si="90"/>
        <v>0.21862229730121899</v>
      </c>
      <c r="I2902" s="199">
        <f t="shared" si="91"/>
        <v>0</v>
      </c>
    </row>
    <row r="2903" spans="1:9">
      <c r="A2903" s="214">
        <v>-17930</v>
      </c>
      <c r="B2903" s="86">
        <f t="shared" si="90"/>
        <v>-1.0099955657673532</v>
      </c>
      <c r="I2903" s="199">
        <f t="shared" si="91"/>
        <v>-1</v>
      </c>
    </row>
    <row r="2904" spans="1:9">
      <c r="A2904" s="214">
        <v>24620</v>
      </c>
      <c r="B2904" s="86">
        <f t="shared" si="90"/>
        <v>1.4481644978790353</v>
      </c>
      <c r="I2904" s="199">
        <f t="shared" si="91"/>
        <v>1</v>
      </c>
    </row>
    <row r="2905" spans="1:9">
      <c r="A2905" s="214">
        <v>28407</v>
      </c>
      <c r="B2905" s="86">
        <f t="shared" si="90"/>
        <v>1.6669436320982802</v>
      </c>
      <c r="I2905" s="199">
        <f t="shared" si="91"/>
        <v>2</v>
      </c>
    </row>
    <row r="2906" spans="1:9">
      <c r="A2906" s="214">
        <v>7394</v>
      </c>
      <c r="B2906" s="86">
        <f t="shared" si="90"/>
        <v>0.4529996269889604</v>
      </c>
      <c r="I2906" s="199">
        <f t="shared" si="91"/>
        <v>0</v>
      </c>
    </row>
    <row r="2907" spans="1:9">
      <c r="A2907" s="214">
        <v>5447</v>
      </c>
      <c r="B2907" s="86">
        <f t="shared" si="90"/>
        <v>0.34051930633280253</v>
      </c>
      <c r="I2907" s="199">
        <f t="shared" si="91"/>
        <v>0</v>
      </c>
    </row>
    <row r="2908" spans="1:9">
      <c r="A2908" s="214">
        <v>26879</v>
      </c>
      <c r="B2908" s="86">
        <f t="shared" si="90"/>
        <v>1.5786693999654557</v>
      </c>
      <c r="I2908" s="199">
        <f t="shared" si="91"/>
        <v>2</v>
      </c>
    </row>
    <row r="2909" spans="1:9">
      <c r="A2909" s="214">
        <v>-18120</v>
      </c>
      <c r="B2909" s="86">
        <f t="shared" si="90"/>
        <v>-1.0209720736896284</v>
      </c>
      <c r="I2909" s="199">
        <f t="shared" si="91"/>
        <v>-1</v>
      </c>
    </row>
    <row r="2910" spans="1:9">
      <c r="A2910" s="214">
        <v>-13756</v>
      </c>
      <c r="B2910" s="86">
        <f t="shared" si="90"/>
        <v>-0.76885901804326318</v>
      </c>
      <c r="I2910" s="199">
        <f t="shared" si="91"/>
        <v>-1</v>
      </c>
    </row>
    <row r="2911" spans="1:9">
      <c r="A2911" s="214">
        <v>7597</v>
      </c>
      <c r="B2911" s="86">
        <f t="shared" si="90"/>
        <v>0.46472715913749663</v>
      </c>
      <c r="I2911" s="199">
        <f t="shared" si="91"/>
        <v>0</v>
      </c>
    </row>
    <row r="2912" spans="1:9">
      <c r="A2912" s="214">
        <v>-1942</v>
      </c>
      <c r="B2912" s="86">
        <f t="shared" si="90"/>
        <v>-8.6351309655050917E-2</v>
      </c>
      <c r="I2912" s="199">
        <f t="shared" si="91"/>
        <v>0</v>
      </c>
    </row>
    <row r="2913" spans="1:9">
      <c r="A2913" s="214">
        <v>8757</v>
      </c>
      <c r="B2913" s="86">
        <f t="shared" si="90"/>
        <v>0.53174162855770379</v>
      </c>
      <c r="I2913" s="199">
        <f t="shared" si="91"/>
        <v>1</v>
      </c>
    </row>
    <row r="2914" spans="1:9">
      <c r="A2914" s="214">
        <v>28323</v>
      </c>
      <c r="B2914" s="86">
        <f t="shared" si="90"/>
        <v>1.6620908601747479</v>
      </c>
      <c r="I2914" s="199">
        <f t="shared" si="91"/>
        <v>2</v>
      </c>
    </row>
    <row r="2915" spans="1:9">
      <c r="A2915" s="214">
        <v>9029</v>
      </c>
      <c r="B2915" s="86">
        <f t="shared" si="90"/>
        <v>0.5474553662148558</v>
      </c>
      <c r="I2915" s="199">
        <f t="shared" si="91"/>
        <v>1</v>
      </c>
    </row>
    <row r="2916" spans="1:9">
      <c r="A2916" s="214">
        <v>26817</v>
      </c>
      <c r="B2916" s="86">
        <f t="shared" si="90"/>
        <v>1.5750875921171343</v>
      </c>
      <c r="I2916" s="199">
        <f t="shared" si="91"/>
        <v>2</v>
      </c>
    </row>
    <row r="2917" spans="1:9">
      <c r="A2917" s="214">
        <v>12849</v>
      </c>
      <c r="B2917" s="86">
        <f t="shared" si="90"/>
        <v>0.768140946546917</v>
      </c>
      <c r="I2917" s="199">
        <f t="shared" si="91"/>
        <v>1</v>
      </c>
    </row>
    <row r="2918" spans="1:9">
      <c r="A2918" s="214">
        <v>-14787</v>
      </c>
      <c r="B2918" s="86">
        <f t="shared" si="90"/>
        <v>-0.82842101629518861</v>
      </c>
      <c r="I2918" s="199">
        <f t="shared" si="91"/>
        <v>-1</v>
      </c>
    </row>
    <row r="2919" spans="1:9">
      <c r="A2919" s="214">
        <v>8954</v>
      </c>
      <c r="B2919" s="86">
        <f t="shared" si="90"/>
        <v>0.54312253414027345</v>
      </c>
      <c r="I2919" s="199">
        <f t="shared" si="91"/>
        <v>1</v>
      </c>
    </row>
    <row r="2920" spans="1:9">
      <c r="A2920" s="214">
        <v>-26218</v>
      </c>
      <c r="B2920" s="86">
        <f t="shared" si="90"/>
        <v>-1.4888023955558671</v>
      </c>
      <c r="I2920" s="199">
        <f t="shared" si="91"/>
        <v>-1</v>
      </c>
    </row>
    <row r="2921" spans="1:9">
      <c r="A2921" s="214">
        <v>-12125</v>
      </c>
      <c r="B2921" s="86">
        <f t="shared" si="90"/>
        <v>-0.67463436319467895</v>
      </c>
      <c r="I2921" s="199">
        <f t="shared" si="91"/>
        <v>-1</v>
      </c>
    </row>
    <row r="2922" spans="1:9">
      <c r="A2922" s="214">
        <v>23240</v>
      </c>
      <c r="B2922" s="86">
        <f t="shared" si="90"/>
        <v>1.3684403877067199</v>
      </c>
      <c r="I2922" s="199">
        <f t="shared" si="91"/>
        <v>1</v>
      </c>
    </row>
    <row r="2923" spans="1:9">
      <c r="A2923" s="214">
        <v>12448</v>
      </c>
      <c r="B2923" s="86">
        <f t="shared" si="90"/>
        <v>0.74497473772148326</v>
      </c>
      <c r="I2923" s="199">
        <f t="shared" si="91"/>
        <v>1</v>
      </c>
    </row>
    <row r="2924" spans="1:9">
      <c r="A2924" s="214">
        <v>-22252</v>
      </c>
      <c r="B2924" s="86">
        <f t="shared" si="90"/>
        <v>-1.2596822354519523</v>
      </c>
      <c r="I2924" s="199">
        <f t="shared" si="91"/>
        <v>-1</v>
      </c>
    </row>
    <row r="2925" spans="1:9">
      <c r="A2925" s="214">
        <v>-19416</v>
      </c>
      <c r="B2925" s="86">
        <f t="shared" si="90"/>
        <v>-1.0958434119384115</v>
      </c>
      <c r="I2925" s="199">
        <f t="shared" si="91"/>
        <v>-1</v>
      </c>
    </row>
    <row r="2926" spans="1:9">
      <c r="A2926" s="214">
        <v>28166</v>
      </c>
      <c r="B2926" s="86">
        <f t="shared" si="90"/>
        <v>1.6530207983652889</v>
      </c>
      <c r="I2926" s="199">
        <f t="shared" si="91"/>
        <v>2</v>
      </c>
    </row>
    <row r="2927" spans="1:9">
      <c r="A2927" s="214">
        <v>17646</v>
      </c>
      <c r="B2927" s="86">
        <f t="shared" si="90"/>
        <v>1.0452688860372041</v>
      </c>
      <c r="I2927" s="199">
        <f t="shared" si="91"/>
        <v>1</v>
      </c>
    </row>
    <row r="2928" spans="1:9">
      <c r="A2928" s="214">
        <v>24484</v>
      </c>
      <c r="B2928" s="86">
        <f t="shared" si="90"/>
        <v>1.4403076290504593</v>
      </c>
      <c r="I2928" s="199">
        <f t="shared" si="91"/>
        <v>1</v>
      </c>
    </row>
    <row r="2929" spans="1:9">
      <c r="A2929" s="214">
        <v>19631</v>
      </c>
      <c r="B2929" s="86">
        <f t="shared" si="90"/>
        <v>1.159944508277817</v>
      </c>
      <c r="I2929" s="199">
        <f t="shared" si="91"/>
        <v>1</v>
      </c>
    </row>
    <row r="2930" spans="1:9">
      <c r="A2930" s="214">
        <v>-14813</v>
      </c>
      <c r="B2930" s="86">
        <f t="shared" si="90"/>
        <v>-0.82992306474771049</v>
      </c>
      <c r="I2930" s="199">
        <f t="shared" si="91"/>
        <v>-1</v>
      </c>
    </row>
    <row r="2931" spans="1:9">
      <c r="A2931" s="214">
        <v>4696</v>
      </c>
      <c r="B2931" s="86">
        <f t="shared" si="90"/>
        <v>0.29713321449265123</v>
      </c>
      <c r="I2931" s="199">
        <f t="shared" si="91"/>
        <v>0</v>
      </c>
    </row>
    <row r="2932" spans="1:9">
      <c r="A2932" s="214">
        <v>1749</v>
      </c>
      <c r="B2932" s="86">
        <f t="shared" si="90"/>
        <v>0.1268817995087286</v>
      </c>
      <c r="I2932" s="199">
        <f t="shared" si="91"/>
        <v>0</v>
      </c>
    </row>
    <row r="2933" spans="1:9">
      <c r="A2933" s="214">
        <v>20633</v>
      </c>
      <c r="B2933" s="86">
        <f t="shared" si="90"/>
        <v>1.2178311447942374</v>
      </c>
      <c r="I2933" s="199">
        <f t="shared" si="91"/>
        <v>1</v>
      </c>
    </row>
    <row r="2934" spans="1:9">
      <c r="A2934" s="214">
        <v>14416</v>
      </c>
      <c r="B2934" s="86">
        <f t="shared" si="90"/>
        <v>0.8586682513585242</v>
      </c>
      <c r="I2934" s="199">
        <f t="shared" si="91"/>
        <v>1</v>
      </c>
    </row>
    <row r="2935" spans="1:9">
      <c r="A2935" s="214">
        <v>23693</v>
      </c>
      <c r="B2935" s="86">
        <f t="shared" si="90"/>
        <v>1.3946106934371973</v>
      </c>
      <c r="I2935" s="199">
        <f t="shared" si="91"/>
        <v>1</v>
      </c>
    </row>
    <row r="2936" spans="1:9">
      <c r="A2936" s="214">
        <v>664</v>
      </c>
      <c r="B2936" s="86">
        <f t="shared" si="90"/>
        <v>6.4200162163103924E-2</v>
      </c>
      <c r="I2936" s="199">
        <f t="shared" si="91"/>
        <v>0</v>
      </c>
    </row>
    <row r="2937" spans="1:9">
      <c r="A2937" s="214">
        <v>-15762</v>
      </c>
      <c r="B2937" s="86">
        <f t="shared" si="90"/>
        <v>-0.88474783326475914</v>
      </c>
      <c r="I2937" s="199">
        <f t="shared" si="91"/>
        <v>-1</v>
      </c>
    </row>
    <row r="2938" spans="1:9">
      <c r="A2938" s="214">
        <v>25506</v>
      </c>
      <c r="B2938" s="86">
        <f t="shared" si="90"/>
        <v>1.4993496874534349</v>
      </c>
      <c r="I2938" s="199">
        <f t="shared" si="91"/>
        <v>1</v>
      </c>
    </row>
    <row r="2939" spans="1:9">
      <c r="A2939" s="214">
        <v>-20118</v>
      </c>
      <c r="B2939" s="86">
        <f t="shared" si="90"/>
        <v>-1.1363987201565025</v>
      </c>
      <c r="I2939" s="199">
        <f t="shared" si="91"/>
        <v>-1</v>
      </c>
    </row>
    <row r="2940" spans="1:9">
      <c r="A2940" s="214">
        <v>-24618</v>
      </c>
      <c r="B2940" s="86">
        <f t="shared" si="90"/>
        <v>-1.3963686446314436</v>
      </c>
      <c r="I2940" s="199">
        <f t="shared" si="91"/>
        <v>-1</v>
      </c>
    </row>
    <row r="2941" spans="1:9">
      <c r="A2941" s="214">
        <v>-12270</v>
      </c>
      <c r="B2941" s="86">
        <f t="shared" si="90"/>
        <v>-0.68301117187220484</v>
      </c>
      <c r="I2941" s="199">
        <f t="shared" si="91"/>
        <v>-1</v>
      </c>
    </row>
    <row r="2942" spans="1:9">
      <c r="A2942" s="214">
        <v>-23534</v>
      </c>
      <c r="B2942" s="86">
        <f t="shared" si="90"/>
        <v>-1.3337447783801466</v>
      </c>
      <c r="I2942" s="199">
        <f t="shared" si="91"/>
        <v>-1</v>
      </c>
    </row>
    <row r="2943" spans="1:9">
      <c r="A2943" s="214">
        <v>-21641</v>
      </c>
      <c r="B2943" s="86">
        <f t="shared" si="90"/>
        <v>-1.224384096817688</v>
      </c>
      <c r="I2943" s="199">
        <f t="shared" si="91"/>
        <v>-1</v>
      </c>
    </row>
    <row r="2944" spans="1:9">
      <c r="A2944" s="214">
        <v>-5514</v>
      </c>
      <c r="B2944" s="86">
        <f t="shared" si="90"/>
        <v>-0.29270965859382647</v>
      </c>
      <c r="I2944" s="199">
        <f t="shared" si="91"/>
        <v>0</v>
      </c>
    </row>
    <row r="2945" spans="1:9">
      <c r="A2945" s="214">
        <v>-12605</v>
      </c>
      <c r="B2945" s="86">
        <f t="shared" si="90"/>
        <v>-0.70236448847200594</v>
      </c>
      <c r="I2945" s="199">
        <f t="shared" si="91"/>
        <v>-1</v>
      </c>
    </row>
    <row r="2946" spans="1:9">
      <c r="A2946" s="214">
        <v>15144</v>
      </c>
      <c r="B2946" s="86">
        <f t="shared" si="90"/>
        <v>0.90072560802913693</v>
      </c>
      <c r="I2946" s="199">
        <f t="shared" si="91"/>
        <v>1</v>
      </c>
    </row>
    <row r="2947" spans="1:9">
      <c r="A2947" s="214">
        <v>-16275</v>
      </c>
      <c r="B2947" s="86">
        <f t="shared" si="90"/>
        <v>-0.91438440465490245</v>
      </c>
      <c r="I2947" s="199">
        <f t="shared" si="91"/>
        <v>-1</v>
      </c>
    </row>
    <row r="2948" spans="1:9">
      <c r="A2948" s="214">
        <v>10120</v>
      </c>
      <c r="B2948" s="86">
        <f t="shared" si="90"/>
        <v>0.61048363012644702</v>
      </c>
      <c r="I2948" s="199">
        <f t="shared" si="91"/>
        <v>1</v>
      </c>
    </row>
    <row r="2949" spans="1:9">
      <c r="A2949" s="214">
        <v>21761</v>
      </c>
      <c r="B2949" s="86">
        <f t="shared" si="90"/>
        <v>1.2829969391959559</v>
      </c>
      <c r="I2949" s="199">
        <f t="shared" si="91"/>
        <v>1</v>
      </c>
    </row>
    <row r="2950" spans="1:9">
      <c r="A2950" s="214">
        <v>11947</v>
      </c>
      <c r="B2950" s="86">
        <f t="shared" si="90"/>
        <v>0.7160314194632732</v>
      </c>
      <c r="I2950" s="199">
        <f t="shared" si="91"/>
        <v>1</v>
      </c>
    </row>
    <row r="2951" spans="1:9">
      <c r="A2951" s="214">
        <v>10582</v>
      </c>
      <c r="B2951" s="86">
        <f t="shared" si="90"/>
        <v>0.63717387570587436</v>
      </c>
      <c r="I2951" s="199">
        <f t="shared" si="91"/>
        <v>1</v>
      </c>
    </row>
    <row r="2952" spans="1:9">
      <c r="A2952" s="214">
        <v>23595</v>
      </c>
      <c r="B2952" s="86">
        <f t="shared" ref="B2952:B3015" si="92">(A2952-$F$7)/$F$8</f>
        <v>1.3889491261930764</v>
      </c>
      <c r="I2952" s="199">
        <f t="shared" ref="I2952:I3015" si="93">ROUND(B2952,0)</f>
        <v>1</v>
      </c>
    </row>
    <row r="2953" spans="1:9">
      <c r="A2953" s="214">
        <v>-8232</v>
      </c>
      <c r="B2953" s="86">
        <f t="shared" si="92"/>
        <v>-0.44973149297669096</v>
      </c>
      <c r="I2953" s="199">
        <f t="shared" si="93"/>
        <v>0</v>
      </c>
    </row>
    <row r="2954" spans="1:9">
      <c r="A2954" s="214">
        <v>-21612</v>
      </c>
      <c r="B2954" s="86">
        <f t="shared" si="92"/>
        <v>-1.2227087350821828</v>
      </c>
      <c r="I2954" s="199">
        <f t="shared" si="93"/>
        <v>-1</v>
      </c>
    </row>
    <row r="2955" spans="1:9">
      <c r="A2955" s="214">
        <v>16494</v>
      </c>
      <c r="B2955" s="86">
        <f t="shared" si="92"/>
        <v>0.97871658537161921</v>
      </c>
      <c r="I2955" s="199">
        <f t="shared" si="93"/>
        <v>1</v>
      </c>
    </row>
    <row r="2956" spans="1:9">
      <c r="A2956" s="214">
        <v>-19006</v>
      </c>
      <c r="B2956" s="86">
        <f t="shared" si="92"/>
        <v>-1.0721572632640279</v>
      </c>
      <c r="I2956" s="199">
        <f t="shared" si="93"/>
        <v>-1</v>
      </c>
    </row>
    <row r="2957" spans="1:9">
      <c r="A2957" s="214">
        <v>-10645</v>
      </c>
      <c r="B2957" s="86">
        <f t="shared" si="92"/>
        <v>-0.58913314358958713</v>
      </c>
      <c r="I2957" s="199">
        <f t="shared" si="93"/>
        <v>-1</v>
      </c>
    </row>
    <row r="2958" spans="1:9">
      <c r="A2958" s="214">
        <v>28631</v>
      </c>
      <c r="B2958" s="86">
        <f t="shared" si="92"/>
        <v>1.6798843572276996</v>
      </c>
      <c r="I2958" s="199">
        <f t="shared" si="93"/>
        <v>2</v>
      </c>
    </row>
    <row r="2959" spans="1:9">
      <c r="A2959" s="214">
        <v>10199</v>
      </c>
      <c r="B2959" s="86">
        <f t="shared" si="92"/>
        <v>0.61504754657834049</v>
      </c>
      <c r="I2959" s="199">
        <f t="shared" si="93"/>
        <v>1</v>
      </c>
    </row>
    <row r="2960" spans="1:9">
      <c r="A2960" s="214">
        <v>8012</v>
      </c>
      <c r="B2960" s="86">
        <f t="shared" si="92"/>
        <v>0.48870216328351906</v>
      </c>
      <c r="I2960" s="199">
        <f t="shared" si="93"/>
        <v>0</v>
      </c>
    </row>
    <row r="2961" spans="1:9">
      <c r="A2961" s="214">
        <v>23344</v>
      </c>
      <c r="B2961" s="86">
        <f t="shared" si="92"/>
        <v>1.3744485815168075</v>
      </c>
      <c r="I2961" s="199">
        <f t="shared" si="93"/>
        <v>1</v>
      </c>
    </row>
    <row r="2962" spans="1:9">
      <c r="A2962" s="214">
        <v>-15331</v>
      </c>
      <c r="B2962" s="86">
        <f t="shared" si="92"/>
        <v>-0.85984849160949262</v>
      </c>
      <c r="I2962" s="199">
        <f t="shared" si="93"/>
        <v>-1</v>
      </c>
    </row>
    <row r="2963" spans="1:9">
      <c r="A2963" s="214">
        <v>-27049</v>
      </c>
      <c r="B2963" s="86">
        <f t="shared" si="92"/>
        <v>-1.5368101749422396</v>
      </c>
      <c r="I2963" s="199">
        <f t="shared" si="93"/>
        <v>-2</v>
      </c>
    </row>
    <row r="2964" spans="1:9">
      <c r="A2964" s="214">
        <v>26981</v>
      </c>
      <c r="B2964" s="86">
        <f t="shared" si="92"/>
        <v>1.5845620515868877</v>
      </c>
      <c r="I2964" s="199">
        <f t="shared" si="93"/>
        <v>2</v>
      </c>
    </row>
    <row r="2965" spans="1:9">
      <c r="A2965" s="214">
        <v>-4566</v>
      </c>
      <c r="B2965" s="86">
        <f t="shared" si="92"/>
        <v>-0.23794266117110552</v>
      </c>
      <c r="I2965" s="199">
        <f t="shared" si="93"/>
        <v>0</v>
      </c>
    </row>
    <row r="2966" spans="1:9">
      <c r="A2966" s="214">
        <v>2558</v>
      </c>
      <c r="B2966" s="86">
        <f t="shared" si="92"/>
        <v>0.17361861481989027</v>
      </c>
      <c r="I2966" s="199">
        <f t="shared" si="93"/>
        <v>0</v>
      </c>
    </row>
    <row r="2967" spans="1:9">
      <c r="A2967" s="214">
        <v>-22917</v>
      </c>
      <c r="B2967" s="86">
        <f t="shared" si="92"/>
        <v>-1.2981000131799159</v>
      </c>
      <c r="I2967" s="199">
        <f t="shared" si="93"/>
        <v>-1</v>
      </c>
    </row>
    <row r="2968" spans="1:9">
      <c r="A2968" s="214">
        <v>14196</v>
      </c>
      <c r="B2968" s="86">
        <f t="shared" si="92"/>
        <v>0.84595861060641597</v>
      </c>
      <c r="I2968" s="199">
        <f t="shared" si="93"/>
        <v>1</v>
      </c>
    </row>
    <row r="2969" spans="1:9">
      <c r="A2969" s="214">
        <v>-10882</v>
      </c>
      <c r="B2969" s="86">
        <f t="shared" si="92"/>
        <v>-0.60282489294526742</v>
      </c>
      <c r="I2969" s="199">
        <f t="shared" si="93"/>
        <v>-1</v>
      </c>
    </row>
    <row r="2970" spans="1:9">
      <c r="A2970" s="214">
        <v>17779</v>
      </c>
      <c r="B2970" s="86">
        <f t="shared" si="92"/>
        <v>1.0529524415827969</v>
      </c>
      <c r="I2970" s="199">
        <f t="shared" si="93"/>
        <v>1</v>
      </c>
    </row>
    <row r="2971" spans="1:9">
      <c r="A2971" s="214">
        <v>29965</v>
      </c>
      <c r="B2971" s="86">
        <f t="shared" si="92"/>
        <v>1.7569509970609376</v>
      </c>
      <c r="I2971" s="199">
        <f t="shared" si="93"/>
        <v>2</v>
      </c>
    </row>
    <row r="2972" spans="1:9">
      <c r="A2972" s="214">
        <v>-29909</v>
      </c>
      <c r="B2972" s="86">
        <f t="shared" si="92"/>
        <v>-1.7020355047196467</v>
      </c>
      <c r="I2972" s="199">
        <f t="shared" si="93"/>
        <v>-2</v>
      </c>
    </row>
    <row r="2973" spans="1:9">
      <c r="A2973" s="214">
        <v>-19350</v>
      </c>
      <c r="B2973" s="86">
        <f t="shared" si="92"/>
        <v>-1.0920305197127791</v>
      </c>
      <c r="I2973" s="199">
        <f t="shared" si="93"/>
        <v>-1</v>
      </c>
    </row>
    <row r="2974" spans="1:9">
      <c r="A2974" s="214">
        <v>-19912</v>
      </c>
      <c r="B2974" s="86">
        <f t="shared" si="92"/>
        <v>-1.1244978747249827</v>
      </c>
      <c r="I2974" s="199">
        <f t="shared" si="93"/>
        <v>-1</v>
      </c>
    </row>
    <row r="2975" spans="1:9">
      <c r="A2975" s="214">
        <v>13602</v>
      </c>
      <c r="B2975" s="86">
        <f t="shared" si="92"/>
        <v>0.8116425805757238</v>
      </c>
      <c r="I2975" s="199">
        <f t="shared" si="93"/>
        <v>1</v>
      </c>
    </row>
    <row r="2976" spans="1:9">
      <c r="A2976" s="214">
        <v>-9967</v>
      </c>
      <c r="B2976" s="86">
        <f t="shared" si="92"/>
        <v>-0.54996434163536267</v>
      </c>
      <c r="I2976" s="199">
        <f t="shared" si="93"/>
        <v>-1</v>
      </c>
    </row>
    <row r="2977" spans="1:9">
      <c r="A2977" s="214">
        <v>-28668</v>
      </c>
      <c r="B2977" s="86">
        <f t="shared" si="92"/>
        <v>-1.6303415766588907</v>
      </c>
      <c r="I2977" s="199">
        <f t="shared" si="93"/>
        <v>-2</v>
      </c>
    </row>
    <row r="2978" spans="1:9">
      <c r="A2978" s="214">
        <v>-28063</v>
      </c>
      <c r="B2978" s="86">
        <f t="shared" si="92"/>
        <v>-1.595390064590593</v>
      </c>
      <c r="I2978" s="199">
        <f t="shared" si="93"/>
        <v>-2</v>
      </c>
    </row>
    <row r="2979" spans="1:9">
      <c r="A2979" s="214">
        <v>12229</v>
      </c>
      <c r="B2979" s="86">
        <f t="shared" si="92"/>
        <v>0.73232286806370284</v>
      </c>
      <c r="I2979" s="199">
        <f t="shared" si="93"/>
        <v>1</v>
      </c>
    </row>
    <row r="2980" spans="1:9">
      <c r="A2980" s="214">
        <v>-21227</v>
      </c>
      <c r="B2980" s="86">
        <f t="shared" si="92"/>
        <v>-1.2004668637659934</v>
      </c>
      <c r="I2980" s="199">
        <f t="shared" si="93"/>
        <v>-1</v>
      </c>
    </row>
    <row r="2981" spans="1:9">
      <c r="A2981" s="214">
        <v>22830</v>
      </c>
      <c r="B2981" s="86">
        <f t="shared" si="92"/>
        <v>1.3447542390323364</v>
      </c>
      <c r="I2981" s="199">
        <f t="shared" si="93"/>
        <v>1</v>
      </c>
    </row>
    <row r="2982" spans="1:9">
      <c r="A2982" s="214">
        <v>-25011</v>
      </c>
      <c r="B2982" s="86">
        <f t="shared" si="92"/>
        <v>-1.419072684702255</v>
      </c>
      <c r="I2982" s="199">
        <f t="shared" si="93"/>
        <v>-1</v>
      </c>
    </row>
    <row r="2983" spans="1:9">
      <c r="A2983" s="214">
        <v>17331</v>
      </c>
      <c r="B2983" s="86">
        <f t="shared" si="92"/>
        <v>1.0270709913239582</v>
      </c>
      <c r="I2983" s="199">
        <f t="shared" si="93"/>
        <v>1</v>
      </c>
    </row>
    <row r="2984" spans="1:9">
      <c r="A2984" s="214">
        <v>-17597</v>
      </c>
      <c r="B2984" s="86">
        <f t="shared" si="92"/>
        <v>-0.99075779135620756</v>
      </c>
      <c r="I2984" s="199">
        <f t="shared" si="93"/>
        <v>-1</v>
      </c>
    </row>
    <row r="2985" spans="1:9">
      <c r="A2985" s="214">
        <v>13075</v>
      </c>
      <c r="B2985" s="86">
        <f t="shared" si="92"/>
        <v>0.78119721386499175</v>
      </c>
      <c r="I2985" s="199">
        <f t="shared" si="93"/>
        <v>1</v>
      </c>
    </row>
    <row r="2986" spans="1:9">
      <c r="A2986" s="214">
        <v>1139</v>
      </c>
      <c r="B2986" s="86">
        <f t="shared" si="92"/>
        <v>9.1641431968792153E-2</v>
      </c>
      <c r="I2986" s="199">
        <f t="shared" si="93"/>
        <v>0</v>
      </c>
    </row>
    <row r="2987" spans="1:9">
      <c r="A2987" s="214">
        <v>29303</v>
      </c>
      <c r="B2987" s="86">
        <f t="shared" si="92"/>
        <v>1.7187065326159574</v>
      </c>
      <c r="I2987" s="199">
        <f t="shared" si="93"/>
        <v>2</v>
      </c>
    </row>
    <row r="2988" spans="1:9">
      <c r="A2988" s="214">
        <v>2106</v>
      </c>
      <c r="B2988" s="86">
        <f t="shared" si="92"/>
        <v>0.14750608018374062</v>
      </c>
      <c r="I2988" s="199">
        <f t="shared" si="93"/>
        <v>0</v>
      </c>
    </row>
    <row r="2989" spans="1:9">
      <c r="A2989" s="214">
        <v>16648</v>
      </c>
      <c r="B2989" s="86">
        <f t="shared" si="92"/>
        <v>0.98761333389809502</v>
      </c>
      <c r="I2989" s="199">
        <f t="shared" si="93"/>
        <v>1</v>
      </c>
    </row>
    <row r="2990" spans="1:9">
      <c r="A2990" s="214">
        <v>-29151</v>
      </c>
      <c r="B2990" s="86">
        <f t="shared" si="92"/>
        <v>-1.658245015219201</v>
      </c>
      <c r="I2990" s="199">
        <f t="shared" si="93"/>
        <v>-2</v>
      </c>
    </row>
    <row r="2991" spans="1:9">
      <c r="A2991" s="214">
        <v>-21004</v>
      </c>
      <c r="B2991" s="86">
        <f t="shared" si="92"/>
        <v>-1.1875839097309018</v>
      </c>
      <c r="I2991" s="199">
        <f t="shared" si="93"/>
        <v>-1</v>
      </c>
    </row>
    <row r="2992" spans="1:9">
      <c r="A2992" s="214">
        <v>-11614</v>
      </c>
      <c r="B2992" s="86">
        <f t="shared" si="92"/>
        <v>-0.64511333399319115</v>
      </c>
      <c r="I2992" s="199">
        <f t="shared" si="93"/>
        <v>-1</v>
      </c>
    </row>
    <row r="2993" spans="1:9">
      <c r="A2993" s="214">
        <v>14829</v>
      </c>
      <c r="B2993" s="86">
        <f t="shared" si="92"/>
        <v>0.88252771331589108</v>
      </c>
      <c r="I2993" s="199">
        <f t="shared" si="93"/>
        <v>1</v>
      </c>
    </row>
    <row r="2994" spans="1:9">
      <c r="A2994" s="214">
        <v>-23951</v>
      </c>
      <c r="B2994" s="86">
        <f t="shared" si="92"/>
        <v>-1.3578353247148245</v>
      </c>
      <c r="I2994" s="199">
        <f t="shared" si="93"/>
        <v>-1</v>
      </c>
    </row>
    <row r="2995" spans="1:9">
      <c r="A2995" s="214">
        <v>1444</v>
      </c>
      <c r="B2995" s="86">
        <f t="shared" si="92"/>
        <v>0.10926161573876039</v>
      </c>
      <c r="I2995" s="199">
        <f t="shared" si="93"/>
        <v>0</v>
      </c>
    </row>
    <row r="2996" spans="1:9">
      <c r="A2996" s="214">
        <v>4063</v>
      </c>
      <c r="B2996" s="86">
        <f t="shared" si="92"/>
        <v>0.26056411178317618</v>
      </c>
      <c r="I2996" s="199">
        <f t="shared" si="93"/>
        <v>0</v>
      </c>
    </row>
    <row r="2997" spans="1:9">
      <c r="A2997" s="214">
        <v>-28082</v>
      </c>
      <c r="B2997" s="86">
        <f t="shared" si="92"/>
        <v>-1.5964877153828205</v>
      </c>
      <c r="I2997" s="199">
        <f t="shared" si="93"/>
        <v>-2</v>
      </c>
    </row>
    <row r="2998" spans="1:9">
      <c r="A2998" s="214">
        <v>22223</v>
      </c>
      <c r="B2998" s="86">
        <f t="shared" si="92"/>
        <v>1.3096871847753833</v>
      </c>
      <c r="I2998" s="199">
        <f t="shared" si="93"/>
        <v>1</v>
      </c>
    </row>
    <row r="2999" spans="1:9">
      <c r="A2999" s="214">
        <v>27454</v>
      </c>
      <c r="B2999" s="86">
        <f t="shared" si="92"/>
        <v>1.6118877792039203</v>
      </c>
      <c r="I2999" s="199">
        <f t="shared" si="93"/>
        <v>2</v>
      </c>
    </row>
    <row r="3000" spans="1:9">
      <c r="A3000" s="214">
        <v>-21283</v>
      </c>
      <c r="B3000" s="86">
        <f t="shared" si="92"/>
        <v>-1.2037020450483482</v>
      </c>
      <c r="I3000" s="199">
        <f t="shared" si="93"/>
        <v>-1</v>
      </c>
    </row>
    <row r="3001" spans="1:9">
      <c r="A3001" s="214">
        <v>12301</v>
      </c>
      <c r="B3001" s="86">
        <f t="shared" si="92"/>
        <v>0.73648238685530187</v>
      </c>
      <c r="I3001" s="199">
        <f t="shared" si="93"/>
        <v>1</v>
      </c>
    </row>
    <row r="3002" spans="1:9">
      <c r="A3002" s="214">
        <v>-19884</v>
      </c>
      <c r="B3002" s="86">
        <f t="shared" si="92"/>
        <v>-1.1228802840838055</v>
      </c>
      <c r="I3002" s="199">
        <f t="shared" si="93"/>
        <v>-1</v>
      </c>
    </row>
    <row r="3003" spans="1:9">
      <c r="A3003" s="214">
        <v>-12212</v>
      </c>
      <c r="B3003" s="86">
        <f t="shared" si="92"/>
        <v>-0.67966044840119444</v>
      </c>
      <c r="I3003" s="199">
        <f t="shared" si="93"/>
        <v>-1</v>
      </c>
    </row>
    <row r="3004" spans="1:9">
      <c r="A3004" s="214">
        <v>-3802</v>
      </c>
      <c r="B3004" s="86">
        <f t="shared" si="92"/>
        <v>-0.19380554510469328</v>
      </c>
      <c r="I3004" s="199">
        <f t="shared" si="93"/>
        <v>0</v>
      </c>
    </row>
    <row r="3005" spans="1:9">
      <c r="A3005" s="214">
        <v>11464</v>
      </c>
      <c r="B3005" s="86">
        <f t="shared" si="92"/>
        <v>0.68812798090296279</v>
      </c>
      <c r="I3005" s="199">
        <f t="shared" si="93"/>
        <v>1</v>
      </c>
    </row>
    <row r="3006" spans="1:9">
      <c r="A3006" s="214">
        <v>13575</v>
      </c>
      <c r="B3006" s="86">
        <f t="shared" si="92"/>
        <v>0.81008276102887411</v>
      </c>
      <c r="I3006" s="199">
        <f t="shared" si="93"/>
        <v>1</v>
      </c>
    </row>
    <row r="3007" spans="1:9">
      <c r="A3007" s="214">
        <v>-20968</v>
      </c>
      <c r="B3007" s="86">
        <f t="shared" si="92"/>
        <v>-1.1855041503351023</v>
      </c>
      <c r="I3007" s="199">
        <f t="shared" si="93"/>
        <v>-1</v>
      </c>
    </row>
    <row r="3008" spans="1:9">
      <c r="A3008" s="214">
        <v>1586</v>
      </c>
      <c r="B3008" s="86">
        <f t="shared" si="92"/>
        <v>0.11746511113330298</v>
      </c>
      <c r="I3008" s="199">
        <f t="shared" si="93"/>
        <v>0</v>
      </c>
    </row>
    <row r="3009" spans="1:9">
      <c r="A3009" s="214">
        <v>5095</v>
      </c>
      <c r="B3009" s="86">
        <f t="shared" si="92"/>
        <v>0.32018388112942936</v>
      </c>
      <c r="I3009" s="199">
        <f t="shared" si="93"/>
        <v>0</v>
      </c>
    </row>
    <row r="3010" spans="1:9">
      <c r="A3010" s="214">
        <v>-12078</v>
      </c>
      <c r="B3010" s="86">
        <f t="shared" si="92"/>
        <v>-0.671919121761274</v>
      </c>
      <c r="I3010" s="199">
        <f t="shared" si="93"/>
        <v>-1</v>
      </c>
    </row>
    <row r="3011" spans="1:9">
      <c r="A3011" s="214">
        <v>-7133</v>
      </c>
      <c r="B3011" s="86">
        <f t="shared" si="92"/>
        <v>-0.38624106031047756</v>
      </c>
      <c r="I3011" s="199">
        <f t="shared" si="93"/>
        <v>0</v>
      </c>
    </row>
    <row r="3012" spans="1:9">
      <c r="A3012" s="214">
        <v>-26888</v>
      </c>
      <c r="B3012" s="86">
        <f t="shared" si="92"/>
        <v>-1.5275090287554693</v>
      </c>
      <c r="I3012" s="199">
        <f t="shared" si="93"/>
        <v>-2</v>
      </c>
    </row>
    <row r="3013" spans="1:9">
      <c r="A3013" s="214">
        <v>-25575</v>
      </c>
      <c r="B3013" s="86">
        <f t="shared" si="92"/>
        <v>-1.4516555819031143</v>
      </c>
      <c r="I3013" s="199">
        <f t="shared" si="93"/>
        <v>-1</v>
      </c>
    </row>
    <row r="3014" spans="1:9">
      <c r="A3014" s="214">
        <v>28783</v>
      </c>
      <c r="B3014" s="86">
        <f t="shared" si="92"/>
        <v>1.6886655635655197</v>
      </c>
      <c r="I3014" s="199">
        <f t="shared" si="93"/>
        <v>2</v>
      </c>
    </row>
    <row r="3015" spans="1:9">
      <c r="A3015" s="214">
        <v>18335</v>
      </c>
      <c r="B3015" s="86">
        <f t="shared" si="92"/>
        <v>1.0850731700290341</v>
      </c>
      <c r="I3015" s="199">
        <f t="shared" si="93"/>
        <v>1</v>
      </c>
    </row>
    <row r="3016" spans="1:9">
      <c r="A3016" s="214">
        <v>-29499</v>
      </c>
      <c r="B3016" s="86">
        <f t="shared" ref="B3016:B3079" si="94">(A3016-$F$7)/$F$8</f>
        <v>-1.6783493560452631</v>
      </c>
      <c r="I3016" s="199">
        <f t="shared" ref="I3016:I3079" si="95">ROUND(B3016,0)</f>
        <v>-2</v>
      </c>
    </row>
    <row r="3017" spans="1:9">
      <c r="A3017" s="214">
        <v>4181</v>
      </c>
      <c r="B3017" s="86">
        <f t="shared" si="94"/>
        <v>0.26738110091385237</v>
      </c>
      <c r="I3017" s="199">
        <f t="shared" si="95"/>
        <v>0</v>
      </c>
    </row>
    <row r="3018" spans="1:9">
      <c r="A3018" s="214">
        <v>10195</v>
      </c>
      <c r="B3018" s="86">
        <f t="shared" si="94"/>
        <v>0.61481646220102937</v>
      </c>
      <c r="I3018" s="199">
        <f t="shared" si="95"/>
        <v>1</v>
      </c>
    </row>
    <row r="3019" spans="1:9">
      <c r="A3019" s="214">
        <v>-6092</v>
      </c>
      <c r="B3019" s="86">
        <f t="shared" si="94"/>
        <v>-0.3261013511152745</v>
      </c>
      <c r="I3019" s="199">
        <f t="shared" si="95"/>
        <v>0</v>
      </c>
    </row>
    <row r="3020" spans="1:9">
      <c r="A3020" s="214">
        <v>24616</v>
      </c>
      <c r="B3020" s="86">
        <f t="shared" si="94"/>
        <v>1.4479334135017241</v>
      </c>
      <c r="I3020" s="199">
        <f t="shared" si="95"/>
        <v>1</v>
      </c>
    </row>
    <row r="3021" spans="1:9">
      <c r="A3021" s="214">
        <v>-3053</v>
      </c>
      <c r="B3021" s="86">
        <f t="shared" si="94"/>
        <v>-0.15053499545319751</v>
      </c>
      <c r="I3021" s="199">
        <f t="shared" si="95"/>
        <v>0</v>
      </c>
    </row>
    <row r="3022" spans="1:9">
      <c r="A3022" s="214">
        <v>-7330</v>
      </c>
      <c r="B3022" s="86">
        <f t="shared" si="94"/>
        <v>-0.39762196589304721</v>
      </c>
      <c r="I3022" s="199">
        <f t="shared" si="95"/>
        <v>0</v>
      </c>
    </row>
    <row r="3023" spans="1:9">
      <c r="A3023" s="214">
        <v>-7127</v>
      </c>
      <c r="B3023" s="86">
        <f t="shared" si="94"/>
        <v>-0.38589443374451093</v>
      </c>
      <c r="I3023" s="199">
        <f t="shared" si="95"/>
        <v>0</v>
      </c>
    </row>
    <row r="3024" spans="1:9">
      <c r="A3024" s="214">
        <v>7393</v>
      </c>
      <c r="B3024" s="86">
        <f t="shared" si="94"/>
        <v>0.45294185589463265</v>
      </c>
      <c r="I3024" s="199">
        <f t="shared" si="95"/>
        <v>0</v>
      </c>
    </row>
    <row r="3025" spans="1:9">
      <c r="A3025" s="214">
        <v>-16254</v>
      </c>
      <c r="B3025" s="86">
        <f t="shared" si="94"/>
        <v>-0.91317121167401938</v>
      </c>
      <c r="I3025" s="199">
        <f t="shared" si="95"/>
        <v>-1</v>
      </c>
    </row>
    <row r="3026" spans="1:9">
      <c r="A3026" s="214">
        <v>-13652</v>
      </c>
      <c r="B3026" s="86">
        <f t="shared" si="94"/>
        <v>-0.76285082423317563</v>
      </c>
      <c r="I3026" s="199">
        <f t="shared" si="95"/>
        <v>-1</v>
      </c>
    </row>
    <row r="3027" spans="1:9">
      <c r="A3027" s="214">
        <v>12053</v>
      </c>
      <c r="B3027" s="86">
        <f t="shared" si="94"/>
        <v>0.72215515546201625</v>
      </c>
      <c r="I3027" s="199">
        <f t="shared" si="95"/>
        <v>1</v>
      </c>
    </row>
    <row r="3028" spans="1:9">
      <c r="A3028" s="214">
        <v>-25085</v>
      </c>
      <c r="B3028" s="86">
        <f t="shared" si="94"/>
        <v>-1.4233477456825097</v>
      </c>
      <c r="I3028" s="199">
        <f t="shared" si="95"/>
        <v>-1</v>
      </c>
    </row>
    <row r="3029" spans="1:9">
      <c r="A3029" s="214">
        <v>15263</v>
      </c>
      <c r="B3029" s="86">
        <f t="shared" si="94"/>
        <v>0.90760036825414092</v>
      </c>
      <c r="I3029" s="199">
        <f t="shared" si="95"/>
        <v>1</v>
      </c>
    </row>
    <row r="3030" spans="1:9">
      <c r="A3030" s="214">
        <v>-14756</v>
      </c>
      <c r="B3030" s="86">
        <f t="shared" si="94"/>
        <v>-0.8266301123710279</v>
      </c>
      <c r="I3030" s="199">
        <f t="shared" si="95"/>
        <v>-1</v>
      </c>
    </row>
    <row r="3031" spans="1:9">
      <c r="A3031" s="214">
        <v>16972</v>
      </c>
      <c r="B3031" s="86">
        <f t="shared" si="94"/>
        <v>1.0063311684602907</v>
      </c>
      <c r="I3031" s="199">
        <f t="shared" si="95"/>
        <v>1</v>
      </c>
    </row>
    <row r="3032" spans="1:9">
      <c r="A3032" s="214">
        <v>3164</v>
      </c>
      <c r="B3032" s="86">
        <f t="shared" si="94"/>
        <v>0.20862789798251569</v>
      </c>
      <c r="I3032" s="199">
        <f t="shared" si="95"/>
        <v>0</v>
      </c>
    </row>
    <row r="3033" spans="1:9">
      <c r="A3033" s="214">
        <v>350</v>
      </c>
      <c r="B3033" s="86">
        <f t="shared" si="94"/>
        <v>4.6060038544185798E-2</v>
      </c>
      <c r="I3033" s="199">
        <f t="shared" si="95"/>
        <v>0</v>
      </c>
    </row>
    <row r="3034" spans="1:9">
      <c r="A3034" s="214">
        <v>1490</v>
      </c>
      <c r="B3034" s="86">
        <f t="shared" si="94"/>
        <v>0.11191908607783757</v>
      </c>
      <c r="I3034" s="199">
        <f t="shared" si="95"/>
        <v>0</v>
      </c>
    </row>
    <row r="3035" spans="1:9">
      <c r="A3035" s="214">
        <v>-20307</v>
      </c>
      <c r="B3035" s="86">
        <f t="shared" si="94"/>
        <v>-1.14731745698445</v>
      </c>
      <c r="I3035" s="199">
        <f t="shared" si="95"/>
        <v>-1</v>
      </c>
    </row>
    <row r="3036" spans="1:9">
      <c r="A3036" s="214">
        <v>-20296</v>
      </c>
      <c r="B3036" s="86">
        <f t="shared" si="94"/>
        <v>-1.1466819749468444</v>
      </c>
      <c r="I3036" s="199">
        <f t="shared" si="95"/>
        <v>-1</v>
      </c>
    </row>
    <row r="3037" spans="1:9">
      <c r="A3037" s="214">
        <v>29366</v>
      </c>
      <c r="B3037" s="86">
        <f t="shared" si="94"/>
        <v>1.7223461115586065</v>
      </c>
      <c r="I3037" s="199">
        <f t="shared" si="95"/>
        <v>2</v>
      </c>
    </row>
    <row r="3038" spans="1:9">
      <c r="A3038" s="214">
        <v>24821</v>
      </c>
      <c r="B3038" s="86">
        <f t="shared" si="94"/>
        <v>1.4597764878389159</v>
      </c>
      <c r="I3038" s="199">
        <f t="shared" si="95"/>
        <v>1</v>
      </c>
    </row>
    <row r="3039" spans="1:9">
      <c r="A3039" s="214">
        <v>-1605</v>
      </c>
      <c r="B3039" s="86">
        <f t="shared" si="94"/>
        <v>-6.6882450866594209E-2</v>
      </c>
      <c r="I3039" s="199">
        <f t="shared" si="95"/>
        <v>0</v>
      </c>
    </row>
    <row r="3040" spans="1:9">
      <c r="A3040" s="214">
        <v>21031</v>
      </c>
      <c r="B3040" s="86">
        <f t="shared" si="94"/>
        <v>1.2408240403366877</v>
      </c>
      <c r="I3040" s="199">
        <f t="shared" si="95"/>
        <v>1</v>
      </c>
    </row>
    <row r="3041" spans="1:9">
      <c r="A3041" s="214">
        <v>-17289</v>
      </c>
      <c r="B3041" s="86">
        <f t="shared" si="94"/>
        <v>-0.97296429430325604</v>
      </c>
      <c r="I3041" s="199">
        <f t="shared" si="95"/>
        <v>-1</v>
      </c>
    </row>
    <row r="3042" spans="1:9">
      <c r="A3042" s="214">
        <v>-19383</v>
      </c>
      <c r="B3042" s="86">
        <f t="shared" si="94"/>
        <v>-1.0939369658255953</v>
      </c>
      <c r="I3042" s="199">
        <f t="shared" si="95"/>
        <v>-1</v>
      </c>
    </row>
    <row r="3043" spans="1:9">
      <c r="A3043" s="214">
        <v>28649</v>
      </c>
      <c r="B3043" s="86">
        <f t="shared" si="94"/>
        <v>1.6809242369255992</v>
      </c>
      <c r="I3043" s="199">
        <f t="shared" si="95"/>
        <v>2</v>
      </c>
    </row>
    <row r="3044" spans="1:9">
      <c r="A3044" s="214">
        <v>67</v>
      </c>
      <c r="B3044" s="86">
        <f t="shared" si="94"/>
        <v>2.9710818849428385E-2</v>
      </c>
      <c r="I3044" s="199">
        <f t="shared" si="95"/>
        <v>0</v>
      </c>
    </row>
    <row r="3045" spans="1:9">
      <c r="A3045" s="214">
        <v>-6889</v>
      </c>
      <c r="B3045" s="86">
        <f t="shared" si="94"/>
        <v>-0.37214491329450294</v>
      </c>
      <c r="I3045" s="199">
        <f t="shared" si="95"/>
        <v>0</v>
      </c>
    </row>
    <row r="3046" spans="1:9">
      <c r="A3046" s="214">
        <v>-363</v>
      </c>
      <c r="B3046" s="86">
        <f t="shared" si="94"/>
        <v>4.8692482884895609E-3</v>
      </c>
      <c r="I3046" s="199">
        <f t="shared" si="95"/>
        <v>0</v>
      </c>
    </row>
    <row r="3047" spans="1:9">
      <c r="A3047" s="214">
        <v>11849</v>
      </c>
      <c r="B3047" s="86">
        <f t="shared" si="94"/>
        <v>0.71036985221915228</v>
      </c>
      <c r="I3047" s="199">
        <f t="shared" si="95"/>
        <v>1</v>
      </c>
    </row>
    <row r="3048" spans="1:9">
      <c r="A3048" s="214">
        <v>17509</v>
      </c>
      <c r="B3048" s="86">
        <f t="shared" si="94"/>
        <v>1.0373542461143004</v>
      </c>
      <c r="I3048" s="199">
        <f t="shared" si="95"/>
        <v>1</v>
      </c>
    </row>
    <row r="3049" spans="1:9">
      <c r="A3049" s="214">
        <v>-24429</v>
      </c>
      <c r="B3049" s="86">
        <f t="shared" si="94"/>
        <v>-1.3854499078034961</v>
      </c>
      <c r="I3049" s="199">
        <f t="shared" si="95"/>
        <v>-1</v>
      </c>
    </row>
    <row r="3050" spans="1:9">
      <c r="A3050" s="214">
        <v>7875</v>
      </c>
      <c r="B3050" s="86">
        <f t="shared" si="94"/>
        <v>0.48078752336061525</v>
      </c>
      <c r="I3050" s="199">
        <f t="shared" si="95"/>
        <v>0</v>
      </c>
    </row>
    <row r="3051" spans="1:9">
      <c r="A3051" s="214">
        <v>-5065</v>
      </c>
      <c r="B3051" s="86">
        <f t="shared" si="94"/>
        <v>-0.26677043724066013</v>
      </c>
      <c r="I3051" s="199">
        <f t="shared" si="95"/>
        <v>0</v>
      </c>
    </row>
    <row r="3052" spans="1:9">
      <c r="A3052" s="214">
        <v>-7231</v>
      </c>
      <c r="B3052" s="86">
        <f t="shared" si="94"/>
        <v>-0.39190262755459848</v>
      </c>
      <c r="I3052" s="199">
        <f t="shared" si="95"/>
        <v>0</v>
      </c>
    </row>
    <row r="3053" spans="1:9">
      <c r="A3053" s="214">
        <v>-28780</v>
      </c>
      <c r="B3053" s="86">
        <f t="shared" si="94"/>
        <v>-1.6368119392236002</v>
      </c>
      <c r="I3053" s="199">
        <f t="shared" si="95"/>
        <v>-2</v>
      </c>
    </row>
    <row r="3054" spans="1:9">
      <c r="A3054" s="214">
        <v>25059</v>
      </c>
      <c r="B3054" s="86">
        <f t="shared" si="94"/>
        <v>1.4735260082889239</v>
      </c>
      <c r="I3054" s="199">
        <f t="shared" si="95"/>
        <v>1</v>
      </c>
    </row>
    <row r="3055" spans="1:9">
      <c r="A3055" s="214">
        <v>21459</v>
      </c>
      <c r="B3055" s="86">
        <f t="shared" si="94"/>
        <v>1.2655500687089709</v>
      </c>
      <c r="I3055" s="199">
        <f t="shared" si="95"/>
        <v>1</v>
      </c>
    </row>
    <row r="3056" spans="1:9">
      <c r="A3056" s="214">
        <v>-3762</v>
      </c>
      <c r="B3056" s="86">
        <f t="shared" si="94"/>
        <v>-0.1914947013315827</v>
      </c>
      <c r="I3056" s="199">
        <f t="shared" si="95"/>
        <v>0</v>
      </c>
    </row>
    <row r="3057" spans="1:9">
      <c r="A3057" s="214">
        <v>27173</v>
      </c>
      <c r="B3057" s="86">
        <f t="shared" si="94"/>
        <v>1.5956541016978185</v>
      </c>
      <c r="I3057" s="199">
        <f t="shared" si="95"/>
        <v>2</v>
      </c>
    </row>
    <row r="3058" spans="1:9">
      <c r="A3058" s="214">
        <v>24471</v>
      </c>
      <c r="B3058" s="86">
        <f t="shared" si="94"/>
        <v>1.4395566048241983</v>
      </c>
      <c r="I3058" s="199">
        <f t="shared" si="95"/>
        <v>1</v>
      </c>
    </row>
    <row r="3059" spans="1:9">
      <c r="A3059" s="214">
        <v>-23214</v>
      </c>
      <c r="B3059" s="86">
        <f t="shared" si="94"/>
        <v>-1.3152580281952619</v>
      </c>
      <c r="I3059" s="199">
        <f t="shared" si="95"/>
        <v>-1</v>
      </c>
    </row>
    <row r="3060" spans="1:9">
      <c r="A3060" s="214">
        <v>-12941</v>
      </c>
      <c r="B3060" s="86">
        <f t="shared" si="94"/>
        <v>-0.72177557616613497</v>
      </c>
      <c r="I3060" s="199">
        <f t="shared" si="95"/>
        <v>-1</v>
      </c>
    </row>
    <row r="3061" spans="1:9">
      <c r="A3061" s="214">
        <v>-21415</v>
      </c>
      <c r="B3061" s="86">
        <f t="shared" si="94"/>
        <v>-1.2113278294996133</v>
      </c>
      <c r="I3061" s="199">
        <f t="shared" si="95"/>
        <v>-1</v>
      </c>
    </row>
    <row r="3062" spans="1:9">
      <c r="A3062" s="214">
        <v>8214</v>
      </c>
      <c r="B3062" s="86">
        <f t="shared" si="94"/>
        <v>0.50037192433772748</v>
      </c>
      <c r="I3062" s="199">
        <f t="shared" si="95"/>
        <v>1</v>
      </c>
    </row>
    <row r="3063" spans="1:9">
      <c r="A3063" s="214">
        <v>29642</v>
      </c>
      <c r="B3063" s="86">
        <f t="shared" si="94"/>
        <v>1.7382909335930696</v>
      </c>
      <c r="I3063" s="199">
        <f t="shared" si="95"/>
        <v>2</v>
      </c>
    </row>
    <row r="3064" spans="1:9">
      <c r="A3064" s="214">
        <v>-12186</v>
      </c>
      <c r="B3064" s="86">
        <f t="shared" si="94"/>
        <v>-0.67815839994867255</v>
      </c>
      <c r="I3064" s="199">
        <f t="shared" si="95"/>
        <v>-1</v>
      </c>
    </row>
    <row r="3065" spans="1:9">
      <c r="A3065" s="214">
        <v>17936</v>
      </c>
      <c r="B3065" s="86">
        <f t="shared" si="94"/>
        <v>1.0620225033922559</v>
      </c>
      <c r="I3065" s="199">
        <f t="shared" si="95"/>
        <v>1</v>
      </c>
    </row>
    <row r="3066" spans="1:9">
      <c r="A3066" s="214">
        <v>15097</v>
      </c>
      <c r="B3066" s="86">
        <f t="shared" si="94"/>
        <v>0.89801036659573197</v>
      </c>
      <c r="I3066" s="199">
        <f t="shared" si="95"/>
        <v>1</v>
      </c>
    </row>
    <row r="3067" spans="1:9">
      <c r="A3067" s="214">
        <v>16093</v>
      </c>
      <c r="B3067" s="86">
        <f t="shared" si="94"/>
        <v>0.95555037654618558</v>
      </c>
      <c r="I3067" s="199">
        <f t="shared" si="95"/>
        <v>1</v>
      </c>
    </row>
    <row r="3068" spans="1:9">
      <c r="A3068" s="214">
        <v>-7320</v>
      </c>
      <c r="B3068" s="86">
        <f t="shared" si="94"/>
        <v>-0.39704425494976953</v>
      </c>
      <c r="I3068" s="199">
        <f t="shared" si="95"/>
        <v>0</v>
      </c>
    </row>
    <row r="3069" spans="1:9">
      <c r="A3069" s="214">
        <v>2684</v>
      </c>
      <c r="B3069" s="86">
        <f t="shared" si="94"/>
        <v>0.18089777270518861</v>
      </c>
      <c r="I3069" s="199">
        <f t="shared" si="95"/>
        <v>0</v>
      </c>
    </row>
    <row r="3070" spans="1:9">
      <c r="A3070" s="214">
        <v>13560</v>
      </c>
      <c r="B3070" s="86">
        <f t="shared" si="94"/>
        <v>0.80921619461395766</v>
      </c>
      <c r="I3070" s="199">
        <f t="shared" si="95"/>
        <v>1</v>
      </c>
    </row>
    <row r="3071" spans="1:9">
      <c r="A3071" s="214">
        <v>-27932</v>
      </c>
      <c r="B3071" s="86">
        <f t="shared" si="94"/>
        <v>-1.5878220512336558</v>
      </c>
      <c r="I3071" s="199">
        <f t="shared" si="95"/>
        <v>-2</v>
      </c>
    </row>
    <row r="3072" spans="1:9">
      <c r="A3072" s="214">
        <v>-28541</v>
      </c>
      <c r="B3072" s="86">
        <f t="shared" si="94"/>
        <v>-1.6230046476792646</v>
      </c>
      <c r="I3072" s="199">
        <f t="shared" si="95"/>
        <v>-2</v>
      </c>
    </row>
    <row r="3073" spans="1:9">
      <c r="A3073" s="214">
        <v>13146</v>
      </c>
      <c r="B3073" s="86">
        <f t="shared" si="94"/>
        <v>0.78529896156226309</v>
      </c>
      <c r="I3073" s="199">
        <f t="shared" si="95"/>
        <v>1</v>
      </c>
    </row>
    <row r="3074" spans="1:9">
      <c r="A3074" s="214">
        <v>7548</v>
      </c>
      <c r="B3074" s="86">
        <f t="shared" si="94"/>
        <v>0.46189637551543616</v>
      </c>
      <c r="I3074" s="199">
        <f t="shared" si="95"/>
        <v>0</v>
      </c>
    </row>
    <row r="3075" spans="1:9">
      <c r="A3075" s="214">
        <v>-11992</v>
      </c>
      <c r="B3075" s="86">
        <f t="shared" si="94"/>
        <v>-0.66695080764908621</v>
      </c>
      <c r="I3075" s="199">
        <f t="shared" si="95"/>
        <v>-1</v>
      </c>
    </row>
    <row r="3076" spans="1:9">
      <c r="A3076" s="214">
        <v>14481</v>
      </c>
      <c r="B3076" s="86">
        <f t="shared" si="94"/>
        <v>0.86242337248982892</v>
      </c>
      <c r="I3076" s="199">
        <f t="shared" si="95"/>
        <v>1</v>
      </c>
    </row>
    <row r="3077" spans="1:9">
      <c r="A3077" s="214">
        <v>7210</v>
      </c>
      <c r="B3077" s="86">
        <f t="shared" si="94"/>
        <v>0.44236974563265169</v>
      </c>
      <c r="I3077" s="199">
        <f t="shared" si="95"/>
        <v>0</v>
      </c>
    </row>
    <row r="3078" spans="1:9">
      <c r="A3078" s="214">
        <v>-15839</v>
      </c>
      <c r="B3078" s="86">
        <f t="shared" si="94"/>
        <v>-0.889196207527997</v>
      </c>
      <c r="I3078" s="199">
        <f t="shared" si="95"/>
        <v>-1</v>
      </c>
    </row>
    <row r="3079" spans="1:9">
      <c r="A3079" s="214">
        <v>-8751</v>
      </c>
      <c r="B3079" s="86">
        <f t="shared" si="94"/>
        <v>-0.47971469093280078</v>
      </c>
      <c r="I3079" s="199">
        <f t="shared" si="95"/>
        <v>0</v>
      </c>
    </row>
    <row r="3080" spans="1:9">
      <c r="A3080" s="214">
        <v>16176</v>
      </c>
      <c r="B3080" s="86">
        <f t="shared" ref="B3080:B3143" si="96">(A3080-$F$7)/$F$8</f>
        <v>0.96034537737539005</v>
      </c>
      <c r="I3080" s="199">
        <f t="shared" ref="I3080:I3143" si="97">ROUND(B3080,0)</f>
        <v>1</v>
      </c>
    </row>
    <row r="3081" spans="1:9">
      <c r="A3081" s="214">
        <v>-12016</v>
      </c>
      <c r="B3081" s="86">
        <f t="shared" si="96"/>
        <v>-0.66833731391295259</v>
      </c>
      <c r="I3081" s="199">
        <f t="shared" si="97"/>
        <v>-1</v>
      </c>
    </row>
    <row r="3082" spans="1:9">
      <c r="A3082" s="214">
        <v>-29005</v>
      </c>
      <c r="B3082" s="86">
        <f t="shared" si="96"/>
        <v>-1.6498104354473473</v>
      </c>
      <c r="I3082" s="199">
        <f t="shared" si="97"/>
        <v>-2</v>
      </c>
    </row>
    <row r="3083" spans="1:9">
      <c r="A3083" s="214">
        <v>1328</v>
      </c>
      <c r="B3083" s="86">
        <f t="shared" si="96"/>
        <v>0.10256016879673968</v>
      </c>
      <c r="I3083" s="199">
        <f t="shared" si="97"/>
        <v>0</v>
      </c>
    </row>
    <row r="3084" spans="1:9">
      <c r="A3084" s="214">
        <v>-5685</v>
      </c>
      <c r="B3084" s="86">
        <f t="shared" si="96"/>
        <v>-0.30258851572387424</v>
      </c>
      <c r="I3084" s="199">
        <f t="shared" si="97"/>
        <v>0</v>
      </c>
    </row>
    <row r="3085" spans="1:9">
      <c r="A3085" s="214">
        <v>-17777</v>
      </c>
      <c r="B3085" s="86">
        <f t="shared" si="96"/>
        <v>-1.0011565883352052</v>
      </c>
      <c r="I3085" s="199">
        <f t="shared" si="97"/>
        <v>-1</v>
      </c>
    </row>
    <row r="3086" spans="1:9">
      <c r="A3086" s="214">
        <v>-5458</v>
      </c>
      <c r="B3086" s="86">
        <f t="shared" si="96"/>
        <v>-0.28947447731147163</v>
      </c>
      <c r="I3086" s="199">
        <f t="shared" si="97"/>
        <v>0</v>
      </c>
    </row>
    <row r="3087" spans="1:9">
      <c r="A3087" s="214">
        <v>-19171</v>
      </c>
      <c r="B3087" s="86">
        <f t="shared" si="96"/>
        <v>-1.0816894938281092</v>
      </c>
      <c r="I3087" s="199">
        <f t="shared" si="97"/>
        <v>-1</v>
      </c>
    </row>
    <row r="3088" spans="1:9">
      <c r="A3088" s="214">
        <v>12982</v>
      </c>
      <c r="B3088" s="86">
        <f t="shared" si="96"/>
        <v>0.77582450209250964</v>
      </c>
      <c r="I3088" s="199">
        <f t="shared" si="97"/>
        <v>1</v>
      </c>
    </row>
    <row r="3089" spans="1:9">
      <c r="A3089" s="214">
        <v>18951</v>
      </c>
      <c r="B3089" s="86">
        <f t="shared" si="96"/>
        <v>1.1206601641349372</v>
      </c>
      <c r="I3089" s="199">
        <f t="shared" si="97"/>
        <v>1</v>
      </c>
    </row>
    <row r="3090" spans="1:9">
      <c r="A3090" s="214">
        <v>-5093</v>
      </c>
      <c r="B3090" s="86">
        <f t="shared" si="96"/>
        <v>-0.26838802788183752</v>
      </c>
      <c r="I3090" s="199">
        <f t="shared" si="97"/>
        <v>0</v>
      </c>
    </row>
    <row r="3091" spans="1:9">
      <c r="A3091" s="214">
        <v>23159</v>
      </c>
      <c r="B3091" s="86">
        <f t="shared" si="96"/>
        <v>1.363760929066171</v>
      </c>
      <c r="I3091" s="199">
        <f t="shared" si="97"/>
        <v>1</v>
      </c>
    </row>
    <row r="3092" spans="1:9">
      <c r="A3092" s="214">
        <v>22362</v>
      </c>
      <c r="B3092" s="86">
        <f t="shared" si="96"/>
        <v>1.3177173668869426</v>
      </c>
      <c r="I3092" s="199">
        <f t="shared" si="97"/>
        <v>1</v>
      </c>
    </row>
    <row r="3093" spans="1:9">
      <c r="A3093" s="214">
        <v>-6371</v>
      </c>
      <c r="B3093" s="86">
        <f t="shared" si="96"/>
        <v>-0.34221948643272082</v>
      </c>
      <c r="I3093" s="199">
        <f t="shared" si="97"/>
        <v>0</v>
      </c>
    </row>
    <row r="3094" spans="1:9">
      <c r="A3094" s="214">
        <v>-3997</v>
      </c>
      <c r="B3094" s="86">
        <f t="shared" si="96"/>
        <v>-0.2050709084986074</v>
      </c>
      <c r="I3094" s="199">
        <f t="shared" si="97"/>
        <v>0</v>
      </c>
    </row>
    <row r="3095" spans="1:9">
      <c r="A3095" s="214">
        <v>-11897</v>
      </c>
      <c r="B3095" s="86">
        <f t="shared" si="96"/>
        <v>-0.6614625536879486</v>
      </c>
      <c r="I3095" s="199">
        <f t="shared" si="97"/>
        <v>-1</v>
      </c>
    </row>
    <row r="3096" spans="1:9">
      <c r="A3096" s="214">
        <v>17544</v>
      </c>
      <c r="B3096" s="86">
        <f t="shared" si="96"/>
        <v>1.0393762344157722</v>
      </c>
      <c r="I3096" s="199">
        <f t="shared" si="97"/>
        <v>1</v>
      </c>
    </row>
    <row r="3097" spans="1:9">
      <c r="A3097" s="214">
        <v>8308</v>
      </c>
      <c r="B3097" s="86">
        <f t="shared" si="96"/>
        <v>0.5058024072045374</v>
      </c>
      <c r="I3097" s="199">
        <f t="shared" si="97"/>
        <v>1</v>
      </c>
    </row>
    <row r="3098" spans="1:9">
      <c r="A3098" s="214">
        <v>-2887</v>
      </c>
      <c r="B3098" s="86">
        <f t="shared" si="96"/>
        <v>-0.14094499379478859</v>
      </c>
      <c r="I3098" s="199">
        <f t="shared" si="97"/>
        <v>0</v>
      </c>
    </row>
    <row r="3099" spans="1:9">
      <c r="A3099" s="214">
        <v>-10148</v>
      </c>
      <c r="B3099" s="86">
        <f t="shared" si="96"/>
        <v>-0.56042090970868808</v>
      </c>
      <c r="I3099" s="199">
        <f t="shared" si="97"/>
        <v>-1</v>
      </c>
    </row>
    <row r="3100" spans="1:9">
      <c r="A3100" s="214">
        <v>-6864</v>
      </c>
      <c r="B3100" s="86">
        <f t="shared" si="96"/>
        <v>-0.37070063593630881</v>
      </c>
      <c r="I3100" s="199">
        <f t="shared" si="97"/>
        <v>0</v>
      </c>
    </row>
    <row r="3101" spans="1:9">
      <c r="A3101" s="214">
        <v>-3160</v>
      </c>
      <c r="B3101" s="86">
        <f t="shared" si="96"/>
        <v>-0.15671650254626834</v>
      </c>
      <c r="I3101" s="199">
        <f t="shared" si="97"/>
        <v>0</v>
      </c>
    </row>
    <row r="3102" spans="1:9">
      <c r="A3102" s="214">
        <v>20758</v>
      </c>
      <c r="B3102" s="86">
        <f t="shared" si="96"/>
        <v>1.2250525315852079</v>
      </c>
      <c r="I3102" s="199">
        <f t="shared" si="97"/>
        <v>1</v>
      </c>
    </row>
    <row r="3103" spans="1:9">
      <c r="A3103" s="214">
        <v>29730</v>
      </c>
      <c r="B3103" s="86">
        <f t="shared" si="96"/>
        <v>1.7433747898939129</v>
      </c>
      <c r="I3103" s="199">
        <f t="shared" si="97"/>
        <v>2</v>
      </c>
    </row>
    <row r="3104" spans="1:9">
      <c r="A3104" s="214">
        <v>-4467</v>
      </c>
      <c r="B3104" s="86">
        <f t="shared" si="96"/>
        <v>-0.23222332283265681</v>
      </c>
      <c r="I3104" s="199">
        <f t="shared" si="97"/>
        <v>0</v>
      </c>
    </row>
    <row r="3105" spans="1:9">
      <c r="A3105" s="214">
        <v>9913</v>
      </c>
      <c r="B3105" s="86">
        <f t="shared" si="96"/>
        <v>0.59852501360059973</v>
      </c>
      <c r="I3105" s="199">
        <f t="shared" si="97"/>
        <v>1</v>
      </c>
    </row>
    <row r="3106" spans="1:9">
      <c r="A3106" s="214">
        <v>-20387</v>
      </c>
      <c r="B3106" s="86">
        <f t="shared" si="96"/>
        <v>-1.151939144530671</v>
      </c>
      <c r="I3106" s="199">
        <f t="shared" si="97"/>
        <v>-1</v>
      </c>
    </row>
    <row r="3107" spans="1:9">
      <c r="A3107" s="214">
        <v>-24943</v>
      </c>
      <c r="B3107" s="86">
        <f t="shared" si="96"/>
        <v>-1.415144250287967</v>
      </c>
      <c r="I3107" s="199">
        <f t="shared" si="97"/>
        <v>-1</v>
      </c>
    </row>
    <row r="3108" spans="1:9">
      <c r="A3108" s="214">
        <v>-9069</v>
      </c>
      <c r="B3108" s="86">
        <f t="shared" si="96"/>
        <v>-0.49808589892902999</v>
      </c>
      <c r="I3108" s="199">
        <f t="shared" si="97"/>
        <v>0</v>
      </c>
    </row>
    <row r="3109" spans="1:9">
      <c r="A3109" s="214">
        <v>26078</v>
      </c>
      <c r="B3109" s="86">
        <f t="shared" si="96"/>
        <v>1.5323947534089162</v>
      </c>
      <c r="I3109" s="199">
        <f t="shared" si="97"/>
        <v>2</v>
      </c>
    </row>
    <row r="3110" spans="1:9">
      <c r="A3110" s="214">
        <v>2616</v>
      </c>
      <c r="B3110" s="86">
        <f t="shared" si="96"/>
        <v>0.17696933829090061</v>
      </c>
      <c r="I3110" s="199">
        <f t="shared" si="97"/>
        <v>0</v>
      </c>
    </row>
    <row r="3111" spans="1:9">
      <c r="A3111" s="214">
        <v>21560</v>
      </c>
      <c r="B3111" s="86">
        <f t="shared" si="96"/>
        <v>1.2713849492360751</v>
      </c>
      <c r="I3111" s="199">
        <f t="shared" si="97"/>
        <v>1</v>
      </c>
    </row>
    <row r="3112" spans="1:9">
      <c r="A3112" s="214">
        <v>24568</v>
      </c>
      <c r="B3112" s="86">
        <f t="shared" si="96"/>
        <v>1.4451604009739916</v>
      </c>
      <c r="I3112" s="199">
        <f t="shared" si="97"/>
        <v>1</v>
      </c>
    </row>
    <row r="3113" spans="1:9">
      <c r="A3113" s="214">
        <v>635</v>
      </c>
      <c r="B3113" s="86">
        <f t="shared" si="96"/>
        <v>6.252480042759874E-2</v>
      </c>
      <c r="I3113" s="199">
        <f t="shared" si="97"/>
        <v>0</v>
      </c>
    </row>
    <row r="3114" spans="1:9">
      <c r="A3114" s="214">
        <v>-10167</v>
      </c>
      <c r="B3114" s="86">
        <f t="shared" si="96"/>
        <v>-0.56151856050091564</v>
      </c>
      <c r="I3114" s="199">
        <f t="shared" si="97"/>
        <v>-1</v>
      </c>
    </row>
    <row r="3115" spans="1:9">
      <c r="A3115" s="214">
        <v>-23538</v>
      </c>
      <c r="B3115" s="86">
        <f t="shared" si="96"/>
        <v>-1.3339758627574576</v>
      </c>
      <c r="I3115" s="199">
        <f t="shared" si="97"/>
        <v>-1</v>
      </c>
    </row>
    <row r="3116" spans="1:9">
      <c r="A3116" s="214">
        <v>-341</v>
      </c>
      <c r="B3116" s="86">
        <f t="shared" si="96"/>
        <v>6.1402123637003848E-3</v>
      </c>
      <c r="I3116" s="199">
        <f t="shared" si="97"/>
        <v>0</v>
      </c>
    </row>
    <row r="3117" spans="1:9">
      <c r="A3117" s="214">
        <v>21130</v>
      </c>
      <c r="B3117" s="86">
        <f t="shared" si="96"/>
        <v>1.2465433786751363</v>
      </c>
      <c r="I3117" s="199">
        <f t="shared" si="97"/>
        <v>1</v>
      </c>
    </row>
    <row r="3118" spans="1:9">
      <c r="A3118" s="214">
        <v>1279</v>
      </c>
      <c r="B3118" s="86">
        <f t="shared" si="96"/>
        <v>9.9729385174679219E-2</v>
      </c>
      <c r="I3118" s="199">
        <f t="shared" si="97"/>
        <v>0</v>
      </c>
    </row>
    <row r="3119" spans="1:9">
      <c r="A3119" s="214">
        <v>-6806</v>
      </c>
      <c r="B3119" s="86">
        <f t="shared" si="96"/>
        <v>-0.36734991246529847</v>
      </c>
      <c r="I3119" s="199">
        <f t="shared" si="97"/>
        <v>0</v>
      </c>
    </row>
    <row r="3120" spans="1:9">
      <c r="A3120" s="214">
        <v>-2580</v>
      </c>
      <c r="B3120" s="86">
        <f t="shared" si="96"/>
        <v>-0.12320926783616482</v>
      </c>
      <c r="I3120" s="199">
        <f t="shared" si="97"/>
        <v>0</v>
      </c>
    </row>
    <row r="3121" spans="1:9">
      <c r="A3121" s="214">
        <v>-21089</v>
      </c>
      <c r="B3121" s="86">
        <f t="shared" si="96"/>
        <v>-1.192494452748762</v>
      </c>
      <c r="I3121" s="199">
        <f t="shared" si="97"/>
        <v>-1</v>
      </c>
    </row>
    <row r="3122" spans="1:9">
      <c r="A3122" s="214">
        <v>28218</v>
      </c>
      <c r="B3122" s="86">
        <f t="shared" si="96"/>
        <v>1.6560248952703327</v>
      </c>
      <c r="I3122" s="199">
        <f t="shared" si="97"/>
        <v>2</v>
      </c>
    </row>
    <row r="3123" spans="1:9">
      <c r="A3123" s="214">
        <v>-29414</v>
      </c>
      <c r="B3123" s="86">
        <f t="shared" si="96"/>
        <v>-1.6734388130274032</v>
      </c>
      <c r="I3123" s="199">
        <f t="shared" si="97"/>
        <v>-2</v>
      </c>
    </row>
    <row r="3124" spans="1:9">
      <c r="A3124" s="214">
        <v>21588</v>
      </c>
      <c r="B3124" s="86">
        <f t="shared" si="96"/>
        <v>1.2730025398772526</v>
      </c>
      <c r="I3124" s="199">
        <f t="shared" si="97"/>
        <v>1</v>
      </c>
    </row>
    <row r="3125" spans="1:9">
      <c r="A3125" s="214">
        <v>-18820</v>
      </c>
      <c r="B3125" s="86">
        <f t="shared" si="96"/>
        <v>-1.0614118397190637</v>
      </c>
      <c r="I3125" s="199">
        <f t="shared" si="97"/>
        <v>-1</v>
      </c>
    </row>
    <row r="3126" spans="1:9">
      <c r="A3126" s="214">
        <v>-17570</v>
      </c>
      <c r="B3126" s="86">
        <f t="shared" si="96"/>
        <v>-0.98919797180935787</v>
      </c>
      <c r="I3126" s="199">
        <f t="shared" si="97"/>
        <v>-1</v>
      </c>
    </row>
    <row r="3127" spans="1:9">
      <c r="A3127" s="214">
        <v>-4551</v>
      </c>
      <c r="B3127" s="86">
        <f t="shared" si="96"/>
        <v>-0.23707609475618907</v>
      </c>
      <c r="I3127" s="199">
        <f t="shared" si="97"/>
        <v>0</v>
      </c>
    </row>
    <row r="3128" spans="1:9">
      <c r="A3128" s="214">
        <v>14402</v>
      </c>
      <c r="B3128" s="86">
        <f t="shared" si="96"/>
        <v>0.85785945603793556</v>
      </c>
      <c r="I3128" s="199">
        <f t="shared" si="97"/>
        <v>1</v>
      </c>
    </row>
    <row r="3129" spans="1:9">
      <c r="A3129" s="214">
        <v>-5904</v>
      </c>
      <c r="B3129" s="86">
        <f t="shared" si="96"/>
        <v>-0.31524038538165472</v>
      </c>
      <c r="I3129" s="199">
        <f t="shared" si="97"/>
        <v>0</v>
      </c>
    </row>
    <row r="3130" spans="1:9">
      <c r="A3130" s="214">
        <v>-15690</v>
      </c>
      <c r="B3130" s="86">
        <f t="shared" si="96"/>
        <v>-0.88058831447316011</v>
      </c>
      <c r="I3130" s="199">
        <f t="shared" si="97"/>
        <v>-1</v>
      </c>
    </row>
    <row r="3131" spans="1:9">
      <c r="A3131" s="214">
        <v>14915</v>
      </c>
      <c r="B3131" s="86">
        <f t="shared" si="96"/>
        <v>0.88749602742807887</v>
      </c>
      <c r="I3131" s="199">
        <f t="shared" si="97"/>
        <v>1</v>
      </c>
    </row>
    <row r="3132" spans="1:9">
      <c r="A3132" s="214">
        <v>23843</v>
      </c>
      <c r="B3132" s="86">
        <f t="shared" si="96"/>
        <v>1.403276357586362</v>
      </c>
      <c r="I3132" s="199">
        <f t="shared" si="97"/>
        <v>1</v>
      </c>
    </row>
    <row r="3133" spans="1:9">
      <c r="A3133" s="214">
        <v>-5288</v>
      </c>
      <c r="B3133" s="86">
        <f t="shared" si="96"/>
        <v>-0.27965339127575167</v>
      </c>
      <c r="I3133" s="199">
        <f t="shared" si="97"/>
        <v>0</v>
      </c>
    </row>
    <row r="3134" spans="1:9">
      <c r="A3134" s="214">
        <v>-24062</v>
      </c>
      <c r="B3134" s="86">
        <f t="shared" si="96"/>
        <v>-1.3642479161852064</v>
      </c>
      <c r="I3134" s="199">
        <f t="shared" si="97"/>
        <v>-1</v>
      </c>
    </row>
    <row r="3135" spans="1:9">
      <c r="A3135" s="214">
        <v>4306</v>
      </c>
      <c r="B3135" s="86">
        <f t="shared" si="96"/>
        <v>0.27460248770482298</v>
      </c>
      <c r="I3135" s="199">
        <f t="shared" si="97"/>
        <v>0</v>
      </c>
    </row>
    <row r="3136" spans="1:9">
      <c r="A3136" s="214">
        <v>-28689</v>
      </c>
      <c r="B3136" s="86">
        <f t="shared" si="96"/>
        <v>-1.6315547696397736</v>
      </c>
      <c r="I3136" s="199">
        <f t="shared" si="97"/>
        <v>-2</v>
      </c>
    </row>
    <row r="3137" spans="1:9">
      <c r="A3137" s="214">
        <v>28544</v>
      </c>
      <c r="B3137" s="86">
        <f t="shared" si="96"/>
        <v>1.674858272021184</v>
      </c>
      <c r="I3137" s="199">
        <f t="shared" si="97"/>
        <v>2</v>
      </c>
    </row>
    <row r="3138" spans="1:9">
      <c r="A3138" s="214">
        <v>-18696</v>
      </c>
      <c r="B3138" s="86">
        <f t="shared" si="96"/>
        <v>-1.0542482240224209</v>
      </c>
      <c r="I3138" s="199">
        <f t="shared" si="97"/>
        <v>-1</v>
      </c>
    </row>
    <row r="3139" spans="1:9">
      <c r="A3139" s="214">
        <v>-25671</v>
      </c>
      <c r="B3139" s="86">
        <f t="shared" si="96"/>
        <v>-1.4572016069585798</v>
      </c>
      <c r="I3139" s="199">
        <f t="shared" si="97"/>
        <v>-1</v>
      </c>
    </row>
    <row r="3140" spans="1:9">
      <c r="A3140" s="214">
        <v>18921</v>
      </c>
      <c r="B3140" s="86">
        <f t="shared" si="96"/>
        <v>1.1189270313051041</v>
      </c>
      <c r="I3140" s="199">
        <f t="shared" si="97"/>
        <v>1</v>
      </c>
    </row>
    <row r="3141" spans="1:9">
      <c r="A3141" s="214">
        <v>-25236</v>
      </c>
      <c r="B3141" s="86">
        <f t="shared" si="96"/>
        <v>-1.4320711809260021</v>
      </c>
      <c r="I3141" s="199">
        <f t="shared" si="97"/>
        <v>-1</v>
      </c>
    </row>
    <row r="3142" spans="1:9">
      <c r="A3142" s="214">
        <v>-15169</v>
      </c>
      <c r="B3142" s="86">
        <f t="shared" si="96"/>
        <v>-0.85048957432839467</v>
      </c>
      <c r="I3142" s="199">
        <f t="shared" si="97"/>
        <v>-1</v>
      </c>
    </row>
    <row r="3143" spans="1:9">
      <c r="A3143" s="214">
        <v>18615</v>
      </c>
      <c r="B3143" s="86">
        <f t="shared" si="96"/>
        <v>1.1012490764408081</v>
      </c>
      <c r="I3143" s="199">
        <f t="shared" si="97"/>
        <v>1</v>
      </c>
    </row>
    <row r="3144" spans="1:9">
      <c r="A3144" s="214">
        <v>-26444</v>
      </c>
      <c r="B3144" s="86">
        <f t="shared" ref="B3144:B3207" si="98">(A3144-$F$7)/$F$8</f>
        <v>-1.5018586628739419</v>
      </c>
      <c r="I3144" s="199">
        <f t="shared" ref="I3144:I3207" si="99">ROUND(B3144,0)</f>
        <v>-2</v>
      </c>
    </row>
    <row r="3145" spans="1:9">
      <c r="A3145" s="214">
        <v>-8812</v>
      </c>
      <c r="B3145" s="86">
        <f t="shared" si="98"/>
        <v>-0.48323872768679443</v>
      </c>
      <c r="I3145" s="199">
        <f t="shared" si="99"/>
        <v>0</v>
      </c>
    </row>
    <row r="3146" spans="1:9">
      <c r="A3146" s="214">
        <v>-7470</v>
      </c>
      <c r="B3146" s="86">
        <f t="shared" si="98"/>
        <v>-0.40570991909893422</v>
      </c>
      <c r="I3146" s="199">
        <f t="shared" si="99"/>
        <v>0</v>
      </c>
    </row>
    <row r="3147" spans="1:9">
      <c r="A3147" s="214">
        <v>-14154</v>
      </c>
      <c r="B3147" s="86">
        <f t="shared" si="98"/>
        <v>-0.7918519135857135</v>
      </c>
      <c r="I3147" s="199">
        <f t="shared" si="99"/>
        <v>-1</v>
      </c>
    </row>
    <row r="3148" spans="1:9">
      <c r="A3148" s="214">
        <v>-14304</v>
      </c>
      <c r="B3148" s="86">
        <f t="shared" si="98"/>
        <v>-0.80051757773487819</v>
      </c>
      <c r="I3148" s="199">
        <f t="shared" si="99"/>
        <v>-1</v>
      </c>
    </row>
    <row r="3149" spans="1:9">
      <c r="A3149" s="214">
        <v>13288</v>
      </c>
      <c r="B3149" s="86">
        <f t="shared" si="98"/>
        <v>0.79350245695680566</v>
      </c>
      <c r="I3149" s="199">
        <f t="shared" si="99"/>
        <v>1</v>
      </c>
    </row>
    <row r="3150" spans="1:9">
      <c r="A3150" s="214">
        <v>5681</v>
      </c>
      <c r="B3150" s="86">
        <f t="shared" si="98"/>
        <v>0.35403774240549946</v>
      </c>
      <c r="I3150" s="199">
        <f t="shared" si="99"/>
        <v>0</v>
      </c>
    </row>
    <row r="3151" spans="1:9">
      <c r="A3151" s="214">
        <v>7144</v>
      </c>
      <c r="B3151" s="86">
        <f t="shared" si="98"/>
        <v>0.43855685340701922</v>
      </c>
      <c r="I3151" s="199">
        <f t="shared" si="99"/>
        <v>0</v>
      </c>
    </row>
    <row r="3152" spans="1:9">
      <c r="A3152" s="214">
        <v>-11047</v>
      </c>
      <c r="B3152" s="86">
        <f t="shared" si="98"/>
        <v>-0.61235712350934857</v>
      </c>
      <c r="I3152" s="199">
        <f t="shared" si="99"/>
        <v>-1</v>
      </c>
    </row>
    <row r="3153" spans="1:9">
      <c r="A3153" s="214">
        <v>11656</v>
      </c>
      <c r="B3153" s="86">
        <f t="shared" si="98"/>
        <v>0.69922003101389363</v>
      </c>
      <c r="I3153" s="199">
        <f t="shared" si="99"/>
        <v>1</v>
      </c>
    </row>
    <row r="3154" spans="1:9">
      <c r="A3154" s="214">
        <v>-16608</v>
      </c>
      <c r="B3154" s="86">
        <f t="shared" si="98"/>
        <v>-0.93362217906604816</v>
      </c>
      <c r="I3154" s="199">
        <f t="shared" si="99"/>
        <v>-1</v>
      </c>
    </row>
    <row r="3155" spans="1:9">
      <c r="A3155" s="214">
        <v>-4945</v>
      </c>
      <c r="B3155" s="86">
        <f t="shared" si="98"/>
        <v>-0.25983790592132833</v>
      </c>
      <c r="I3155" s="199">
        <f t="shared" si="99"/>
        <v>0</v>
      </c>
    </row>
    <row r="3156" spans="1:9">
      <c r="A3156" s="214">
        <v>-27207</v>
      </c>
      <c r="B3156" s="86">
        <f t="shared" si="98"/>
        <v>-1.5459380078460263</v>
      </c>
      <c r="I3156" s="199">
        <f t="shared" si="99"/>
        <v>-2</v>
      </c>
    </row>
    <row r="3157" spans="1:9">
      <c r="A3157" s="214">
        <v>-12314</v>
      </c>
      <c r="B3157" s="86">
        <f t="shared" si="98"/>
        <v>-0.68555310002262648</v>
      </c>
      <c r="I3157" s="199">
        <f t="shared" si="99"/>
        <v>-1</v>
      </c>
    </row>
    <row r="3158" spans="1:9">
      <c r="A3158" s="214">
        <v>-8637</v>
      </c>
      <c r="B3158" s="86">
        <f t="shared" si="98"/>
        <v>-0.47312878617943566</v>
      </c>
      <c r="I3158" s="199">
        <f t="shared" si="99"/>
        <v>0</v>
      </c>
    </row>
    <row r="3159" spans="1:9">
      <c r="A3159" s="214">
        <v>3713</v>
      </c>
      <c r="B3159" s="86">
        <f t="shared" si="98"/>
        <v>0.24034422876845851</v>
      </c>
      <c r="I3159" s="199">
        <f t="shared" si="99"/>
        <v>0</v>
      </c>
    </row>
    <row r="3160" spans="1:9">
      <c r="A3160" s="214">
        <v>568</v>
      </c>
      <c r="B3160" s="86">
        <f t="shared" si="98"/>
        <v>5.8654137107638504E-2</v>
      </c>
      <c r="I3160" s="199">
        <f t="shared" si="99"/>
        <v>0</v>
      </c>
    </row>
    <row r="3161" spans="1:9">
      <c r="A3161" s="214">
        <v>-11222</v>
      </c>
      <c r="B3161" s="86">
        <f t="shared" si="98"/>
        <v>-0.62246706501670734</v>
      </c>
      <c r="I3161" s="199">
        <f t="shared" si="99"/>
        <v>-1</v>
      </c>
    </row>
    <row r="3162" spans="1:9">
      <c r="A3162" s="214">
        <v>-22452</v>
      </c>
      <c r="B3162" s="86">
        <f t="shared" si="98"/>
        <v>-1.2712364543175052</v>
      </c>
      <c r="I3162" s="199">
        <f t="shared" si="99"/>
        <v>-1</v>
      </c>
    </row>
    <row r="3163" spans="1:9">
      <c r="A3163" s="214">
        <v>-3202</v>
      </c>
      <c r="B3163" s="86">
        <f t="shared" si="98"/>
        <v>-0.15914288850803446</v>
      </c>
      <c r="I3163" s="199">
        <f t="shared" si="99"/>
        <v>0</v>
      </c>
    </row>
    <row r="3164" spans="1:9">
      <c r="A3164" s="214">
        <v>5392</v>
      </c>
      <c r="B3164" s="86">
        <f t="shared" si="98"/>
        <v>0.33734189614477544</v>
      </c>
      <c r="I3164" s="199">
        <f t="shared" si="99"/>
        <v>0</v>
      </c>
    </row>
    <row r="3165" spans="1:9">
      <c r="A3165" s="214">
        <v>14166</v>
      </c>
      <c r="B3165" s="86">
        <f t="shared" si="98"/>
        <v>0.84422547777658308</v>
      </c>
      <c r="I3165" s="199">
        <f t="shared" si="99"/>
        <v>1</v>
      </c>
    </row>
    <row r="3166" spans="1:9">
      <c r="A3166" s="214">
        <v>-1929</v>
      </c>
      <c r="B3166" s="86">
        <f t="shared" si="98"/>
        <v>-8.5600285428789974E-2</v>
      </c>
      <c r="I3166" s="199">
        <f t="shared" si="99"/>
        <v>0</v>
      </c>
    </row>
    <row r="3167" spans="1:9">
      <c r="A3167" s="214">
        <v>-26315</v>
      </c>
      <c r="B3167" s="86">
        <f t="shared" si="98"/>
        <v>-1.4944061917056604</v>
      </c>
      <c r="I3167" s="199">
        <f t="shared" si="99"/>
        <v>-1</v>
      </c>
    </row>
    <row r="3168" spans="1:9">
      <c r="A3168" s="214">
        <v>445</v>
      </c>
      <c r="B3168" s="86">
        <f t="shared" si="98"/>
        <v>5.1548292505323445E-2</v>
      </c>
      <c r="I3168" s="199">
        <f t="shared" si="99"/>
        <v>0</v>
      </c>
    </row>
    <row r="3169" spans="1:9">
      <c r="A3169" s="214">
        <v>-25048</v>
      </c>
      <c r="B3169" s="86">
        <f t="shared" si="98"/>
        <v>-1.4212102151923824</v>
      </c>
      <c r="I3169" s="199">
        <f t="shared" si="99"/>
        <v>-1</v>
      </c>
    </row>
    <row r="3170" spans="1:9">
      <c r="A3170" s="214">
        <v>10648</v>
      </c>
      <c r="B3170" s="86">
        <f t="shared" si="98"/>
        <v>0.64098676793150677</v>
      </c>
      <c r="I3170" s="199">
        <f t="shared" si="99"/>
        <v>1</v>
      </c>
    </row>
    <row r="3171" spans="1:9">
      <c r="A3171" s="214">
        <v>14649</v>
      </c>
      <c r="B3171" s="86">
        <f t="shared" si="98"/>
        <v>0.87212891633689338</v>
      </c>
      <c r="I3171" s="199">
        <f t="shared" si="99"/>
        <v>1</v>
      </c>
    </row>
    <row r="3172" spans="1:9">
      <c r="A3172" s="214">
        <v>27432</v>
      </c>
      <c r="B3172" s="86">
        <f t="shared" si="98"/>
        <v>1.6106168151287097</v>
      </c>
      <c r="I3172" s="199">
        <f t="shared" si="99"/>
        <v>2</v>
      </c>
    </row>
    <row r="3173" spans="1:9">
      <c r="A3173" s="214">
        <v>-19455</v>
      </c>
      <c r="B3173" s="86">
        <f t="shared" si="98"/>
        <v>-1.0980964846171943</v>
      </c>
      <c r="I3173" s="199">
        <f t="shared" si="99"/>
        <v>-1</v>
      </c>
    </row>
    <row r="3174" spans="1:9">
      <c r="A3174" s="214">
        <v>24772</v>
      </c>
      <c r="B3174" s="86">
        <f t="shared" si="98"/>
        <v>1.4569457042168554</v>
      </c>
      <c r="I3174" s="199">
        <f t="shared" si="99"/>
        <v>1</v>
      </c>
    </row>
    <row r="3175" spans="1:9">
      <c r="A3175" s="214">
        <v>-3231</v>
      </c>
      <c r="B3175" s="86">
        <f t="shared" si="98"/>
        <v>-0.16081825024353963</v>
      </c>
      <c r="I3175" s="199">
        <f t="shared" si="99"/>
        <v>0</v>
      </c>
    </row>
    <row r="3176" spans="1:9">
      <c r="A3176" s="214">
        <v>-12344</v>
      </c>
      <c r="B3176" s="86">
        <f t="shared" si="98"/>
        <v>-0.68728623285245938</v>
      </c>
      <c r="I3176" s="199">
        <f t="shared" si="99"/>
        <v>-1</v>
      </c>
    </row>
    <row r="3177" spans="1:9">
      <c r="A3177" s="214">
        <v>-29703</v>
      </c>
      <c r="B3177" s="86">
        <f t="shared" si="98"/>
        <v>-1.690134659288127</v>
      </c>
      <c r="I3177" s="199">
        <f t="shared" si="99"/>
        <v>-2</v>
      </c>
    </row>
    <row r="3178" spans="1:9">
      <c r="A3178" s="214">
        <v>7735</v>
      </c>
      <c r="B3178" s="86">
        <f t="shared" si="98"/>
        <v>0.47269957015472819</v>
      </c>
      <c r="I3178" s="199">
        <f t="shared" si="99"/>
        <v>0</v>
      </c>
    </row>
    <row r="3179" spans="1:9">
      <c r="A3179" s="214">
        <v>7979</v>
      </c>
      <c r="B3179" s="86">
        <f t="shared" si="98"/>
        <v>0.4867957171707028</v>
      </c>
      <c r="I3179" s="199">
        <f t="shared" si="99"/>
        <v>0</v>
      </c>
    </row>
    <row r="3180" spans="1:9">
      <c r="A3180" s="214">
        <v>-16902</v>
      </c>
      <c r="B3180" s="86">
        <f t="shared" si="98"/>
        <v>-0.95060688079841105</v>
      </c>
      <c r="I3180" s="199">
        <f t="shared" si="99"/>
        <v>-1</v>
      </c>
    </row>
    <row r="3181" spans="1:9">
      <c r="A3181" s="214">
        <v>13165</v>
      </c>
      <c r="B3181" s="86">
        <f t="shared" si="98"/>
        <v>0.78639661235449054</v>
      </c>
      <c r="I3181" s="199">
        <f t="shared" si="99"/>
        <v>1</v>
      </c>
    </row>
    <row r="3182" spans="1:9">
      <c r="A3182" s="214">
        <v>-2114</v>
      </c>
      <c r="B3182" s="86">
        <f t="shared" si="98"/>
        <v>-9.6287937879426452E-2</v>
      </c>
      <c r="I3182" s="199">
        <f t="shared" si="99"/>
        <v>0</v>
      </c>
    </row>
    <row r="3183" spans="1:9">
      <c r="A3183" s="214">
        <v>-8853</v>
      </c>
      <c r="B3183" s="86">
        <f t="shared" si="98"/>
        <v>-0.48560734255423277</v>
      </c>
      <c r="I3183" s="199">
        <f t="shared" si="99"/>
        <v>0</v>
      </c>
    </row>
    <row r="3184" spans="1:9">
      <c r="A3184" s="214">
        <v>7701</v>
      </c>
      <c r="B3184" s="86">
        <f t="shared" si="98"/>
        <v>0.47073535294758417</v>
      </c>
      <c r="I3184" s="199">
        <f t="shared" si="99"/>
        <v>0</v>
      </c>
    </row>
    <row r="3185" spans="1:9">
      <c r="A3185" s="214">
        <v>-26157</v>
      </c>
      <c r="B3185" s="86">
        <f t="shared" si="98"/>
        <v>-1.4852783588018734</v>
      </c>
      <c r="I3185" s="199">
        <f t="shared" si="99"/>
        <v>-1</v>
      </c>
    </row>
    <row r="3186" spans="1:9">
      <c r="A3186" s="214">
        <v>-8914</v>
      </c>
      <c r="B3186" s="86">
        <f t="shared" si="98"/>
        <v>-0.48913137930822642</v>
      </c>
      <c r="I3186" s="199">
        <f t="shared" si="99"/>
        <v>0</v>
      </c>
    </row>
    <row r="3187" spans="1:9">
      <c r="A3187" s="214">
        <v>-28409</v>
      </c>
      <c r="B3187" s="86">
        <f t="shared" si="98"/>
        <v>-1.6153788632279995</v>
      </c>
      <c r="I3187" s="199">
        <f t="shared" si="99"/>
        <v>-2</v>
      </c>
    </row>
    <row r="3188" spans="1:9">
      <c r="A3188" s="214">
        <v>-6951</v>
      </c>
      <c r="B3188" s="86">
        <f t="shared" si="98"/>
        <v>-0.37572672114282435</v>
      </c>
      <c r="I3188" s="199">
        <f t="shared" si="99"/>
        <v>0</v>
      </c>
    </row>
    <row r="3189" spans="1:9">
      <c r="A3189" s="214">
        <v>-8458</v>
      </c>
      <c r="B3189" s="86">
        <f t="shared" si="98"/>
        <v>-0.46278776029476576</v>
      </c>
      <c r="I3189" s="199">
        <f t="shared" si="99"/>
        <v>0</v>
      </c>
    </row>
    <row r="3190" spans="1:9">
      <c r="A3190" s="214">
        <v>25957</v>
      </c>
      <c r="B3190" s="86">
        <f t="shared" si="98"/>
        <v>1.5254044509952567</v>
      </c>
      <c r="I3190" s="199">
        <f t="shared" si="99"/>
        <v>2</v>
      </c>
    </row>
    <row r="3191" spans="1:9">
      <c r="A3191" s="214">
        <v>11607</v>
      </c>
      <c r="B3191" s="86">
        <f t="shared" si="98"/>
        <v>0.69638924739183317</v>
      </c>
      <c r="I3191" s="199">
        <f t="shared" si="99"/>
        <v>1</v>
      </c>
    </row>
    <row r="3192" spans="1:9">
      <c r="A3192" s="214">
        <v>-18771</v>
      </c>
      <c r="B3192" s="86">
        <f t="shared" si="98"/>
        <v>-1.0585810560970033</v>
      </c>
      <c r="I3192" s="199">
        <f t="shared" si="99"/>
        <v>-1</v>
      </c>
    </row>
    <row r="3193" spans="1:9">
      <c r="A3193" s="214">
        <v>-14684</v>
      </c>
      <c r="B3193" s="86">
        <f t="shared" si="98"/>
        <v>-0.82247059357942887</v>
      </c>
      <c r="I3193" s="199">
        <f t="shared" si="99"/>
        <v>-1</v>
      </c>
    </row>
    <row r="3194" spans="1:9">
      <c r="A3194" s="214">
        <v>-26908</v>
      </c>
      <c r="B3194" s="86">
        <f t="shared" si="98"/>
        <v>-1.5286644506420248</v>
      </c>
      <c r="I3194" s="199">
        <f t="shared" si="99"/>
        <v>-2</v>
      </c>
    </row>
    <row r="3195" spans="1:9">
      <c r="A3195" s="214">
        <v>11057</v>
      </c>
      <c r="B3195" s="86">
        <f t="shared" si="98"/>
        <v>0.66461514551156253</v>
      </c>
      <c r="I3195" s="199">
        <f t="shared" si="99"/>
        <v>1</v>
      </c>
    </row>
    <row r="3196" spans="1:9">
      <c r="A3196" s="214">
        <v>-26117</v>
      </c>
      <c r="B3196" s="86">
        <f t="shared" si="98"/>
        <v>-1.4829675150287629</v>
      </c>
      <c r="I3196" s="199">
        <f t="shared" si="99"/>
        <v>-1</v>
      </c>
    </row>
    <row r="3197" spans="1:9">
      <c r="A3197" s="214">
        <v>21467</v>
      </c>
      <c r="B3197" s="86">
        <f t="shared" si="98"/>
        <v>1.2660122374635931</v>
      </c>
      <c r="I3197" s="199">
        <f t="shared" si="99"/>
        <v>1</v>
      </c>
    </row>
    <row r="3198" spans="1:9">
      <c r="A3198" s="214">
        <v>-28065</v>
      </c>
      <c r="B3198" s="86">
        <f t="shared" si="98"/>
        <v>-1.5955056067792486</v>
      </c>
      <c r="I3198" s="199">
        <f t="shared" si="99"/>
        <v>-2</v>
      </c>
    </row>
    <row r="3199" spans="1:9">
      <c r="A3199" s="214">
        <v>-11404</v>
      </c>
      <c r="B3199" s="86">
        <f t="shared" si="98"/>
        <v>-0.63298140418436055</v>
      </c>
      <c r="I3199" s="199">
        <f t="shared" si="99"/>
        <v>-1</v>
      </c>
    </row>
    <row r="3200" spans="1:9">
      <c r="A3200" s="214">
        <v>-2832</v>
      </c>
      <c r="B3200" s="86">
        <f t="shared" si="98"/>
        <v>-0.13776758360676153</v>
      </c>
      <c r="I3200" s="199">
        <f t="shared" si="99"/>
        <v>0</v>
      </c>
    </row>
    <row r="3201" spans="1:9">
      <c r="A3201" s="214">
        <v>-12825</v>
      </c>
      <c r="B3201" s="86">
        <f t="shared" si="98"/>
        <v>-0.71507412922411417</v>
      </c>
      <c r="I3201" s="199">
        <f t="shared" si="99"/>
        <v>-1</v>
      </c>
    </row>
    <row r="3202" spans="1:9">
      <c r="A3202" s="214">
        <v>-12542</v>
      </c>
      <c r="B3202" s="86">
        <f t="shared" si="98"/>
        <v>-0.69872490952935684</v>
      </c>
      <c r="I3202" s="199">
        <f t="shared" si="99"/>
        <v>-1</v>
      </c>
    </row>
    <row r="3203" spans="1:9">
      <c r="A3203" s="214">
        <v>4338</v>
      </c>
      <c r="B3203" s="86">
        <f t="shared" si="98"/>
        <v>0.27645116272331144</v>
      </c>
      <c r="I3203" s="199">
        <f t="shared" si="99"/>
        <v>0</v>
      </c>
    </row>
    <row r="3204" spans="1:9">
      <c r="A3204" s="214">
        <v>-23590</v>
      </c>
      <c r="B3204" s="86">
        <f t="shared" si="98"/>
        <v>-1.3369799596625014</v>
      </c>
      <c r="I3204" s="199">
        <f t="shared" si="99"/>
        <v>-1</v>
      </c>
    </row>
    <row r="3205" spans="1:9">
      <c r="A3205" s="214">
        <v>12639</v>
      </c>
      <c r="B3205" s="86">
        <f t="shared" si="98"/>
        <v>0.7560090167380864</v>
      </c>
      <c r="I3205" s="199">
        <f t="shared" si="99"/>
        <v>1</v>
      </c>
    </row>
    <row r="3206" spans="1:9">
      <c r="A3206" s="214">
        <v>10469</v>
      </c>
      <c r="B3206" s="86">
        <f t="shared" si="98"/>
        <v>0.63064574204683699</v>
      </c>
      <c r="I3206" s="199">
        <f t="shared" si="99"/>
        <v>1</v>
      </c>
    </row>
    <row r="3207" spans="1:9">
      <c r="A3207" s="214">
        <v>-27627</v>
      </c>
      <c r="B3207" s="86">
        <f t="shared" si="98"/>
        <v>-1.5702018674636875</v>
      </c>
      <c r="I3207" s="199">
        <f t="shared" si="99"/>
        <v>-2</v>
      </c>
    </row>
    <row r="3208" spans="1:9">
      <c r="A3208" s="214">
        <v>21390</v>
      </c>
      <c r="B3208" s="86">
        <f t="shared" ref="B3208:B3271" si="100">(A3208-$F$7)/$F$8</f>
        <v>1.2615638632003552</v>
      </c>
      <c r="I3208" s="199">
        <f t="shared" ref="I3208:I3271" si="101">ROUND(B3208,0)</f>
        <v>1</v>
      </c>
    </row>
    <row r="3209" spans="1:9">
      <c r="A3209" s="214">
        <v>25890</v>
      </c>
      <c r="B3209" s="86">
        <f t="shared" si="100"/>
        <v>1.5215337876752963</v>
      </c>
      <c r="I3209" s="199">
        <f t="shared" si="101"/>
        <v>2</v>
      </c>
    </row>
    <row r="3210" spans="1:9">
      <c r="A3210" s="214">
        <v>-329</v>
      </c>
      <c r="B3210" s="86">
        <f t="shared" si="100"/>
        <v>6.8334654956335615E-3</v>
      </c>
      <c r="I3210" s="199">
        <f t="shared" si="101"/>
        <v>0</v>
      </c>
    </row>
    <row r="3211" spans="1:9">
      <c r="A3211" s="214">
        <v>-23921</v>
      </c>
      <c r="B3211" s="86">
        <f t="shared" si="100"/>
        <v>-1.3561021918849916</v>
      </c>
      <c r="I3211" s="199">
        <f t="shared" si="101"/>
        <v>-1</v>
      </c>
    </row>
    <row r="3212" spans="1:9">
      <c r="A3212" s="214">
        <v>-3749</v>
      </c>
      <c r="B3212" s="86">
        <f t="shared" si="100"/>
        <v>-0.19074367710532175</v>
      </c>
      <c r="I3212" s="199">
        <f t="shared" si="101"/>
        <v>0</v>
      </c>
    </row>
    <row r="3213" spans="1:9">
      <c r="A3213" s="214">
        <v>-19280</v>
      </c>
      <c r="B3213" s="86">
        <f t="shared" si="100"/>
        <v>-1.0879865431098354</v>
      </c>
      <c r="I3213" s="199">
        <f t="shared" si="101"/>
        <v>-1</v>
      </c>
    </row>
    <row r="3214" spans="1:9">
      <c r="A3214" s="214">
        <v>10070</v>
      </c>
      <c r="B3214" s="86">
        <f t="shared" si="100"/>
        <v>0.60759507541005886</v>
      </c>
      <c r="I3214" s="199">
        <f t="shared" si="101"/>
        <v>1</v>
      </c>
    </row>
    <row r="3215" spans="1:9">
      <c r="A3215" s="214">
        <v>-20548</v>
      </c>
      <c r="B3215" s="86">
        <f t="shared" si="100"/>
        <v>-1.1612402907174413</v>
      </c>
      <c r="I3215" s="199">
        <f t="shared" si="101"/>
        <v>-1</v>
      </c>
    </row>
    <row r="3216" spans="1:9">
      <c r="A3216" s="214">
        <v>266</v>
      </c>
      <c r="B3216" s="86">
        <f t="shared" si="100"/>
        <v>4.1207266620653563E-2</v>
      </c>
      <c r="I3216" s="199">
        <f t="shared" si="101"/>
        <v>0</v>
      </c>
    </row>
    <row r="3217" spans="1:9">
      <c r="A3217" s="214">
        <v>-4621</v>
      </c>
      <c r="B3217" s="86">
        <f t="shared" si="100"/>
        <v>-0.24112007135913258</v>
      </c>
      <c r="I3217" s="199">
        <f t="shared" si="101"/>
        <v>0</v>
      </c>
    </row>
    <row r="3218" spans="1:9">
      <c r="A3218" s="214">
        <v>-21770</v>
      </c>
      <c r="B3218" s="86">
        <f t="shared" si="100"/>
        <v>-1.2318365679859697</v>
      </c>
      <c r="I3218" s="199">
        <f t="shared" si="101"/>
        <v>-1</v>
      </c>
    </row>
    <row r="3219" spans="1:9">
      <c r="A3219" s="214">
        <v>-23094</v>
      </c>
      <c r="B3219" s="86">
        <f t="shared" si="100"/>
        <v>-1.3083254968759301</v>
      </c>
      <c r="I3219" s="199">
        <f t="shared" si="101"/>
        <v>-1</v>
      </c>
    </row>
    <row r="3220" spans="1:9">
      <c r="A3220" s="214">
        <v>-29297</v>
      </c>
      <c r="B3220" s="86">
        <f t="shared" si="100"/>
        <v>-1.6666795949910547</v>
      </c>
      <c r="I3220" s="199">
        <f t="shared" si="101"/>
        <v>-2</v>
      </c>
    </row>
    <row r="3221" spans="1:9">
      <c r="A3221" s="214">
        <v>1121</v>
      </c>
      <c r="B3221" s="86">
        <f t="shared" si="100"/>
        <v>9.0601552270892394E-2</v>
      </c>
      <c r="I3221" s="199">
        <f t="shared" si="101"/>
        <v>0</v>
      </c>
    </row>
    <row r="3222" spans="1:9">
      <c r="A3222" s="214">
        <v>-3648</v>
      </c>
      <c r="B3222" s="86">
        <f t="shared" si="100"/>
        <v>-0.18490879657821752</v>
      </c>
      <c r="I3222" s="199">
        <f t="shared" si="101"/>
        <v>0</v>
      </c>
    </row>
    <row r="3223" spans="1:9">
      <c r="A3223" s="214">
        <v>7339</v>
      </c>
      <c r="B3223" s="86">
        <f t="shared" si="100"/>
        <v>0.44982221680093332</v>
      </c>
      <c r="I3223" s="199">
        <f t="shared" si="101"/>
        <v>0</v>
      </c>
    </row>
    <row r="3224" spans="1:9">
      <c r="A3224" s="214">
        <v>-18573</v>
      </c>
      <c r="B3224" s="86">
        <f t="shared" si="100"/>
        <v>-1.0471423794201058</v>
      </c>
      <c r="I3224" s="199">
        <f t="shared" si="101"/>
        <v>-1</v>
      </c>
    </row>
    <row r="3225" spans="1:9">
      <c r="A3225" s="214">
        <v>-28094</v>
      </c>
      <c r="B3225" s="86">
        <f t="shared" si="100"/>
        <v>-1.5971809685147538</v>
      </c>
      <c r="I3225" s="199">
        <f t="shared" si="101"/>
        <v>-2</v>
      </c>
    </row>
    <row r="3226" spans="1:9">
      <c r="A3226" s="214">
        <v>26513</v>
      </c>
      <c r="B3226" s="86">
        <f t="shared" si="100"/>
        <v>1.5575251794414939</v>
      </c>
      <c r="I3226" s="199">
        <f t="shared" si="101"/>
        <v>2</v>
      </c>
    </row>
    <row r="3227" spans="1:9">
      <c r="A3227" s="214">
        <v>5120</v>
      </c>
      <c r="B3227" s="86">
        <f t="shared" si="100"/>
        <v>0.32162815848762344</v>
      </c>
      <c r="I3227" s="199">
        <f t="shared" si="101"/>
        <v>0</v>
      </c>
    </row>
    <row r="3228" spans="1:9">
      <c r="A3228" s="214">
        <v>-6858</v>
      </c>
      <c r="B3228" s="86">
        <f t="shared" si="100"/>
        <v>-0.37035400937034224</v>
      </c>
      <c r="I3228" s="199">
        <f t="shared" si="101"/>
        <v>0</v>
      </c>
    </row>
    <row r="3229" spans="1:9">
      <c r="A3229" s="214">
        <v>-3086</v>
      </c>
      <c r="B3229" s="86">
        <f t="shared" si="100"/>
        <v>-0.15244144156601375</v>
      </c>
      <c r="I3229" s="199">
        <f t="shared" si="101"/>
        <v>0</v>
      </c>
    </row>
    <row r="3230" spans="1:9">
      <c r="A3230" s="214">
        <v>-6169</v>
      </c>
      <c r="B3230" s="86">
        <f t="shared" si="100"/>
        <v>-0.33054972537851235</v>
      </c>
      <c r="I3230" s="199">
        <f t="shared" si="101"/>
        <v>0</v>
      </c>
    </row>
    <row r="3231" spans="1:9">
      <c r="A3231" s="214">
        <v>13854</v>
      </c>
      <c r="B3231" s="86">
        <f t="shared" si="100"/>
        <v>0.82620089634632043</v>
      </c>
      <c r="I3231" s="199">
        <f t="shared" si="101"/>
        <v>1</v>
      </c>
    </row>
    <row r="3232" spans="1:9">
      <c r="A3232" s="214">
        <v>-26540</v>
      </c>
      <c r="B3232" s="86">
        <f t="shared" si="100"/>
        <v>-1.5074046879294074</v>
      </c>
      <c r="I3232" s="199">
        <f t="shared" si="101"/>
        <v>-2</v>
      </c>
    </row>
    <row r="3233" spans="1:9">
      <c r="A3233" s="214">
        <v>-10918</v>
      </c>
      <c r="B3233" s="86">
        <f t="shared" si="100"/>
        <v>-0.60490465234106694</v>
      </c>
      <c r="I3233" s="199">
        <f t="shared" si="101"/>
        <v>-1</v>
      </c>
    </row>
    <row r="3234" spans="1:9">
      <c r="A3234" s="214">
        <v>-16574</v>
      </c>
      <c r="B3234" s="86">
        <f t="shared" si="100"/>
        <v>-0.93165796185890415</v>
      </c>
      <c r="I3234" s="199">
        <f t="shared" si="101"/>
        <v>-1</v>
      </c>
    </row>
    <row r="3235" spans="1:9">
      <c r="A3235" s="214">
        <v>1005</v>
      </c>
      <c r="B3235" s="86">
        <f t="shared" si="100"/>
        <v>8.3900105328871682E-2</v>
      </c>
      <c r="I3235" s="199">
        <f t="shared" si="101"/>
        <v>0</v>
      </c>
    </row>
    <row r="3236" spans="1:9">
      <c r="A3236" s="214">
        <v>-26511</v>
      </c>
      <c r="B3236" s="86">
        <f t="shared" si="100"/>
        <v>-1.5057293261939022</v>
      </c>
      <c r="I3236" s="199">
        <f t="shared" si="101"/>
        <v>-2</v>
      </c>
    </row>
    <row r="3237" spans="1:9">
      <c r="A3237" s="214">
        <v>-7473</v>
      </c>
      <c r="B3237" s="86">
        <f t="shared" si="100"/>
        <v>-0.40588323238191754</v>
      </c>
      <c r="I3237" s="199">
        <f t="shared" si="101"/>
        <v>0</v>
      </c>
    </row>
    <row r="3238" spans="1:9">
      <c r="A3238" s="214">
        <v>8275</v>
      </c>
      <c r="B3238" s="86">
        <f t="shared" si="100"/>
        <v>0.50389596109172119</v>
      </c>
      <c r="I3238" s="199">
        <f t="shared" si="101"/>
        <v>1</v>
      </c>
    </row>
    <row r="3239" spans="1:9">
      <c r="A3239" s="214">
        <v>-3102</v>
      </c>
      <c r="B3239" s="86">
        <f t="shared" si="100"/>
        <v>-0.153365779075258</v>
      </c>
      <c r="I3239" s="199">
        <f t="shared" si="101"/>
        <v>0</v>
      </c>
    </row>
    <row r="3240" spans="1:9">
      <c r="A3240" s="214">
        <v>4453</v>
      </c>
      <c r="B3240" s="86">
        <f t="shared" si="100"/>
        <v>0.28309483857100437</v>
      </c>
      <c r="I3240" s="199">
        <f t="shared" si="101"/>
        <v>0</v>
      </c>
    </row>
    <row r="3241" spans="1:9">
      <c r="A3241" s="214">
        <v>27846</v>
      </c>
      <c r="B3241" s="86">
        <f t="shared" si="100"/>
        <v>1.6345340481804043</v>
      </c>
      <c r="I3241" s="199">
        <f t="shared" si="101"/>
        <v>2</v>
      </c>
    </row>
    <row r="3242" spans="1:9">
      <c r="A3242" s="214">
        <v>-40</v>
      </c>
      <c r="B3242" s="86">
        <f t="shared" si="100"/>
        <v>2.3529311756357561E-2</v>
      </c>
      <c r="I3242" s="199">
        <f t="shared" si="101"/>
        <v>0</v>
      </c>
    </row>
    <row r="3243" spans="1:9">
      <c r="A3243" s="214">
        <v>-15624</v>
      </c>
      <c r="B3243" s="86">
        <f t="shared" si="100"/>
        <v>-0.87677542224752769</v>
      </c>
      <c r="I3243" s="199">
        <f t="shared" si="101"/>
        <v>-1</v>
      </c>
    </row>
    <row r="3244" spans="1:9">
      <c r="A3244" s="214">
        <v>-18261</v>
      </c>
      <c r="B3244" s="86">
        <f t="shared" si="100"/>
        <v>-1.0291177979898434</v>
      </c>
      <c r="I3244" s="199">
        <f t="shared" si="101"/>
        <v>-1</v>
      </c>
    </row>
    <row r="3245" spans="1:9">
      <c r="A3245" s="214">
        <v>2907</v>
      </c>
      <c r="B3245" s="86">
        <f t="shared" si="100"/>
        <v>0.19378072674028016</v>
      </c>
      <c r="I3245" s="199">
        <f t="shared" si="101"/>
        <v>0</v>
      </c>
    </row>
    <row r="3246" spans="1:9">
      <c r="A3246" s="214">
        <v>-22099</v>
      </c>
      <c r="B3246" s="86">
        <f t="shared" si="100"/>
        <v>-1.2508432580198043</v>
      </c>
      <c r="I3246" s="199">
        <f t="shared" si="101"/>
        <v>-1</v>
      </c>
    </row>
    <row r="3247" spans="1:9">
      <c r="A3247" s="214">
        <v>22355</v>
      </c>
      <c r="B3247" s="86">
        <f t="shared" si="100"/>
        <v>1.3173129692266481</v>
      </c>
      <c r="I3247" s="199">
        <f t="shared" si="101"/>
        <v>1</v>
      </c>
    </row>
    <row r="3248" spans="1:9">
      <c r="A3248" s="214">
        <v>-10137</v>
      </c>
      <c r="B3248" s="86">
        <f t="shared" si="100"/>
        <v>-0.55978542767108264</v>
      </c>
      <c r="I3248" s="199">
        <f t="shared" si="101"/>
        <v>-1</v>
      </c>
    </row>
    <row r="3249" spans="1:9">
      <c r="A3249" s="214">
        <v>-15518</v>
      </c>
      <c r="B3249" s="86">
        <f t="shared" si="100"/>
        <v>-0.87065168624878453</v>
      </c>
      <c r="I3249" s="199">
        <f t="shared" si="101"/>
        <v>-1</v>
      </c>
    </row>
    <row r="3250" spans="1:9">
      <c r="A3250" s="214">
        <v>13041</v>
      </c>
      <c r="B3250" s="86">
        <f t="shared" si="100"/>
        <v>0.77923299665784773</v>
      </c>
      <c r="I3250" s="199">
        <f t="shared" si="101"/>
        <v>1</v>
      </c>
    </row>
    <row r="3251" spans="1:9">
      <c r="A3251" s="214">
        <v>22694</v>
      </c>
      <c r="B3251" s="86">
        <f t="shared" si="100"/>
        <v>1.3368973702037603</v>
      </c>
      <c r="I3251" s="199">
        <f t="shared" si="101"/>
        <v>1</v>
      </c>
    </row>
    <row r="3252" spans="1:9">
      <c r="A3252" s="214">
        <v>-741</v>
      </c>
      <c r="B3252" s="86">
        <f t="shared" si="100"/>
        <v>-1.6968225367405498E-2</v>
      </c>
      <c r="I3252" s="199">
        <f t="shared" si="101"/>
        <v>0</v>
      </c>
    </row>
    <row r="3253" spans="1:9">
      <c r="A3253" s="214">
        <v>29679</v>
      </c>
      <c r="B3253" s="86">
        <f t="shared" si="100"/>
        <v>1.7404284640831968</v>
      </c>
      <c r="I3253" s="199">
        <f t="shared" si="101"/>
        <v>2</v>
      </c>
    </row>
    <row r="3254" spans="1:9">
      <c r="A3254" s="214">
        <v>-80</v>
      </c>
      <c r="B3254" s="86">
        <f t="shared" si="100"/>
        <v>2.1218467983246975E-2</v>
      </c>
      <c r="I3254" s="199">
        <f t="shared" si="101"/>
        <v>0</v>
      </c>
    </row>
    <row r="3255" spans="1:9">
      <c r="A3255" s="214">
        <v>27952</v>
      </c>
      <c r="B3255" s="86">
        <f t="shared" si="100"/>
        <v>1.6406577841791472</v>
      </c>
      <c r="I3255" s="199">
        <f t="shared" si="101"/>
        <v>2</v>
      </c>
    </row>
    <row r="3256" spans="1:9">
      <c r="A3256" s="214">
        <v>13964</v>
      </c>
      <c r="B3256" s="86">
        <f t="shared" si="100"/>
        <v>0.83255571672237461</v>
      </c>
      <c r="I3256" s="199">
        <f t="shared" si="101"/>
        <v>1</v>
      </c>
    </row>
    <row r="3257" spans="1:9">
      <c r="A3257" s="214">
        <v>-19866</v>
      </c>
      <c r="B3257" s="86">
        <f t="shared" si="100"/>
        <v>-1.1218404043859056</v>
      </c>
      <c r="I3257" s="199">
        <f t="shared" si="101"/>
        <v>-1</v>
      </c>
    </row>
    <row r="3258" spans="1:9">
      <c r="A3258" s="214">
        <v>-23784</v>
      </c>
      <c r="B3258" s="86">
        <f t="shared" si="100"/>
        <v>-1.3481875519620878</v>
      </c>
      <c r="I3258" s="199">
        <f t="shared" si="101"/>
        <v>-1</v>
      </c>
    </row>
    <row r="3259" spans="1:9">
      <c r="A3259" s="214">
        <v>8343</v>
      </c>
      <c r="B3259" s="86">
        <f t="shared" si="100"/>
        <v>0.50782439550600922</v>
      </c>
      <c r="I3259" s="199">
        <f t="shared" si="101"/>
        <v>1</v>
      </c>
    </row>
    <row r="3260" spans="1:9">
      <c r="A3260" s="214">
        <v>-10045</v>
      </c>
      <c r="B3260" s="86">
        <f t="shared" si="100"/>
        <v>-0.55447048699292834</v>
      </c>
      <c r="I3260" s="199">
        <f t="shared" si="101"/>
        <v>-1</v>
      </c>
    </row>
    <row r="3261" spans="1:9">
      <c r="A3261" s="214">
        <v>10506</v>
      </c>
      <c r="B3261" s="86">
        <f t="shared" si="100"/>
        <v>0.6327832725369642</v>
      </c>
      <c r="I3261" s="199">
        <f t="shared" si="101"/>
        <v>1</v>
      </c>
    </row>
    <row r="3262" spans="1:9">
      <c r="A3262" s="214">
        <v>14237</v>
      </c>
      <c r="B3262" s="86">
        <f t="shared" si="100"/>
        <v>0.84832722547385442</v>
      </c>
      <c r="I3262" s="199">
        <f t="shared" si="101"/>
        <v>1</v>
      </c>
    </row>
    <row r="3263" spans="1:9">
      <c r="A3263" s="214">
        <v>-22341</v>
      </c>
      <c r="B3263" s="86">
        <f t="shared" si="100"/>
        <v>-1.2648238628471233</v>
      </c>
      <c r="I3263" s="199">
        <f t="shared" si="101"/>
        <v>-1</v>
      </c>
    </row>
    <row r="3264" spans="1:9">
      <c r="A3264" s="214">
        <v>-15081</v>
      </c>
      <c r="B3264" s="86">
        <f t="shared" si="100"/>
        <v>-0.84540571802755138</v>
      </c>
      <c r="I3264" s="199">
        <f t="shared" si="101"/>
        <v>-1</v>
      </c>
    </row>
    <row r="3265" spans="1:9">
      <c r="A3265" s="214">
        <v>-4851</v>
      </c>
      <c r="B3265" s="86">
        <f t="shared" si="100"/>
        <v>-0.25440742305451847</v>
      </c>
      <c r="I3265" s="199">
        <f t="shared" si="101"/>
        <v>0</v>
      </c>
    </row>
    <row r="3266" spans="1:9">
      <c r="A3266" s="214">
        <v>723</v>
      </c>
      <c r="B3266" s="86">
        <f t="shared" si="100"/>
        <v>6.7608656728442032E-2</v>
      </c>
      <c r="I3266" s="199">
        <f t="shared" si="101"/>
        <v>0</v>
      </c>
    </row>
    <row r="3267" spans="1:9">
      <c r="A3267" s="214">
        <v>-27555</v>
      </c>
      <c r="B3267" s="86">
        <f t="shared" si="100"/>
        <v>-1.5660423486720885</v>
      </c>
      <c r="I3267" s="199">
        <f t="shared" si="101"/>
        <v>-2</v>
      </c>
    </row>
    <row r="3268" spans="1:9">
      <c r="A3268" s="214">
        <v>15717</v>
      </c>
      <c r="B3268" s="86">
        <f t="shared" si="100"/>
        <v>0.93382844507894613</v>
      </c>
      <c r="I3268" s="199">
        <f t="shared" si="101"/>
        <v>1</v>
      </c>
    </row>
    <row r="3269" spans="1:9">
      <c r="A3269" s="214">
        <v>-1351</v>
      </c>
      <c r="B3269" s="86">
        <f t="shared" si="100"/>
        <v>-5.2208592907341971E-2</v>
      </c>
      <c r="I3269" s="199">
        <f t="shared" si="101"/>
        <v>0</v>
      </c>
    </row>
    <row r="3270" spans="1:9">
      <c r="A3270" s="214">
        <v>-22502</v>
      </c>
      <c r="B3270" s="86">
        <f t="shared" si="100"/>
        <v>-1.2741250090338934</v>
      </c>
      <c r="I3270" s="199">
        <f t="shared" si="101"/>
        <v>-1</v>
      </c>
    </row>
    <row r="3271" spans="1:9">
      <c r="A3271" s="214">
        <v>3363</v>
      </c>
      <c r="B3271" s="86">
        <f t="shared" si="100"/>
        <v>0.22012434575374085</v>
      </c>
      <c r="I3271" s="199">
        <f t="shared" si="101"/>
        <v>0</v>
      </c>
    </row>
    <row r="3272" spans="1:9">
      <c r="A3272" s="214">
        <v>26500</v>
      </c>
      <c r="B3272" s="86">
        <f t="shared" ref="B3272:B3335" si="102">(A3272-$F$7)/$F$8</f>
        <v>1.556774155215233</v>
      </c>
      <c r="I3272" s="199">
        <f t="shared" ref="I3272:I3335" si="103">ROUND(B3272,0)</f>
        <v>2</v>
      </c>
    </row>
    <row r="3273" spans="1:9">
      <c r="A3273" s="214">
        <v>-8434</v>
      </c>
      <c r="B3273" s="86">
        <f t="shared" si="102"/>
        <v>-0.46140125403089943</v>
      </c>
      <c r="I3273" s="199">
        <f t="shared" si="103"/>
        <v>0</v>
      </c>
    </row>
    <row r="3274" spans="1:9">
      <c r="A3274" s="214">
        <v>12222</v>
      </c>
      <c r="B3274" s="86">
        <f t="shared" si="102"/>
        <v>0.73191847040340852</v>
      </c>
      <c r="I3274" s="199">
        <f t="shared" si="103"/>
        <v>1</v>
      </c>
    </row>
    <row r="3275" spans="1:9">
      <c r="A3275" s="214">
        <v>13155</v>
      </c>
      <c r="B3275" s="86">
        <f t="shared" si="102"/>
        <v>0.78581890141121291</v>
      </c>
      <c r="I3275" s="199">
        <f t="shared" si="103"/>
        <v>1</v>
      </c>
    </row>
    <row r="3276" spans="1:9">
      <c r="A3276" s="214">
        <v>-23714</v>
      </c>
      <c r="B3276" s="86">
        <f t="shared" si="102"/>
        <v>-1.3441435753591442</v>
      </c>
      <c r="I3276" s="199">
        <f t="shared" si="103"/>
        <v>-1</v>
      </c>
    </row>
    <row r="3277" spans="1:9">
      <c r="A3277" s="214">
        <v>23866</v>
      </c>
      <c r="B3277" s="86">
        <f t="shared" si="102"/>
        <v>1.4046050927559006</v>
      </c>
      <c r="I3277" s="199">
        <f t="shared" si="103"/>
        <v>1</v>
      </c>
    </row>
    <row r="3278" spans="1:9">
      <c r="A3278" s="214">
        <v>-14115</v>
      </c>
      <c r="B3278" s="86">
        <f t="shared" si="102"/>
        <v>-0.78959884090693067</v>
      </c>
      <c r="I3278" s="199">
        <f t="shared" si="103"/>
        <v>-1</v>
      </c>
    </row>
    <row r="3279" spans="1:9">
      <c r="A3279" s="214">
        <v>5288</v>
      </c>
      <c r="B3279" s="86">
        <f t="shared" si="102"/>
        <v>0.3313337023346879</v>
      </c>
      <c r="I3279" s="199">
        <f t="shared" si="103"/>
        <v>0</v>
      </c>
    </row>
    <row r="3280" spans="1:9">
      <c r="A3280" s="214">
        <v>-9569</v>
      </c>
      <c r="B3280" s="86">
        <f t="shared" si="102"/>
        <v>-0.52697144609291235</v>
      </c>
      <c r="I3280" s="199">
        <f t="shared" si="103"/>
        <v>-1</v>
      </c>
    </row>
    <row r="3281" spans="1:9">
      <c r="A3281" s="214">
        <v>-11765</v>
      </c>
      <c r="B3281" s="86">
        <f t="shared" si="102"/>
        <v>-0.65383676923668366</v>
      </c>
      <c r="I3281" s="199">
        <f t="shared" si="103"/>
        <v>-1</v>
      </c>
    </row>
    <row r="3282" spans="1:9">
      <c r="A3282" s="214">
        <v>27435</v>
      </c>
      <c r="B3282" s="86">
        <f t="shared" si="102"/>
        <v>1.610790128411693</v>
      </c>
      <c r="I3282" s="199">
        <f t="shared" si="103"/>
        <v>2</v>
      </c>
    </row>
    <row r="3283" spans="1:9">
      <c r="A3283" s="214">
        <v>6084</v>
      </c>
      <c r="B3283" s="86">
        <f t="shared" si="102"/>
        <v>0.37731949341958865</v>
      </c>
      <c r="I3283" s="199">
        <f t="shared" si="103"/>
        <v>0</v>
      </c>
    </row>
    <row r="3284" spans="1:9">
      <c r="A3284" s="214">
        <v>19445</v>
      </c>
      <c r="B3284" s="86">
        <f t="shared" si="102"/>
        <v>1.1491990847328528</v>
      </c>
      <c r="I3284" s="199">
        <f t="shared" si="103"/>
        <v>1</v>
      </c>
    </row>
    <row r="3285" spans="1:9">
      <c r="A3285" s="214">
        <v>-10485</v>
      </c>
      <c r="B3285" s="86">
        <f t="shared" si="102"/>
        <v>-0.5798897684971448</v>
      </c>
      <c r="I3285" s="199">
        <f t="shared" si="103"/>
        <v>-1</v>
      </c>
    </row>
    <row r="3286" spans="1:9">
      <c r="A3286" s="214">
        <v>-20034</v>
      </c>
      <c r="B3286" s="86">
        <f t="shared" si="102"/>
        <v>-1.1315459482329702</v>
      </c>
      <c r="I3286" s="199">
        <f t="shared" si="103"/>
        <v>-1</v>
      </c>
    </row>
    <row r="3287" spans="1:9">
      <c r="A3287" s="214">
        <v>13060</v>
      </c>
      <c r="B3287" s="86">
        <f t="shared" si="102"/>
        <v>0.7803306474500753</v>
      </c>
      <c r="I3287" s="199">
        <f t="shared" si="103"/>
        <v>1</v>
      </c>
    </row>
    <row r="3288" spans="1:9">
      <c r="A3288" s="214">
        <v>13070</v>
      </c>
      <c r="B3288" s="86">
        <f t="shared" si="102"/>
        <v>0.78090835839335293</v>
      </c>
      <c r="I3288" s="199">
        <f t="shared" si="103"/>
        <v>1</v>
      </c>
    </row>
    <row r="3289" spans="1:9">
      <c r="A3289" s="214">
        <v>18744</v>
      </c>
      <c r="B3289" s="86">
        <f t="shared" si="102"/>
        <v>1.1087015476090898</v>
      </c>
      <c r="I3289" s="199">
        <f t="shared" si="103"/>
        <v>1</v>
      </c>
    </row>
    <row r="3290" spans="1:9">
      <c r="A3290" s="214">
        <v>-24714</v>
      </c>
      <c r="B3290" s="86">
        <f t="shared" si="102"/>
        <v>-1.4019146696869089</v>
      </c>
      <c r="I3290" s="199">
        <f t="shared" si="103"/>
        <v>-1</v>
      </c>
    </row>
    <row r="3291" spans="1:9">
      <c r="A3291" s="214">
        <v>-8704</v>
      </c>
      <c r="B3291" s="86">
        <f t="shared" si="102"/>
        <v>-0.47699944949939582</v>
      </c>
      <c r="I3291" s="199">
        <f t="shared" si="103"/>
        <v>0</v>
      </c>
    </row>
    <row r="3292" spans="1:9">
      <c r="A3292" s="214">
        <v>3187</v>
      </c>
      <c r="B3292" s="86">
        <f t="shared" si="102"/>
        <v>0.20995663315205426</v>
      </c>
      <c r="I3292" s="199">
        <f t="shared" si="103"/>
        <v>0</v>
      </c>
    </row>
    <row r="3293" spans="1:9">
      <c r="A3293" s="214">
        <v>-14136</v>
      </c>
      <c r="B3293" s="86">
        <f t="shared" si="102"/>
        <v>-0.79081203388781374</v>
      </c>
      <c r="I3293" s="199">
        <f t="shared" si="103"/>
        <v>-1</v>
      </c>
    </row>
    <row r="3294" spans="1:9">
      <c r="A3294" s="214">
        <v>11125</v>
      </c>
      <c r="B3294" s="86">
        <f t="shared" si="102"/>
        <v>0.66854357992585056</v>
      </c>
      <c r="I3294" s="199">
        <f t="shared" si="103"/>
        <v>1</v>
      </c>
    </row>
    <row r="3295" spans="1:9">
      <c r="A3295" s="214">
        <v>-8090</v>
      </c>
      <c r="B3295" s="86">
        <f t="shared" si="102"/>
        <v>-0.44152799758214839</v>
      </c>
      <c r="I3295" s="199">
        <f t="shared" si="103"/>
        <v>0</v>
      </c>
    </row>
    <row r="3296" spans="1:9">
      <c r="A3296" s="214">
        <v>-12953</v>
      </c>
      <c r="B3296" s="86">
        <f t="shared" si="102"/>
        <v>-0.7224688292980681</v>
      </c>
      <c r="I3296" s="199">
        <f t="shared" si="103"/>
        <v>-1</v>
      </c>
    </row>
    <row r="3297" spans="1:9">
      <c r="A3297" s="214">
        <v>22480</v>
      </c>
      <c r="B3297" s="86">
        <f t="shared" si="102"/>
        <v>1.3245343560176188</v>
      </c>
      <c r="I3297" s="199">
        <f t="shared" si="103"/>
        <v>1</v>
      </c>
    </row>
    <row r="3298" spans="1:9">
      <c r="A3298" s="214">
        <v>-3345</v>
      </c>
      <c r="B3298" s="86">
        <f t="shared" si="102"/>
        <v>-0.16740415499690481</v>
      </c>
      <c r="I3298" s="199">
        <f t="shared" si="103"/>
        <v>0</v>
      </c>
    </row>
    <row r="3299" spans="1:9">
      <c r="A3299" s="214">
        <v>20022</v>
      </c>
      <c r="B3299" s="86">
        <f t="shared" si="102"/>
        <v>1.182533006159973</v>
      </c>
      <c r="I3299" s="199">
        <f t="shared" si="103"/>
        <v>1</v>
      </c>
    </row>
    <row r="3300" spans="1:9">
      <c r="A3300" s="214">
        <v>-22318</v>
      </c>
      <c r="B3300" s="86">
        <f t="shared" si="102"/>
        <v>-1.2634951276775848</v>
      </c>
      <c r="I3300" s="199">
        <f t="shared" si="103"/>
        <v>-1</v>
      </c>
    </row>
    <row r="3301" spans="1:9">
      <c r="A3301" s="214">
        <v>7218</v>
      </c>
      <c r="B3301" s="86">
        <f t="shared" si="102"/>
        <v>0.44283191438727382</v>
      </c>
      <c r="I3301" s="199">
        <f t="shared" si="103"/>
        <v>0</v>
      </c>
    </row>
    <row r="3302" spans="1:9">
      <c r="A3302" s="214">
        <v>-14376</v>
      </c>
      <c r="B3302" s="86">
        <f t="shared" si="102"/>
        <v>-0.80467709652647723</v>
      </c>
      <c r="I3302" s="199">
        <f t="shared" si="103"/>
        <v>-1</v>
      </c>
    </row>
    <row r="3303" spans="1:9">
      <c r="A3303" s="214">
        <v>23312</v>
      </c>
      <c r="B3303" s="86">
        <f t="shared" si="102"/>
        <v>1.372599906498319</v>
      </c>
      <c r="I3303" s="199">
        <f t="shared" si="103"/>
        <v>1</v>
      </c>
    </row>
    <row r="3304" spans="1:9">
      <c r="A3304" s="214">
        <v>-7907</v>
      </c>
      <c r="B3304" s="86">
        <f t="shared" si="102"/>
        <v>-0.43095588732016743</v>
      </c>
      <c r="I3304" s="199">
        <f t="shared" si="103"/>
        <v>0</v>
      </c>
    </row>
    <row r="3305" spans="1:9">
      <c r="A3305" s="214">
        <v>10084</v>
      </c>
      <c r="B3305" s="86">
        <f t="shared" si="102"/>
        <v>0.6084038707306475</v>
      </c>
      <c r="I3305" s="199">
        <f t="shared" si="103"/>
        <v>1</v>
      </c>
    </row>
    <row r="3306" spans="1:9">
      <c r="A3306" s="214">
        <v>-26679</v>
      </c>
      <c r="B3306" s="86">
        <f t="shared" si="102"/>
        <v>-1.5154348700409666</v>
      </c>
      <c r="I3306" s="199">
        <f t="shared" si="103"/>
        <v>-2</v>
      </c>
    </row>
    <row r="3307" spans="1:9">
      <c r="A3307" s="214">
        <v>22282</v>
      </c>
      <c r="B3307" s="86">
        <f t="shared" si="102"/>
        <v>1.3130956793407214</v>
      </c>
      <c r="I3307" s="199">
        <f t="shared" si="103"/>
        <v>1</v>
      </c>
    </row>
    <row r="3308" spans="1:9">
      <c r="A3308" s="214">
        <v>8855</v>
      </c>
      <c r="B3308" s="86">
        <f t="shared" si="102"/>
        <v>0.53740319580182472</v>
      </c>
      <c r="I3308" s="199">
        <f t="shared" si="103"/>
        <v>1</v>
      </c>
    </row>
    <row r="3309" spans="1:9">
      <c r="A3309" s="214">
        <v>1011</v>
      </c>
      <c r="B3309" s="86">
        <f t="shared" si="102"/>
        <v>8.4246731894838278E-2</v>
      </c>
      <c r="I3309" s="199">
        <f t="shared" si="103"/>
        <v>0</v>
      </c>
    </row>
    <row r="3310" spans="1:9">
      <c r="A3310" s="214">
        <v>-19884</v>
      </c>
      <c r="B3310" s="86">
        <f t="shared" si="102"/>
        <v>-1.1228802840838055</v>
      </c>
      <c r="I3310" s="199">
        <f t="shared" si="103"/>
        <v>-1</v>
      </c>
    </row>
    <row r="3311" spans="1:9">
      <c r="A3311" s="214">
        <v>-29965</v>
      </c>
      <c r="B3311" s="86">
        <f t="shared" si="102"/>
        <v>-1.7052706860020015</v>
      </c>
      <c r="I3311" s="199">
        <f t="shared" si="103"/>
        <v>-2</v>
      </c>
    </row>
    <row r="3312" spans="1:9">
      <c r="A3312" s="214">
        <v>-20585</v>
      </c>
      <c r="B3312" s="86">
        <f t="shared" si="102"/>
        <v>-1.1633778212075685</v>
      </c>
      <c r="I3312" s="199">
        <f t="shared" si="103"/>
        <v>-1</v>
      </c>
    </row>
    <row r="3313" spans="1:9">
      <c r="A3313" s="214">
        <v>1246</v>
      </c>
      <c r="B3313" s="86">
        <f t="shared" si="102"/>
        <v>9.7822939061862985E-2</v>
      </c>
      <c r="I3313" s="199">
        <f t="shared" si="103"/>
        <v>0</v>
      </c>
    </row>
    <row r="3314" spans="1:9">
      <c r="A3314" s="214">
        <v>26809</v>
      </c>
      <c r="B3314" s="86">
        <f t="shared" si="102"/>
        <v>1.5746254233625121</v>
      </c>
      <c r="I3314" s="199">
        <f t="shared" si="103"/>
        <v>2</v>
      </c>
    </row>
    <row r="3315" spans="1:9">
      <c r="A3315" s="214">
        <v>12986</v>
      </c>
      <c r="B3315" s="86">
        <f t="shared" si="102"/>
        <v>0.77605558646982076</v>
      </c>
      <c r="I3315" s="199">
        <f t="shared" si="103"/>
        <v>1</v>
      </c>
    </row>
    <row r="3316" spans="1:9">
      <c r="A3316" s="214">
        <v>-451</v>
      </c>
      <c r="B3316" s="86">
        <f t="shared" si="102"/>
        <v>-2.1460801235373352E-4</v>
      </c>
      <c r="I3316" s="199">
        <f t="shared" si="103"/>
        <v>0</v>
      </c>
    </row>
    <row r="3317" spans="1:9">
      <c r="A3317" s="214">
        <v>-2694</v>
      </c>
      <c r="B3317" s="86">
        <f t="shared" si="102"/>
        <v>-0.12979517258952999</v>
      </c>
      <c r="I3317" s="199">
        <f t="shared" si="103"/>
        <v>0</v>
      </c>
    </row>
    <row r="3318" spans="1:9">
      <c r="A3318" s="214">
        <v>-5659</v>
      </c>
      <c r="B3318" s="86">
        <f t="shared" si="102"/>
        <v>-0.30108646727135235</v>
      </c>
      <c r="I3318" s="199">
        <f t="shared" si="103"/>
        <v>0</v>
      </c>
    </row>
    <row r="3319" spans="1:9">
      <c r="A3319" s="214">
        <v>22619</v>
      </c>
      <c r="B3319" s="86">
        <f t="shared" si="102"/>
        <v>1.332564538129178</v>
      </c>
      <c r="I3319" s="199">
        <f t="shared" si="103"/>
        <v>1</v>
      </c>
    </row>
    <row r="3320" spans="1:9">
      <c r="A3320" s="214">
        <v>18981</v>
      </c>
      <c r="B3320" s="86">
        <f t="shared" si="102"/>
        <v>1.1223932969647701</v>
      </c>
      <c r="I3320" s="199">
        <f t="shared" si="103"/>
        <v>1</v>
      </c>
    </row>
    <row r="3321" spans="1:9">
      <c r="A3321" s="214">
        <v>23495</v>
      </c>
      <c r="B3321" s="86">
        <f t="shared" si="102"/>
        <v>1.3831720167602999</v>
      </c>
      <c r="I3321" s="199">
        <f t="shared" si="103"/>
        <v>1</v>
      </c>
    </row>
    <row r="3322" spans="1:9">
      <c r="A3322" s="214">
        <v>2669</v>
      </c>
      <c r="B3322" s="86">
        <f t="shared" si="102"/>
        <v>0.18003120629027214</v>
      </c>
      <c r="I3322" s="199">
        <f t="shared" si="103"/>
        <v>0</v>
      </c>
    </row>
    <row r="3323" spans="1:9">
      <c r="A3323" s="214">
        <v>8548</v>
      </c>
      <c r="B3323" s="86">
        <f t="shared" si="102"/>
        <v>0.51966746984320089</v>
      </c>
      <c r="I3323" s="199">
        <f t="shared" si="103"/>
        <v>1</v>
      </c>
    </row>
    <row r="3324" spans="1:9">
      <c r="A3324" s="214">
        <v>-13190</v>
      </c>
      <c r="B3324" s="86">
        <f t="shared" si="102"/>
        <v>-0.73616057865374829</v>
      </c>
      <c r="I3324" s="199">
        <f t="shared" si="103"/>
        <v>-1</v>
      </c>
    </row>
    <row r="3325" spans="1:9">
      <c r="A3325" s="214">
        <v>-22524</v>
      </c>
      <c r="B3325" s="86">
        <f t="shared" si="102"/>
        <v>-1.2753959731091042</v>
      </c>
      <c r="I3325" s="199">
        <f t="shared" si="103"/>
        <v>-1</v>
      </c>
    </row>
    <row r="3326" spans="1:9">
      <c r="A3326" s="214">
        <v>21569</v>
      </c>
      <c r="B3326" s="86">
        <f t="shared" si="102"/>
        <v>1.2719048890850251</v>
      </c>
      <c r="I3326" s="199">
        <f t="shared" si="103"/>
        <v>1</v>
      </c>
    </row>
    <row r="3327" spans="1:9">
      <c r="A3327" s="214">
        <v>8004</v>
      </c>
      <c r="B3327" s="86">
        <f t="shared" si="102"/>
        <v>0.48823999452889694</v>
      </c>
      <c r="I3327" s="199">
        <f t="shared" si="103"/>
        <v>0</v>
      </c>
    </row>
    <row r="3328" spans="1:9">
      <c r="A3328" s="214">
        <v>-17220</v>
      </c>
      <c r="B3328" s="86">
        <f t="shared" si="102"/>
        <v>-0.9689780887946402</v>
      </c>
      <c r="I3328" s="199">
        <f t="shared" si="103"/>
        <v>-1</v>
      </c>
    </row>
    <row r="3329" spans="1:9">
      <c r="A3329" s="214">
        <v>-8475</v>
      </c>
      <c r="B3329" s="86">
        <f t="shared" si="102"/>
        <v>-0.46376986889833777</v>
      </c>
      <c r="I3329" s="199">
        <f t="shared" si="103"/>
        <v>0</v>
      </c>
    </row>
    <row r="3330" spans="1:9">
      <c r="A3330" s="214">
        <v>24724</v>
      </c>
      <c r="B3330" s="86">
        <f t="shared" si="102"/>
        <v>1.4541726916891227</v>
      </c>
      <c r="I3330" s="199">
        <f t="shared" si="103"/>
        <v>1</v>
      </c>
    </row>
    <row r="3331" spans="1:9">
      <c r="A3331" s="214">
        <v>6239</v>
      </c>
      <c r="B3331" s="86">
        <f t="shared" si="102"/>
        <v>0.38627401304039216</v>
      </c>
      <c r="I3331" s="199">
        <f t="shared" si="103"/>
        <v>0</v>
      </c>
    </row>
    <row r="3332" spans="1:9">
      <c r="A3332" s="214">
        <v>-19056</v>
      </c>
      <c r="B3332" s="86">
        <f t="shared" si="102"/>
        <v>-1.0750458179804163</v>
      </c>
      <c r="I3332" s="199">
        <f t="shared" si="103"/>
        <v>-1</v>
      </c>
    </row>
    <row r="3333" spans="1:9">
      <c r="A3333" s="214">
        <v>-21502</v>
      </c>
      <c r="B3333" s="86">
        <f t="shared" si="102"/>
        <v>-1.2163539147061286</v>
      </c>
      <c r="I3333" s="199">
        <f t="shared" si="103"/>
        <v>-1</v>
      </c>
    </row>
    <row r="3334" spans="1:9">
      <c r="A3334" s="214">
        <v>260</v>
      </c>
      <c r="B3334" s="86">
        <f t="shared" si="102"/>
        <v>4.0860640054686974E-2</v>
      </c>
      <c r="I3334" s="199">
        <f t="shared" si="103"/>
        <v>0</v>
      </c>
    </row>
    <row r="3335" spans="1:9">
      <c r="A3335" s="214">
        <v>27920</v>
      </c>
      <c r="B3335" s="86">
        <f t="shared" si="102"/>
        <v>1.6388091091606587</v>
      </c>
      <c r="I3335" s="199">
        <f t="shared" si="103"/>
        <v>2</v>
      </c>
    </row>
    <row r="3336" spans="1:9">
      <c r="A3336" s="214">
        <v>24362</v>
      </c>
      <c r="B3336" s="86">
        <f t="shared" ref="B3336:B3399" si="104">(A3336-$F$7)/$F$8</f>
        <v>1.4332595555424719</v>
      </c>
      <c r="I3336" s="199">
        <f t="shared" ref="I3336:I3399" si="105">ROUND(B3336,0)</f>
        <v>1</v>
      </c>
    </row>
    <row r="3337" spans="1:9">
      <c r="A3337" s="214">
        <v>-18105</v>
      </c>
      <c r="B3337" s="86">
        <f t="shared" si="104"/>
        <v>-1.0201055072747121</v>
      </c>
      <c r="I3337" s="199">
        <f t="shared" si="105"/>
        <v>-1</v>
      </c>
    </row>
    <row r="3338" spans="1:9">
      <c r="A3338" s="214">
        <v>21871</v>
      </c>
      <c r="B3338" s="86">
        <f t="shared" si="104"/>
        <v>1.2893517595720101</v>
      </c>
      <c r="I3338" s="199">
        <f t="shared" si="105"/>
        <v>1</v>
      </c>
    </row>
    <row r="3339" spans="1:9">
      <c r="A3339" s="214">
        <v>3980</v>
      </c>
      <c r="B3339" s="86">
        <f t="shared" si="104"/>
        <v>0.2557691109539717</v>
      </c>
      <c r="I3339" s="199">
        <f t="shared" si="105"/>
        <v>0</v>
      </c>
    </row>
    <row r="3340" spans="1:9">
      <c r="A3340" s="214">
        <v>607</v>
      </c>
      <c r="B3340" s="86">
        <f t="shared" si="104"/>
        <v>6.0907209786421328E-2</v>
      </c>
      <c r="I3340" s="199">
        <f t="shared" si="105"/>
        <v>0</v>
      </c>
    </row>
    <row r="3341" spans="1:9">
      <c r="A3341" s="214">
        <v>27926</v>
      </c>
      <c r="B3341" s="86">
        <f t="shared" si="104"/>
        <v>1.6391557357266253</v>
      </c>
      <c r="I3341" s="199">
        <f t="shared" si="105"/>
        <v>2</v>
      </c>
    </row>
    <row r="3342" spans="1:9">
      <c r="A3342" s="214">
        <v>89</v>
      </c>
      <c r="B3342" s="86">
        <f t="shared" si="104"/>
        <v>3.0981782924639208E-2</v>
      </c>
      <c r="I3342" s="199">
        <f t="shared" si="105"/>
        <v>0</v>
      </c>
    </row>
    <row r="3343" spans="1:9">
      <c r="A3343" s="214">
        <v>-16546</v>
      </c>
      <c r="B3343" s="86">
        <f t="shared" si="104"/>
        <v>-0.93004037121772665</v>
      </c>
      <c r="I3343" s="199">
        <f t="shared" si="105"/>
        <v>-1</v>
      </c>
    </row>
    <row r="3344" spans="1:9">
      <c r="A3344" s="214">
        <v>-4266</v>
      </c>
      <c r="B3344" s="86">
        <f t="shared" si="104"/>
        <v>-0.22061133287277612</v>
      </c>
      <c r="I3344" s="199">
        <f t="shared" si="105"/>
        <v>0</v>
      </c>
    </row>
    <row r="3345" spans="1:9">
      <c r="A3345" s="214">
        <v>-26634</v>
      </c>
      <c r="B3345" s="86">
        <f t="shared" si="104"/>
        <v>-1.5128351707962171</v>
      </c>
      <c r="I3345" s="199">
        <f t="shared" si="105"/>
        <v>-2</v>
      </c>
    </row>
    <row r="3346" spans="1:9">
      <c r="A3346" s="214">
        <v>2588</v>
      </c>
      <c r="B3346" s="86">
        <f t="shared" si="104"/>
        <v>0.17535174764972319</v>
      </c>
      <c r="I3346" s="199">
        <f t="shared" si="105"/>
        <v>0</v>
      </c>
    </row>
    <row r="3347" spans="1:9">
      <c r="A3347" s="214">
        <v>7535</v>
      </c>
      <c r="B3347" s="86">
        <f t="shared" si="104"/>
        <v>0.46114535128917522</v>
      </c>
      <c r="I3347" s="199">
        <f t="shared" si="105"/>
        <v>0</v>
      </c>
    </row>
    <row r="3348" spans="1:9">
      <c r="A3348" s="214">
        <v>28838</v>
      </c>
      <c r="B3348" s="86">
        <f t="shared" si="104"/>
        <v>1.6918429737535468</v>
      </c>
      <c r="I3348" s="199">
        <f t="shared" si="105"/>
        <v>2</v>
      </c>
    </row>
    <row r="3349" spans="1:9">
      <c r="A3349" s="214">
        <v>4745</v>
      </c>
      <c r="B3349" s="86">
        <f t="shared" si="104"/>
        <v>0.29996399811471169</v>
      </c>
      <c r="I3349" s="199">
        <f t="shared" si="105"/>
        <v>0</v>
      </c>
    </row>
    <row r="3350" spans="1:9">
      <c r="A3350" s="214">
        <v>-29968</v>
      </c>
      <c r="B3350" s="86">
        <f t="shared" si="104"/>
        <v>-1.7054439992849848</v>
      </c>
      <c r="I3350" s="199">
        <f t="shared" si="105"/>
        <v>-2</v>
      </c>
    </row>
    <row r="3351" spans="1:9">
      <c r="A3351" s="214">
        <v>2172</v>
      </c>
      <c r="B3351" s="86">
        <f t="shared" si="104"/>
        <v>0.15131897240937309</v>
      </c>
      <c r="I3351" s="199">
        <f t="shared" si="105"/>
        <v>0</v>
      </c>
    </row>
    <row r="3352" spans="1:9">
      <c r="A3352" s="214">
        <v>-26278</v>
      </c>
      <c r="B3352" s="86">
        <f t="shared" si="104"/>
        <v>-1.4922686612155329</v>
      </c>
      <c r="I3352" s="199">
        <f t="shared" si="105"/>
        <v>-1</v>
      </c>
    </row>
    <row r="3353" spans="1:9">
      <c r="A3353" s="214">
        <v>5262</v>
      </c>
      <c r="B3353" s="86">
        <f t="shared" si="104"/>
        <v>0.32983165388216606</v>
      </c>
      <c r="I3353" s="199">
        <f t="shared" si="105"/>
        <v>0</v>
      </c>
    </row>
    <row r="3354" spans="1:9">
      <c r="A3354" s="214">
        <v>5494</v>
      </c>
      <c r="B3354" s="86">
        <f t="shared" si="104"/>
        <v>0.34323454776620743</v>
      </c>
      <c r="I3354" s="199">
        <f t="shared" si="105"/>
        <v>0</v>
      </c>
    </row>
    <row r="3355" spans="1:9">
      <c r="A3355" s="214">
        <v>10089</v>
      </c>
      <c r="B3355" s="86">
        <f t="shared" si="104"/>
        <v>0.60869272620228632</v>
      </c>
      <c r="I3355" s="199">
        <f t="shared" si="105"/>
        <v>1</v>
      </c>
    </row>
    <row r="3356" spans="1:9">
      <c r="A3356" s="214">
        <v>11737</v>
      </c>
      <c r="B3356" s="86">
        <f t="shared" si="104"/>
        <v>0.7038994896544426</v>
      </c>
      <c r="I3356" s="199">
        <f t="shared" si="105"/>
        <v>1</v>
      </c>
    </row>
    <row r="3357" spans="1:9">
      <c r="A3357" s="214">
        <v>23813</v>
      </c>
      <c r="B3357" s="86">
        <f t="shared" si="104"/>
        <v>1.4015432247565291</v>
      </c>
      <c r="I3357" s="199">
        <f t="shared" si="105"/>
        <v>1</v>
      </c>
    </row>
    <row r="3358" spans="1:9">
      <c r="A3358" s="214">
        <v>13363</v>
      </c>
      <c r="B3358" s="86">
        <f t="shared" si="104"/>
        <v>0.79783528903138801</v>
      </c>
      <c r="I3358" s="199">
        <f t="shared" si="105"/>
        <v>1</v>
      </c>
    </row>
    <row r="3359" spans="1:9">
      <c r="A3359" s="214">
        <v>22257</v>
      </c>
      <c r="B3359" s="86">
        <f t="shared" si="104"/>
        <v>1.3116514019825272</v>
      </c>
      <c r="I3359" s="199">
        <f t="shared" si="105"/>
        <v>1</v>
      </c>
    </row>
    <row r="3360" spans="1:9">
      <c r="A3360" s="214">
        <v>-22995</v>
      </c>
      <c r="B3360" s="86">
        <f t="shared" si="104"/>
        <v>-1.3026061585374815</v>
      </c>
      <c r="I3360" s="199">
        <f t="shared" si="105"/>
        <v>-1</v>
      </c>
    </row>
    <row r="3361" spans="1:9">
      <c r="A3361" s="214">
        <v>18520</v>
      </c>
      <c r="B3361" s="86">
        <f t="shared" si="104"/>
        <v>1.0957608224796704</v>
      </c>
      <c r="I3361" s="199">
        <f t="shared" si="105"/>
        <v>1</v>
      </c>
    </row>
    <row r="3362" spans="1:9">
      <c r="A3362" s="214">
        <v>15476</v>
      </c>
      <c r="B3362" s="86">
        <f t="shared" si="104"/>
        <v>0.91990561134595483</v>
      </c>
      <c r="I3362" s="199">
        <f t="shared" si="105"/>
        <v>1</v>
      </c>
    </row>
    <row r="3363" spans="1:9">
      <c r="A3363" s="214">
        <v>-18916</v>
      </c>
      <c r="B3363" s="86">
        <f t="shared" si="104"/>
        <v>-1.0669578647745293</v>
      </c>
      <c r="I3363" s="199">
        <f t="shared" si="105"/>
        <v>-1</v>
      </c>
    </row>
    <row r="3364" spans="1:9">
      <c r="A3364" s="214">
        <v>-23956</v>
      </c>
      <c r="B3364" s="86">
        <f t="shared" si="104"/>
        <v>-1.3581241801864634</v>
      </c>
      <c r="I3364" s="199">
        <f t="shared" si="105"/>
        <v>-1</v>
      </c>
    </row>
    <row r="3365" spans="1:9">
      <c r="A3365" s="214">
        <v>15587</v>
      </c>
      <c r="B3365" s="86">
        <f t="shared" si="104"/>
        <v>0.9263182028163367</v>
      </c>
      <c r="I3365" s="199">
        <f t="shared" si="105"/>
        <v>1</v>
      </c>
    </row>
    <row r="3366" spans="1:9">
      <c r="A3366" s="214">
        <v>-9747</v>
      </c>
      <c r="B3366" s="86">
        <f t="shared" si="104"/>
        <v>-0.53725470088325444</v>
      </c>
      <c r="I3366" s="199">
        <f t="shared" si="105"/>
        <v>-1</v>
      </c>
    </row>
    <row r="3367" spans="1:9">
      <c r="A3367" s="214">
        <v>-20077</v>
      </c>
      <c r="B3367" s="86">
        <f t="shared" si="104"/>
        <v>-1.134030105289064</v>
      </c>
      <c r="I3367" s="199">
        <f t="shared" si="105"/>
        <v>-1</v>
      </c>
    </row>
    <row r="3368" spans="1:9">
      <c r="A3368" s="214">
        <v>-4951</v>
      </c>
      <c r="B3368" s="86">
        <f t="shared" si="104"/>
        <v>-0.26018453248729495</v>
      </c>
      <c r="I3368" s="199">
        <f t="shared" si="105"/>
        <v>0</v>
      </c>
    </row>
    <row r="3369" spans="1:9">
      <c r="A3369" s="214">
        <v>27238</v>
      </c>
      <c r="B3369" s="86">
        <f t="shared" si="104"/>
        <v>1.5994092228291232</v>
      </c>
      <c r="I3369" s="199">
        <f t="shared" si="105"/>
        <v>2</v>
      </c>
    </row>
    <row r="3370" spans="1:9">
      <c r="A3370" s="214">
        <v>-16804</v>
      </c>
      <c r="B3370" s="86">
        <f t="shared" si="104"/>
        <v>-0.94494531355429001</v>
      </c>
      <c r="I3370" s="199">
        <f t="shared" si="105"/>
        <v>-1</v>
      </c>
    </row>
    <row r="3371" spans="1:9">
      <c r="A3371" s="214">
        <v>-24277</v>
      </c>
      <c r="B3371" s="86">
        <f t="shared" si="104"/>
        <v>-1.3766687014656758</v>
      </c>
      <c r="I3371" s="199">
        <f t="shared" si="105"/>
        <v>-1</v>
      </c>
    </row>
    <row r="3372" spans="1:9">
      <c r="A3372" s="214">
        <v>-9664</v>
      </c>
      <c r="B3372" s="86">
        <f t="shared" si="104"/>
        <v>-0.53245970005404997</v>
      </c>
      <c r="I3372" s="199">
        <f t="shared" si="105"/>
        <v>-1</v>
      </c>
    </row>
    <row r="3373" spans="1:9">
      <c r="A3373" s="214">
        <v>-29435</v>
      </c>
      <c r="B3373" s="86">
        <f t="shared" si="104"/>
        <v>-1.6746520060082861</v>
      </c>
      <c r="I3373" s="199">
        <f t="shared" si="105"/>
        <v>-2</v>
      </c>
    </row>
    <row r="3374" spans="1:9">
      <c r="A3374" s="214">
        <v>-17299</v>
      </c>
      <c r="B3374" s="86">
        <f t="shared" si="104"/>
        <v>-0.97354200524653367</v>
      </c>
      <c r="I3374" s="199">
        <f t="shared" si="105"/>
        <v>-1</v>
      </c>
    </row>
    <row r="3375" spans="1:9">
      <c r="A3375" s="214">
        <v>-18803</v>
      </c>
      <c r="B3375" s="86">
        <f t="shared" si="104"/>
        <v>-1.0604297311154918</v>
      </c>
      <c r="I3375" s="199">
        <f t="shared" si="105"/>
        <v>-1</v>
      </c>
    </row>
    <row r="3376" spans="1:9">
      <c r="A3376" s="214">
        <v>-5051</v>
      </c>
      <c r="B3376" s="86">
        <f t="shared" si="104"/>
        <v>-0.26596164192007143</v>
      </c>
      <c r="I3376" s="199">
        <f t="shared" si="105"/>
        <v>0</v>
      </c>
    </row>
    <row r="3377" spans="1:9">
      <c r="A3377" s="214">
        <v>-17560</v>
      </c>
      <c r="B3377" s="86">
        <f t="shared" si="104"/>
        <v>-0.98862026086608024</v>
      </c>
      <c r="I3377" s="199">
        <f t="shared" si="105"/>
        <v>-1</v>
      </c>
    </row>
    <row r="3378" spans="1:9">
      <c r="A3378" s="214">
        <v>-24072</v>
      </c>
      <c r="B3378" s="86">
        <f t="shared" si="104"/>
        <v>-1.364825627128484</v>
      </c>
      <c r="I3378" s="199">
        <f t="shared" si="105"/>
        <v>-1</v>
      </c>
    </row>
    <row r="3379" spans="1:9">
      <c r="A3379" s="214">
        <v>12074</v>
      </c>
      <c r="B3379" s="86">
        <f t="shared" si="104"/>
        <v>0.72336834844289932</v>
      </c>
      <c r="I3379" s="199">
        <f t="shared" si="105"/>
        <v>1</v>
      </c>
    </row>
    <row r="3380" spans="1:9">
      <c r="A3380" s="214">
        <v>-7222</v>
      </c>
      <c r="B3380" s="86">
        <f t="shared" si="104"/>
        <v>-0.3913826877056486</v>
      </c>
      <c r="I3380" s="199">
        <f t="shared" si="105"/>
        <v>0</v>
      </c>
    </row>
    <row r="3381" spans="1:9">
      <c r="A3381" s="214">
        <v>12381</v>
      </c>
      <c r="B3381" s="86">
        <f t="shared" si="104"/>
        <v>0.74110407440152304</v>
      </c>
      <c r="I3381" s="199">
        <f t="shared" si="105"/>
        <v>1</v>
      </c>
    </row>
    <row r="3382" spans="1:9">
      <c r="A3382" s="214">
        <v>-10601</v>
      </c>
      <c r="B3382" s="86">
        <f t="shared" si="104"/>
        <v>-0.58659121543916548</v>
      </c>
      <c r="I3382" s="199">
        <f t="shared" si="105"/>
        <v>-1</v>
      </c>
    </row>
    <row r="3383" spans="1:9">
      <c r="A3383" s="214">
        <v>-16616</v>
      </c>
      <c r="B3383" s="86">
        <f t="shared" si="104"/>
        <v>-0.93408434782067018</v>
      </c>
      <c r="I3383" s="199">
        <f t="shared" si="105"/>
        <v>-1</v>
      </c>
    </row>
    <row r="3384" spans="1:9">
      <c r="A3384" s="214">
        <v>-18300</v>
      </c>
      <c r="B3384" s="86">
        <f t="shared" si="104"/>
        <v>-1.0313708706686262</v>
      </c>
      <c r="I3384" s="199">
        <f t="shared" si="105"/>
        <v>-1</v>
      </c>
    </row>
    <row r="3385" spans="1:9">
      <c r="A3385" s="214">
        <v>5118</v>
      </c>
      <c r="B3385" s="86">
        <f t="shared" si="104"/>
        <v>0.32151261629896793</v>
      </c>
      <c r="I3385" s="199">
        <f t="shared" si="105"/>
        <v>0</v>
      </c>
    </row>
    <row r="3386" spans="1:9">
      <c r="A3386" s="214">
        <v>9073</v>
      </c>
      <c r="B3386" s="86">
        <f t="shared" si="104"/>
        <v>0.54999729436527744</v>
      </c>
      <c r="I3386" s="199">
        <f t="shared" si="105"/>
        <v>1</v>
      </c>
    </row>
    <row r="3387" spans="1:9">
      <c r="A3387" s="214">
        <v>9152</v>
      </c>
      <c r="B3387" s="86">
        <f t="shared" si="104"/>
        <v>0.5545612108171708</v>
      </c>
      <c r="I3387" s="199">
        <f t="shared" si="105"/>
        <v>1</v>
      </c>
    </row>
    <row r="3388" spans="1:9">
      <c r="A3388" s="214">
        <v>27472</v>
      </c>
      <c r="B3388" s="86">
        <f t="shared" si="104"/>
        <v>1.6129276589018202</v>
      </c>
      <c r="I3388" s="199">
        <f t="shared" si="105"/>
        <v>2</v>
      </c>
    </row>
    <row r="3389" spans="1:9">
      <c r="A3389" s="214">
        <v>-26878</v>
      </c>
      <c r="B3389" s="86">
        <f t="shared" si="104"/>
        <v>-1.5269313178121917</v>
      </c>
      <c r="I3389" s="199">
        <f t="shared" si="105"/>
        <v>-2</v>
      </c>
    </row>
    <row r="3390" spans="1:9">
      <c r="A3390" s="214">
        <v>11802</v>
      </c>
      <c r="B3390" s="86">
        <f t="shared" si="104"/>
        <v>0.70765461078574732</v>
      </c>
      <c r="I3390" s="199">
        <f t="shared" si="105"/>
        <v>1</v>
      </c>
    </row>
    <row r="3391" spans="1:9">
      <c r="A3391" s="214">
        <v>-7444</v>
      </c>
      <c r="B3391" s="86">
        <f t="shared" si="104"/>
        <v>-0.40420787064641234</v>
      </c>
      <c r="I3391" s="199">
        <f t="shared" si="105"/>
        <v>0</v>
      </c>
    </row>
    <row r="3392" spans="1:9">
      <c r="A3392" s="214">
        <v>-25828</v>
      </c>
      <c r="B3392" s="86">
        <f t="shared" si="104"/>
        <v>-1.4662716687680388</v>
      </c>
      <c r="I3392" s="199">
        <f t="shared" si="105"/>
        <v>-1</v>
      </c>
    </row>
    <row r="3393" spans="1:9">
      <c r="A3393" s="214">
        <v>18652</v>
      </c>
      <c r="B3393" s="86">
        <f t="shared" si="104"/>
        <v>1.1033866069309355</v>
      </c>
      <c r="I3393" s="199">
        <f t="shared" si="105"/>
        <v>1</v>
      </c>
    </row>
    <row r="3394" spans="1:9">
      <c r="A3394" s="214">
        <v>11746</v>
      </c>
      <c r="B3394" s="86">
        <f t="shared" si="104"/>
        <v>0.70441942950339242</v>
      </c>
      <c r="I3394" s="199">
        <f t="shared" si="105"/>
        <v>1</v>
      </c>
    </row>
    <row r="3395" spans="1:9">
      <c r="A3395" s="214">
        <v>-961</v>
      </c>
      <c r="B3395" s="86">
        <f t="shared" si="104"/>
        <v>-2.9677866119513736E-2</v>
      </c>
      <c r="I3395" s="199">
        <f t="shared" si="105"/>
        <v>0</v>
      </c>
    </row>
    <row r="3396" spans="1:9">
      <c r="A3396" s="214">
        <v>-17912</v>
      </c>
      <c r="B3396" s="86">
        <f t="shared" si="104"/>
        <v>-1.0089556860694533</v>
      </c>
      <c r="I3396" s="199">
        <f t="shared" si="105"/>
        <v>-1</v>
      </c>
    </row>
    <row r="3397" spans="1:9">
      <c r="A3397" s="214">
        <v>-23833</v>
      </c>
      <c r="B3397" s="86">
        <f t="shared" si="104"/>
        <v>-1.3510183355841483</v>
      </c>
      <c r="I3397" s="199">
        <f t="shared" si="105"/>
        <v>-1</v>
      </c>
    </row>
    <row r="3398" spans="1:9">
      <c r="A3398" s="214">
        <v>-2191</v>
      </c>
      <c r="B3398" s="86">
        <f t="shared" si="104"/>
        <v>-0.10073631214266433</v>
      </c>
      <c r="I3398" s="199">
        <f t="shared" si="105"/>
        <v>0</v>
      </c>
    </row>
    <row r="3399" spans="1:9">
      <c r="A3399" s="214">
        <v>18173</v>
      </c>
      <c r="B3399" s="86">
        <f t="shared" si="104"/>
        <v>1.0757142527479362</v>
      </c>
      <c r="I3399" s="199">
        <f t="shared" si="105"/>
        <v>1</v>
      </c>
    </row>
    <row r="3400" spans="1:9">
      <c r="A3400" s="214">
        <v>-24711</v>
      </c>
      <c r="B3400" s="86">
        <f t="shared" ref="B3400:B3463" si="106">(A3400-$F$7)/$F$8</f>
        <v>-1.4017413564039256</v>
      </c>
      <c r="I3400" s="199">
        <f t="shared" ref="I3400:I3463" si="107">ROUND(B3400,0)</f>
        <v>-1</v>
      </c>
    </row>
    <row r="3401" spans="1:9">
      <c r="A3401" s="214">
        <v>-5246</v>
      </c>
      <c r="B3401" s="86">
        <f t="shared" si="106"/>
        <v>-0.27722700531398553</v>
      </c>
      <c r="I3401" s="199">
        <f t="shared" si="107"/>
        <v>0</v>
      </c>
    </row>
    <row r="3402" spans="1:9">
      <c r="A3402" s="214">
        <v>7609</v>
      </c>
      <c r="B3402" s="86">
        <f t="shared" si="106"/>
        <v>0.46542041226942982</v>
      </c>
      <c r="I3402" s="199">
        <f t="shared" si="107"/>
        <v>0</v>
      </c>
    </row>
    <row r="3403" spans="1:9">
      <c r="A3403" s="214">
        <v>-7048</v>
      </c>
      <c r="B3403" s="86">
        <f t="shared" si="106"/>
        <v>-0.38133051729261752</v>
      </c>
      <c r="I3403" s="199">
        <f t="shared" si="107"/>
        <v>0</v>
      </c>
    </row>
    <row r="3404" spans="1:9">
      <c r="A3404" s="214">
        <v>-25903</v>
      </c>
      <c r="B3404" s="86">
        <f t="shared" si="106"/>
        <v>-1.4706045008426212</v>
      </c>
      <c r="I3404" s="199">
        <f t="shared" si="107"/>
        <v>-1</v>
      </c>
    </row>
    <row r="3405" spans="1:9">
      <c r="A3405" s="214">
        <v>-24774</v>
      </c>
      <c r="B3405" s="86">
        <f t="shared" si="106"/>
        <v>-1.4053809353465749</v>
      </c>
      <c r="I3405" s="199">
        <f t="shared" si="107"/>
        <v>-1</v>
      </c>
    </row>
    <row r="3406" spans="1:9">
      <c r="A3406" s="214">
        <v>23988</v>
      </c>
      <c r="B3406" s="86">
        <f t="shared" si="106"/>
        <v>1.411653166263888</v>
      </c>
      <c r="I3406" s="199">
        <f t="shared" si="107"/>
        <v>1</v>
      </c>
    </row>
    <row r="3407" spans="1:9">
      <c r="A3407" s="214">
        <v>13405</v>
      </c>
      <c r="B3407" s="86">
        <f t="shared" si="106"/>
        <v>0.80026167499315415</v>
      </c>
      <c r="I3407" s="199">
        <f t="shared" si="107"/>
        <v>1</v>
      </c>
    </row>
    <row r="3408" spans="1:9">
      <c r="A3408" s="214">
        <v>14904</v>
      </c>
      <c r="B3408" s="86">
        <f t="shared" si="106"/>
        <v>0.88686054539047343</v>
      </c>
      <c r="I3408" s="199">
        <f t="shared" si="107"/>
        <v>1</v>
      </c>
    </row>
    <row r="3409" spans="1:9">
      <c r="A3409" s="214">
        <v>-4734</v>
      </c>
      <c r="B3409" s="86">
        <f t="shared" si="106"/>
        <v>-0.24764820501817</v>
      </c>
      <c r="I3409" s="199">
        <f t="shared" si="107"/>
        <v>0</v>
      </c>
    </row>
    <row r="3410" spans="1:9">
      <c r="A3410" s="214">
        <v>-14561</v>
      </c>
      <c r="B3410" s="86">
        <f t="shared" si="106"/>
        <v>-0.81536474897711375</v>
      </c>
      <c r="I3410" s="199">
        <f t="shared" si="107"/>
        <v>-1</v>
      </c>
    </row>
    <row r="3411" spans="1:9">
      <c r="A3411" s="214">
        <v>-2470</v>
      </c>
      <c r="B3411" s="86">
        <f t="shared" si="106"/>
        <v>-0.11685444746011069</v>
      </c>
      <c r="I3411" s="199">
        <f t="shared" si="107"/>
        <v>0</v>
      </c>
    </row>
    <row r="3412" spans="1:9">
      <c r="A3412" s="214">
        <v>842</v>
      </c>
      <c r="B3412" s="86">
        <f t="shared" si="106"/>
        <v>7.4483416953446041E-2</v>
      </c>
      <c r="I3412" s="199">
        <f t="shared" si="107"/>
        <v>0</v>
      </c>
    </row>
    <row r="3413" spans="1:9">
      <c r="A3413" s="214">
        <v>7656</v>
      </c>
      <c r="B3413" s="86">
        <f t="shared" si="106"/>
        <v>0.46813565370283478</v>
      </c>
      <c r="I3413" s="199">
        <f t="shared" si="107"/>
        <v>0</v>
      </c>
    </row>
    <row r="3414" spans="1:9">
      <c r="A3414" s="214">
        <v>21976</v>
      </c>
      <c r="B3414" s="86">
        <f t="shared" si="106"/>
        <v>1.2954177244764253</v>
      </c>
      <c r="I3414" s="199">
        <f t="shared" si="107"/>
        <v>1</v>
      </c>
    </row>
    <row r="3415" spans="1:9">
      <c r="A3415" s="214">
        <v>-17310</v>
      </c>
      <c r="B3415" s="86">
        <f t="shared" si="106"/>
        <v>-0.974177487284139</v>
      </c>
      <c r="I3415" s="199">
        <f t="shared" si="107"/>
        <v>-1</v>
      </c>
    </row>
    <row r="3416" spans="1:9">
      <c r="A3416" s="214">
        <v>5994</v>
      </c>
      <c r="B3416" s="86">
        <f t="shared" si="106"/>
        <v>0.3721200949300898</v>
      </c>
      <c r="I3416" s="199">
        <f t="shared" si="107"/>
        <v>0</v>
      </c>
    </row>
    <row r="3417" spans="1:9">
      <c r="A3417" s="214">
        <v>-6281</v>
      </c>
      <c r="B3417" s="86">
        <f t="shared" si="106"/>
        <v>-0.33702008794322202</v>
      </c>
      <c r="I3417" s="199">
        <f t="shared" si="107"/>
        <v>0</v>
      </c>
    </row>
    <row r="3418" spans="1:9">
      <c r="A3418" s="214">
        <v>-28255</v>
      </c>
      <c r="B3418" s="86">
        <f t="shared" si="106"/>
        <v>-1.6064821147015238</v>
      </c>
      <c r="I3418" s="199">
        <f t="shared" si="107"/>
        <v>-2</v>
      </c>
    </row>
    <row r="3419" spans="1:9">
      <c r="A3419" s="214">
        <v>-15442</v>
      </c>
      <c r="B3419" s="86">
        <f t="shared" si="106"/>
        <v>-0.86626108307987448</v>
      </c>
      <c r="I3419" s="199">
        <f t="shared" si="107"/>
        <v>-1</v>
      </c>
    </row>
    <row r="3420" spans="1:9">
      <c r="A3420" s="214">
        <v>-22851</v>
      </c>
      <c r="B3420" s="86">
        <f t="shared" si="106"/>
        <v>-1.2942871209542832</v>
      </c>
      <c r="I3420" s="199">
        <f t="shared" si="107"/>
        <v>-1</v>
      </c>
    </row>
    <row r="3421" spans="1:9">
      <c r="A3421" s="214">
        <v>22415</v>
      </c>
      <c r="B3421" s="86">
        <f t="shared" si="106"/>
        <v>1.3207792348863141</v>
      </c>
      <c r="I3421" s="199">
        <f t="shared" si="107"/>
        <v>1</v>
      </c>
    </row>
    <row r="3422" spans="1:9">
      <c r="A3422" s="214">
        <v>27131</v>
      </c>
      <c r="B3422" s="86">
        <f t="shared" si="106"/>
        <v>1.5932277157360524</v>
      </c>
      <c r="I3422" s="199">
        <f t="shared" si="107"/>
        <v>2</v>
      </c>
    </row>
    <row r="3423" spans="1:9">
      <c r="A3423" s="214">
        <v>12803</v>
      </c>
      <c r="B3423" s="86">
        <f t="shared" si="106"/>
        <v>0.76548347620783974</v>
      </c>
      <c r="I3423" s="199">
        <f t="shared" si="107"/>
        <v>1</v>
      </c>
    </row>
    <row r="3424" spans="1:9">
      <c r="A3424" s="214">
        <v>17245</v>
      </c>
      <c r="B3424" s="86">
        <f t="shared" si="106"/>
        <v>1.0221026772117705</v>
      </c>
      <c r="I3424" s="199">
        <f t="shared" si="107"/>
        <v>1</v>
      </c>
    </row>
    <row r="3425" spans="1:9">
      <c r="A3425" s="214">
        <v>22307</v>
      </c>
      <c r="B3425" s="86">
        <f t="shared" si="106"/>
        <v>1.3145399566989155</v>
      </c>
      <c r="I3425" s="199">
        <f t="shared" si="107"/>
        <v>1</v>
      </c>
    </row>
    <row r="3426" spans="1:9">
      <c r="A3426" s="214">
        <v>23108</v>
      </c>
      <c r="B3426" s="86">
        <f t="shared" si="106"/>
        <v>1.3608146032554551</v>
      </c>
      <c r="I3426" s="199">
        <f t="shared" si="107"/>
        <v>1</v>
      </c>
    </row>
    <row r="3427" spans="1:9">
      <c r="A3427" s="214">
        <v>20535</v>
      </c>
      <c r="B3427" s="86">
        <f t="shared" si="106"/>
        <v>1.2121695775501165</v>
      </c>
      <c r="I3427" s="199">
        <f t="shared" si="107"/>
        <v>1</v>
      </c>
    </row>
    <row r="3428" spans="1:9">
      <c r="A3428" s="214">
        <v>-27640</v>
      </c>
      <c r="B3428" s="86">
        <f t="shared" si="106"/>
        <v>-1.5709528916899484</v>
      </c>
      <c r="I3428" s="199">
        <f t="shared" si="107"/>
        <v>-2</v>
      </c>
    </row>
    <row r="3429" spans="1:9">
      <c r="A3429" s="214">
        <v>13603</v>
      </c>
      <c r="B3429" s="86">
        <f t="shared" si="106"/>
        <v>0.8117003516700515</v>
      </c>
      <c r="I3429" s="199">
        <f t="shared" si="107"/>
        <v>1</v>
      </c>
    </row>
    <row r="3430" spans="1:9">
      <c r="A3430" s="214">
        <v>-8165</v>
      </c>
      <c r="B3430" s="86">
        <f t="shared" si="106"/>
        <v>-0.44586082965673074</v>
      </c>
      <c r="I3430" s="199">
        <f t="shared" si="107"/>
        <v>0</v>
      </c>
    </row>
    <row r="3431" spans="1:9">
      <c r="A3431" s="214">
        <v>26466</v>
      </c>
      <c r="B3431" s="86">
        <f t="shared" si="106"/>
        <v>1.5548099380080889</v>
      </c>
      <c r="I3431" s="199">
        <f t="shared" si="107"/>
        <v>2</v>
      </c>
    </row>
    <row r="3432" spans="1:9">
      <c r="A3432" s="214">
        <v>12148</v>
      </c>
      <c r="B3432" s="86">
        <f t="shared" si="106"/>
        <v>0.72764340942315386</v>
      </c>
      <c r="I3432" s="199">
        <f t="shared" si="107"/>
        <v>1</v>
      </c>
    </row>
    <row r="3433" spans="1:9">
      <c r="A3433" s="214">
        <v>-25729</v>
      </c>
      <c r="B3433" s="86">
        <f t="shared" si="106"/>
        <v>-1.4605523304295902</v>
      </c>
      <c r="I3433" s="199">
        <f t="shared" si="107"/>
        <v>-1</v>
      </c>
    </row>
    <row r="3434" spans="1:9">
      <c r="A3434" s="214">
        <v>-3294</v>
      </c>
      <c r="B3434" s="86">
        <f t="shared" si="106"/>
        <v>-0.16445782918618881</v>
      </c>
      <c r="I3434" s="199">
        <f t="shared" si="107"/>
        <v>0</v>
      </c>
    </row>
    <row r="3435" spans="1:9">
      <c r="A3435" s="214">
        <v>-27475</v>
      </c>
      <c r="B3435" s="86">
        <f t="shared" si="106"/>
        <v>-1.5614206611258674</v>
      </c>
      <c r="I3435" s="199">
        <f t="shared" si="107"/>
        <v>-2</v>
      </c>
    </row>
    <row r="3436" spans="1:9">
      <c r="A3436" s="214">
        <v>29395</v>
      </c>
      <c r="B3436" s="86">
        <f t="shared" si="106"/>
        <v>1.7240214732941117</v>
      </c>
      <c r="I3436" s="199">
        <f t="shared" si="107"/>
        <v>2</v>
      </c>
    </row>
    <row r="3437" spans="1:9">
      <c r="A3437" s="214">
        <v>2482</v>
      </c>
      <c r="B3437" s="86">
        <f t="shared" si="106"/>
        <v>0.16922801165098014</v>
      </c>
      <c r="I3437" s="199">
        <f t="shared" si="107"/>
        <v>0</v>
      </c>
    </row>
    <row r="3438" spans="1:9">
      <c r="A3438" s="214">
        <v>-1764</v>
      </c>
      <c r="B3438" s="86">
        <f t="shared" si="106"/>
        <v>-7.6068054864708801E-2</v>
      </c>
      <c r="I3438" s="199">
        <f t="shared" si="107"/>
        <v>0</v>
      </c>
    </row>
    <row r="3439" spans="1:9">
      <c r="A3439" s="214">
        <v>-408</v>
      </c>
      <c r="B3439" s="86">
        <f t="shared" si="106"/>
        <v>2.2695490437401491E-3</v>
      </c>
      <c r="I3439" s="199">
        <f t="shared" si="107"/>
        <v>0</v>
      </c>
    </row>
    <row r="3440" spans="1:9">
      <c r="A3440" s="214">
        <v>-6236</v>
      </c>
      <c r="B3440" s="86">
        <f t="shared" si="106"/>
        <v>-0.33442038869847257</v>
      </c>
      <c r="I3440" s="199">
        <f t="shared" si="107"/>
        <v>0</v>
      </c>
    </row>
    <row r="3441" spans="1:9">
      <c r="A3441" s="214">
        <v>-29417</v>
      </c>
      <c r="B3441" s="86">
        <f t="shared" si="106"/>
        <v>-1.6736121263103865</v>
      </c>
      <c r="I3441" s="199">
        <f t="shared" si="107"/>
        <v>-2</v>
      </c>
    </row>
    <row r="3442" spans="1:9">
      <c r="A3442" s="214">
        <v>19785</v>
      </c>
      <c r="B3442" s="86">
        <f t="shared" si="106"/>
        <v>1.168841256804293</v>
      </c>
      <c r="I3442" s="199">
        <f t="shared" si="107"/>
        <v>1</v>
      </c>
    </row>
    <row r="3443" spans="1:9">
      <c r="A3443" s="214">
        <v>-15905</v>
      </c>
      <c r="B3443" s="86">
        <f t="shared" si="106"/>
        <v>-0.89300909975362952</v>
      </c>
      <c r="I3443" s="199">
        <f t="shared" si="107"/>
        <v>-1</v>
      </c>
    </row>
    <row r="3444" spans="1:9">
      <c r="A3444" s="214">
        <v>-52</v>
      </c>
      <c r="B3444" s="86">
        <f t="shared" si="106"/>
        <v>2.2836058624424387E-2</v>
      </c>
      <c r="I3444" s="199">
        <f t="shared" si="107"/>
        <v>0</v>
      </c>
    </row>
    <row r="3445" spans="1:9">
      <c r="A3445" s="214">
        <v>-16860</v>
      </c>
      <c r="B3445" s="86">
        <f t="shared" si="106"/>
        <v>-0.9481804948366449</v>
      </c>
      <c r="I3445" s="199">
        <f t="shared" si="107"/>
        <v>-1</v>
      </c>
    </row>
    <row r="3446" spans="1:9">
      <c r="A3446" s="214">
        <v>-24696</v>
      </c>
      <c r="B3446" s="86">
        <f t="shared" si="106"/>
        <v>-1.4008747899890093</v>
      </c>
      <c r="I3446" s="199">
        <f t="shared" si="107"/>
        <v>-1</v>
      </c>
    </row>
    <row r="3447" spans="1:9">
      <c r="A3447" s="214">
        <v>22352</v>
      </c>
      <c r="B3447" s="86">
        <f t="shared" si="106"/>
        <v>1.3171396559436648</v>
      </c>
      <c r="I3447" s="199">
        <f t="shared" si="107"/>
        <v>1</v>
      </c>
    </row>
    <row r="3448" spans="1:9">
      <c r="A3448" s="214">
        <v>23689</v>
      </c>
      <c r="B3448" s="86">
        <f t="shared" si="106"/>
        <v>1.3943796090598863</v>
      </c>
      <c r="I3448" s="199">
        <f t="shared" si="107"/>
        <v>1</v>
      </c>
    </row>
    <row r="3449" spans="1:9">
      <c r="A3449" s="214">
        <v>7625</v>
      </c>
      <c r="B3449" s="86">
        <f t="shared" si="106"/>
        <v>0.46634474977867407</v>
      </c>
      <c r="I3449" s="199">
        <f t="shared" si="107"/>
        <v>0</v>
      </c>
    </row>
    <row r="3450" spans="1:9">
      <c r="A3450" s="214">
        <v>-16057</v>
      </c>
      <c r="B3450" s="86">
        <f t="shared" si="106"/>
        <v>-0.90179030609144972</v>
      </c>
      <c r="I3450" s="199">
        <f t="shared" si="107"/>
        <v>-1</v>
      </c>
    </row>
    <row r="3451" spans="1:9">
      <c r="A3451" s="214">
        <v>8647</v>
      </c>
      <c r="B3451" s="86">
        <f t="shared" si="106"/>
        <v>0.52538680818164962</v>
      </c>
      <c r="I3451" s="199">
        <f t="shared" si="107"/>
        <v>1</v>
      </c>
    </row>
    <row r="3452" spans="1:9">
      <c r="A3452" s="214">
        <v>-16712</v>
      </c>
      <c r="B3452" s="86">
        <f t="shared" si="106"/>
        <v>-0.9396303728761356</v>
      </c>
      <c r="I3452" s="199">
        <f t="shared" si="107"/>
        <v>-1</v>
      </c>
    </row>
    <row r="3453" spans="1:9">
      <c r="A3453" s="214">
        <v>-13874</v>
      </c>
      <c r="B3453" s="86">
        <f t="shared" si="106"/>
        <v>-0.77567600717393936</v>
      </c>
      <c r="I3453" s="199">
        <f t="shared" si="107"/>
        <v>-1</v>
      </c>
    </row>
    <row r="3454" spans="1:9">
      <c r="A3454" s="214">
        <v>19493</v>
      </c>
      <c r="B3454" s="86">
        <f t="shared" si="106"/>
        <v>1.1519720972605856</v>
      </c>
      <c r="I3454" s="199">
        <f t="shared" si="107"/>
        <v>1</v>
      </c>
    </row>
    <row r="3455" spans="1:9">
      <c r="A3455" s="214">
        <v>-1676</v>
      </c>
      <c r="B3455" s="86">
        <f t="shared" si="106"/>
        <v>-7.0984198563865508E-2</v>
      </c>
      <c r="I3455" s="199">
        <f t="shared" si="107"/>
        <v>0</v>
      </c>
    </row>
    <row r="3456" spans="1:9">
      <c r="A3456" s="214">
        <v>9451</v>
      </c>
      <c r="B3456" s="86">
        <f t="shared" si="106"/>
        <v>0.5718347680211725</v>
      </c>
      <c r="I3456" s="199">
        <f t="shared" si="107"/>
        <v>1</v>
      </c>
    </row>
    <row r="3457" spans="1:9">
      <c r="A3457" s="214">
        <v>20142</v>
      </c>
      <c r="B3457" s="86">
        <f t="shared" si="106"/>
        <v>1.1894655374793048</v>
      </c>
      <c r="I3457" s="199">
        <f t="shared" si="107"/>
        <v>1</v>
      </c>
    </row>
    <row r="3458" spans="1:9">
      <c r="A3458" s="214">
        <v>-9231</v>
      </c>
      <c r="B3458" s="86">
        <f t="shared" si="106"/>
        <v>-0.50744481621012782</v>
      </c>
      <c r="I3458" s="199">
        <f t="shared" si="107"/>
        <v>-1</v>
      </c>
    </row>
    <row r="3459" spans="1:9">
      <c r="A3459" s="214">
        <v>-28320</v>
      </c>
      <c r="B3459" s="86">
        <f t="shared" si="106"/>
        <v>-1.6102372358328285</v>
      </c>
      <c r="I3459" s="199">
        <f t="shared" si="107"/>
        <v>-2</v>
      </c>
    </row>
    <row r="3460" spans="1:9">
      <c r="A3460" s="214">
        <v>8862</v>
      </c>
      <c r="B3460" s="86">
        <f t="shared" si="106"/>
        <v>0.53780759346211904</v>
      </c>
      <c r="I3460" s="199">
        <f t="shared" si="107"/>
        <v>1</v>
      </c>
    </row>
    <row r="3461" spans="1:9">
      <c r="A3461" s="214">
        <v>-5139</v>
      </c>
      <c r="B3461" s="86">
        <f t="shared" si="106"/>
        <v>-0.27104549822091473</v>
      </c>
      <c r="I3461" s="199">
        <f t="shared" si="107"/>
        <v>0</v>
      </c>
    </row>
    <row r="3462" spans="1:9">
      <c r="A3462" s="214">
        <v>-11410</v>
      </c>
      <c r="B3462" s="86">
        <f t="shared" si="106"/>
        <v>-0.63332803075032718</v>
      </c>
      <c r="I3462" s="199">
        <f t="shared" si="107"/>
        <v>-1</v>
      </c>
    </row>
    <row r="3463" spans="1:9">
      <c r="A3463" s="214">
        <v>24402</v>
      </c>
      <c r="B3463" s="86">
        <f t="shared" si="106"/>
        <v>1.4355703993155826</v>
      </c>
      <c r="I3463" s="199">
        <f t="shared" si="107"/>
        <v>1</v>
      </c>
    </row>
    <row r="3464" spans="1:9">
      <c r="A3464" s="214">
        <v>-13377</v>
      </c>
      <c r="B3464" s="86">
        <f t="shared" ref="B3464:B3527" si="108">(A3464-$F$7)/$F$8</f>
        <v>-0.74696377329304031</v>
      </c>
      <c r="I3464" s="199">
        <f t="shared" ref="I3464:I3527" si="109">ROUND(B3464,0)</f>
        <v>-1</v>
      </c>
    </row>
    <row r="3465" spans="1:9">
      <c r="A3465" s="214">
        <v>16576</v>
      </c>
      <c r="B3465" s="86">
        <f t="shared" si="108"/>
        <v>0.98345381510649588</v>
      </c>
      <c r="I3465" s="199">
        <f t="shared" si="109"/>
        <v>1</v>
      </c>
    </row>
    <row r="3466" spans="1:9">
      <c r="A3466" s="214">
        <v>8451</v>
      </c>
      <c r="B3466" s="86">
        <f t="shared" si="108"/>
        <v>0.51406367369340777</v>
      </c>
      <c r="I3466" s="199">
        <f t="shared" si="109"/>
        <v>1</v>
      </c>
    </row>
    <row r="3467" spans="1:9">
      <c r="A3467" s="214">
        <v>-16473</v>
      </c>
      <c r="B3467" s="86">
        <f t="shared" si="108"/>
        <v>-0.92582308133179991</v>
      </c>
      <c r="I3467" s="199">
        <f t="shared" si="109"/>
        <v>-1</v>
      </c>
    </row>
    <row r="3468" spans="1:9">
      <c r="A3468" s="214">
        <v>-10014</v>
      </c>
      <c r="B3468" s="86">
        <f t="shared" si="108"/>
        <v>-0.55267958306876763</v>
      </c>
      <c r="I3468" s="199">
        <f t="shared" si="109"/>
        <v>-1</v>
      </c>
    </row>
    <row r="3469" spans="1:9">
      <c r="A3469" s="214">
        <v>8249</v>
      </c>
      <c r="B3469" s="86">
        <f t="shared" si="108"/>
        <v>0.5023939126391993</v>
      </c>
      <c r="I3469" s="199">
        <f t="shared" si="109"/>
        <v>1</v>
      </c>
    </row>
    <row r="3470" spans="1:9">
      <c r="A3470" s="214">
        <v>-3213</v>
      </c>
      <c r="B3470" s="86">
        <f t="shared" si="108"/>
        <v>-0.15977837054563987</v>
      </c>
      <c r="I3470" s="199">
        <f t="shared" si="109"/>
        <v>0</v>
      </c>
    </row>
    <row r="3471" spans="1:9">
      <c r="A3471" s="214">
        <v>-5835</v>
      </c>
      <c r="B3471" s="86">
        <f t="shared" si="108"/>
        <v>-0.31125417987303894</v>
      </c>
      <c r="I3471" s="199">
        <f t="shared" si="109"/>
        <v>0</v>
      </c>
    </row>
    <row r="3472" spans="1:9">
      <c r="A3472" s="214">
        <v>29560</v>
      </c>
      <c r="B3472" s="86">
        <f t="shared" si="108"/>
        <v>1.733553703858193</v>
      </c>
      <c r="I3472" s="199">
        <f t="shared" si="109"/>
        <v>2</v>
      </c>
    </row>
    <row r="3473" spans="1:9">
      <c r="A3473" s="214">
        <v>-18634</v>
      </c>
      <c r="B3473" s="86">
        <f t="shared" si="108"/>
        <v>-1.0506664161740995</v>
      </c>
      <c r="I3473" s="199">
        <f t="shared" si="109"/>
        <v>-1</v>
      </c>
    </row>
    <row r="3474" spans="1:9">
      <c r="A3474" s="214">
        <v>-24730</v>
      </c>
      <c r="B3474" s="86">
        <f t="shared" si="108"/>
        <v>-1.4028390071961532</v>
      </c>
      <c r="I3474" s="199">
        <f t="shared" si="109"/>
        <v>-1</v>
      </c>
    </row>
    <row r="3475" spans="1:9">
      <c r="A3475" s="214">
        <v>10418</v>
      </c>
      <c r="B3475" s="86">
        <f t="shared" si="108"/>
        <v>0.62769941623612091</v>
      </c>
      <c r="I3475" s="199">
        <f t="shared" si="109"/>
        <v>1</v>
      </c>
    </row>
    <row r="3476" spans="1:9">
      <c r="A3476" s="214">
        <v>-18205</v>
      </c>
      <c r="B3476" s="86">
        <f t="shared" si="108"/>
        <v>-1.0258826167074884</v>
      </c>
      <c r="I3476" s="199">
        <f t="shared" si="109"/>
        <v>-1</v>
      </c>
    </row>
    <row r="3477" spans="1:9">
      <c r="A3477" s="214">
        <v>-9859</v>
      </c>
      <c r="B3477" s="86">
        <f t="shared" si="108"/>
        <v>-0.54372506344796412</v>
      </c>
      <c r="I3477" s="199">
        <f t="shared" si="109"/>
        <v>-1</v>
      </c>
    </row>
    <row r="3478" spans="1:9">
      <c r="A3478" s="214">
        <v>-12262</v>
      </c>
      <c r="B3478" s="86">
        <f t="shared" si="108"/>
        <v>-0.68254900311758271</v>
      </c>
      <c r="I3478" s="199">
        <f t="shared" si="109"/>
        <v>-1</v>
      </c>
    </row>
    <row r="3479" spans="1:9">
      <c r="A3479" s="214">
        <v>9008</v>
      </c>
      <c r="B3479" s="86">
        <f t="shared" si="108"/>
        <v>0.54624217323397273</v>
      </c>
      <c r="I3479" s="199">
        <f t="shared" si="109"/>
        <v>1</v>
      </c>
    </row>
    <row r="3480" spans="1:9">
      <c r="A3480" s="214">
        <v>24912</v>
      </c>
      <c r="B3480" s="86">
        <f t="shared" si="108"/>
        <v>1.4650336574227425</v>
      </c>
      <c r="I3480" s="199">
        <f t="shared" si="109"/>
        <v>1</v>
      </c>
    </row>
    <row r="3481" spans="1:9">
      <c r="A3481" s="214">
        <v>-17995</v>
      </c>
      <c r="B3481" s="86">
        <f t="shared" si="108"/>
        <v>-1.0137506868986579</v>
      </c>
      <c r="I3481" s="199">
        <f t="shared" si="109"/>
        <v>-1</v>
      </c>
    </row>
    <row r="3482" spans="1:9">
      <c r="A3482" s="214">
        <v>26509</v>
      </c>
      <c r="B3482" s="86">
        <f t="shared" si="108"/>
        <v>1.5572940950641827</v>
      </c>
      <c r="I3482" s="199">
        <f t="shared" si="109"/>
        <v>2</v>
      </c>
    </row>
    <row r="3483" spans="1:9">
      <c r="A3483" s="214">
        <v>-23328</v>
      </c>
      <c r="B3483" s="86">
        <f t="shared" si="108"/>
        <v>-1.3218439329486271</v>
      </c>
      <c r="I3483" s="199">
        <f t="shared" si="109"/>
        <v>-1</v>
      </c>
    </row>
    <row r="3484" spans="1:9">
      <c r="A3484" s="214">
        <v>23985</v>
      </c>
      <c r="B3484" s="86">
        <f t="shared" si="108"/>
        <v>1.4114798529809047</v>
      </c>
      <c r="I3484" s="199">
        <f t="shared" si="109"/>
        <v>1</v>
      </c>
    </row>
    <row r="3485" spans="1:9">
      <c r="A3485" s="214">
        <v>8339</v>
      </c>
      <c r="B3485" s="86">
        <f t="shared" si="108"/>
        <v>0.5075933111286981</v>
      </c>
      <c r="I3485" s="199">
        <f t="shared" si="109"/>
        <v>1</v>
      </c>
    </row>
    <row r="3486" spans="1:9">
      <c r="A3486" s="214">
        <v>-10127</v>
      </c>
      <c r="B3486" s="86">
        <f t="shared" si="108"/>
        <v>-0.559207716727805</v>
      </c>
      <c r="I3486" s="199">
        <f t="shared" si="109"/>
        <v>-1</v>
      </c>
    </row>
    <row r="3487" spans="1:9">
      <c r="A3487" s="214">
        <v>-28315</v>
      </c>
      <c r="B3487" s="86">
        <f t="shared" si="108"/>
        <v>-1.6099483803611896</v>
      </c>
      <c r="I3487" s="199">
        <f t="shared" si="109"/>
        <v>-2</v>
      </c>
    </row>
    <row r="3488" spans="1:9">
      <c r="A3488" s="214">
        <v>9028</v>
      </c>
      <c r="B3488" s="86">
        <f t="shared" si="108"/>
        <v>0.54739759512052799</v>
      </c>
      <c r="I3488" s="199">
        <f t="shared" si="109"/>
        <v>1</v>
      </c>
    </row>
    <row r="3489" spans="1:9">
      <c r="A3489" s="214">
        <v>-12847</v>
      </c>
      <c r="B3489" s="86">
        <f t="shared" si="108"/>
        <v>-0.71634509329932505</v>
      </c>
      <c r="I3489" s="199">
        <f t="shared" si="109"/>
        <v>-1</v>
      </c>
    </row>
    <row r="3490" spans="1:9">
      <c r="A3490" s="214">
        <v>-17019</v>
      </c>
      <c r="B3490" s="86">
        <f t="shared" si="108"/>
        <v>-0.95736609883475954</v>
      </c>
      <c r="I3490" s="199">
        <f t="shared" si="109"/>
        <v>-1</v>
      </c>
    </row>
    <row r="3491" spans="1:9">
      <c r="A3491" s="214">
        <v>-26038</v>
      </c>
      <c r="B3491" s="86">
        <f t="shared" si="108"/>
        <v>-1.4784035985768695</v>
      </c>
      <c r="I3491" s="199">
        <f t="shared" si="109"/>
        <v>-1</v>
      </c>
    </row>
    <row r="3492" spans="1:9">
      <c r="A3492" s="214">
        <v>4509</v>
      </c>
      <c r="B3492" s="86">
        <f t="shared" si="108"/>
        <v>0.28633001985335921</v>
      </c>
      <c r="I3492" s="199">
        <f t="shared" si="109"/>
        <v>0</v>
      </c>
    </row>
    <row r="3493" spans="1:9">
      <c r="A3493" s="214">
        <v>27344</v>
      </c>
      <c r="B3493" s="86">
        <f t="shared" si="108"/>
        <v>1.6055329588278664</v>
      </c>
      <c r="I3493" s="199">
        <f t="shared" si="109"/>
        <v>2</v>
      </c>
    </row>
    <row r="3494" spans="1:9">
      <c r="A3494" s="214">
        <v>-27404</v>
      </c>
      <c r="B3494" s="86">
        <f t="shared" si="108"/>
        <v>-1.5573189134285961</v>
      </c>
      <c r="I3494" s="199">
        <f t="shared" si="109"/>
        <v>-2</v>
      </c>
    </row>
    <row r="3495" spans="1:9">
      <c r="A3495" s="214">
        <v>-15995</v>
      </c>
      <c r="B3495" s="86">
        <f t="shared" si="108"/>
        <v>-0.89820849824312832</v>
      </c>
      <c r="I3495" s="199">
        <f t="shared" si="109"/>
        <v>-1</v>
      </c>
    </row>
    <row r="3496" spans="1:9">
      <c r="A3496" s="214">
        <v>-22763</v>
      </c>
      <c r="B3496" s="86">
        <f t="shared" si="108"/>
        <v>-1.2892032646534399</v>
      </c>
      <c r="I3496" s="199">
        <f t="shared" si="109"/>
        <v>-1</v>
      </c>
    </row>
    <row r="3497" spans="1:9">
      <c r="A3497" s="214">
        <v>-18639</v>
      </c>
      <c r="B3497" s="86">
        <f t="shared" si="108"/>
        <v>-1.0509552716457384</v>
      </c>
      <c r="I3497" s="199">
        <f t="shared" si="109"/>
        <v>-1</v>
      </c>
    </row>
    <row r="3498" spans="1:9">
      <c r="A3498" s="214">
        <v>24245</v>
      </c>
      <c r="B3498" s="86">
        <f t="shared" si="108"/>
        <v>1.4265003375061234</v>
      </c>
      <c r="I3498" s="199">
        <f t="shared" si="109"/>
        <v>1</v>
      </c>
    </row>
    <row r="3499" spans="1:9">
      <c r="A3499" s="214">
        <v>21743</v>
      </c>
      <c r="B3499" s="86">
        <f t="shared" si="108"/>
        <v>1.2819570594980563</v>
      </c>
      <c r="I3499" s="199">
        <f t="shared" si="109"/>
        <v>1</v>
      </c>
    </row>
    <row r="3500" spans="1:9">
      <c r="A3500" s="214">
        <v>-19734</v>
      </c>
      <c r="B3500" s="86">
        <f t="shared" si="108"/>
        <v>-1.1142146199346408</v>
      </c>
      <c r="I3500" s="199">
        <f t="shared" si="109"/>
        <v>-1</v>
      </c>
    </row>
    <row r="3501" spans="1:9">
      <c r="A3501" s="214">
        <v>-3516</v>
      </c>
      <c r="B3501" s="86">
        <f t="shared" si="108"/>
        <v>-0.17728301212695258</v>
      </c>
      <c r="I3501" s="199">
        <f t="shared" si="109"/>
        <v>0</v>
      </c>
    </row>
    <row r="3502" spans="1:9">
      <c r="A3502" s="214">
        <v>10887</v>
      </c>
      <c r="B3502" s="86">
        <f t="shared" si="108"/>
        <v>0.65479405947584257</v>
      </c>
      <c r="I3502" s="199">
        <f t="shared" si="109"/>
        <v>1</v>
      </c>
    </row>
    <row r="3503" spans="1:9">
      <c r="A3503" s="214">
        <v>27021</v>
      </c>
      <c r="B3503" s="86">
        <f t="shared" si="108"/>
        <v>1.5868728953599982</v>
      </c>
      <c r="I3503" s="199">
        <f t="shared" si="109"/>
        <v>2</v>
      </c>
    </row>
    <row r="3504" spans="1:9">
      <c r="A3504" s="214">
        <v>6703</v>
      </c>
      <c r="B3504" s="86">
        <f t="shared" si="108"/>
        <v>0.41307980080847501</v>
      </c>
      <c r="I3504" s="199">
        <f t="shared" si="109"/>
        <v>0</v>
      </c>
    </row>
    <row r="3505" spans="1:9">
      <c r="A3505" s="214">
        <v>-5279</v>
      </c>
      <c r="B3505" s="86">
        <f t="shared" si="108"/>
        <v>-0.27913345142680179</v>
      </c>
      <c r="I3505" s="199">
        <f t="shared" si="109"/>
        <v>0</v>
      </c>
    </row>
    <row r="3506" spans="1:9">
      <c r="A3506" s="214">
        <v>6025</v>
      </c>
      <c r="B3506" s="86">
        <f t="shared" si="108"/>
        <v>0.3739109988542505</v>
      </c>
      <c r="I3506" s="199">
        <f t="shared" si="109"/>
        <v>0</v>
      </c>
    </row>
    <row r="3507" spans="1:9">
      <c r="A3507" s="214">
        <v>-5711</v>
      </c>
      <c r="B3507" s="86">
        <f t="shared" si="108"/>
        <v>-0.30409056417639613</v>
      </c>
      <c r="I3507" s="199">
        <f t="shared" si="109"/>
        <v>0</v>
      </c>
    </row>
    <row r="3508" spans="1:9">
      <c r="A3508" s="214">
        <v>-26086</v>
      </c>
      <c r="B3508" s="86">
        <f t="shared" si="108"/>
        <v>-1.4811766111046021</v>
      </c>
      <c r="I3508" s="199">
        <f t="shared" si="109"/>
        <v>-1</v>
      </c>
    </row>
    <row r="3509" spans="1:9">
      <c r="A3509" s="214">
        <v>3284</v>
      </c>
      <c r="B3509" s="86">
        <f t="shared" si="108"/>
        <v>0.21556042930184743</v>
      </c>
      <c r="I3509" s="199">
        <f t="shared" si="109"/>
        <v>0</v>
      </c>
    </row>
    <row r="3510" spans="1:9">
      <c r="A3510" s="214">
        <v>-3094</v>
      </c>
      <c r="B3510" s="86">
        <f t="shared" si="108"/>
        <v>-0.15290361032063587</v>
      </c>
      <c r="I3510" s="199">
        <f t="shared" si="109"/>
        <v>0</v>
      </c>
    </row>
    <row r="3511" spans="1:9">
      <c r="A3511" s="214">
        <v>-20903</v>
      </c>
      <c r="B3511" s="86">
        <f t="shared" si="108"/>
        <v>-1.1817490292037975</v>
      </c>
      <c r="I3511" s="199">
        <f t="shared" si="109"/>
        <v>-1</v>
      </c>
    </row>
    <row r="3512" spans="1:9">
      <c r="A3512" s="214">
        <v>25429</v>
      </c>
      <c r="B3512" s="86">
        <f t="shared" si="108"/>
        <v>1.4949013131901969</v>
      </c>
      <c r="I3512" s="199">
        <f t="shared" si="109"/>
        <v>1</v>
      </c>
    </row>
    <row r="3513" spans="1:9">
      <c r="A3513" s="214">
        <v>5458</v>
      </c>
      <c r="B3513" s="86">
        <f t="shared" si="108"/>
        <v>0.34115478837040791</v>
      </c>
      <c r="I3513" s="199">
        <f t="shared" si="109"/>
        <v>0</v>
      </c>
    </row>
    <row r="3514" spans="1:9">
      <c r="A3514" s="214">
        <v>-17344</v>
      </c>
      <c r="B3514" s="86">
        <f t="shared" si="108"/>
        <v>-0.97614170449128301</v>
      </c>
      <c r="I3514" s="199">
        <f t="shared" si="109"/>
        <v>-1</v>
      </c>
    </row>
    <row r="3515" spans="1:9">
      <c r="A3515" s="214">
        <v>14779</v>
      </c>
      <c r="B3515" s="86">
        <f t="shared" si="108"/>
        <v>0.87963915859950281</v>
      </c>
      <c r="I3515" s="199">
        <f t="shared" si="109"/>
        <v>1</v>
      </c>
    </row>
    <row r="3516" spans="1:9">
      <c r="A3516" s="214">
        <v>16048</v>
      </c>
      <c r="B3516" s="86">
        <f t="shared" si="108"/>
        <v>0.95295067730143612</v>
      </c>
      <c r="I3516" s="199">
        <f t="shared" si="109"/>
        <v>1</v>
      </c>
    </row>
    <row r="3517" spans="1:9">
      <c r="A3517" s="214">
        <v>-24907</v>
      </c>
      <c r="B3517" s="86">
        <f t="shared" si="108"/>
        <v>-1.4130644908921675</v>
      </c>
      <c r="I3517" s="199">
        <f t="shared" si="109"/>
        <v>-1</v>
      </c>
    </row>
    <row r="3518" spans="1:9">
      <c r="A3518" s="214">
        <v>16546</v>
      </c>
      <c r="B3518" s="86">
        <f t="shared" si="108"/>
        <v>0.98172068227666298</v>
      </c>
      <c r="I3518" s="199">
        <f t="shared" si="109"/>
        <v>1</v>
      </c>
    </row>
    <row r="3519" spans="1:9">
      <c r="A3519" s="214">
        <v>-19038</v>
      </c>
      <c r="B3519" s="86">
        <f t="shared" si="108"/>
        <v>-1.0740059382825164</v>
      </c>
      <c r="I3519" s="199">
        <f t="shared" si="109"/>
        <v>-1</v>
      </c>
    </row>
    <row r="3520" spans="1:9">
      <c r="A3520" s="214">
        <v>10733</v>
      </c>
      <c r="B3520" s="86">
        <f t="shared" si="108"/>
        <v>0.64589731094936687</v>
      </c>
      <c r="I3520" s="199">
        <f t="shared" si="109"/>
        <v>1</v>
      </c>
    </row>
    <row r="3521" spans="1:9">
      <c r="A3521" s="214">
        <v>10933</v>
      </c>
      <c r="B3521" s="86">
        <f t="shared" si="108"/>
        <v>0.65745152981491972</v>
      </c>
      <c r="I3521" s="199">
        <f t="shared" si="109"/>
        <v>1</v>
      </c>
    </row>
    <row r="3522" spans="1:9">
      <c r="A3522" s="214">
        <v>-7969</v>
      </c>
      <c r="B3522" s="86">
        <f t="shared" si="108"/>
        <v>-0.43453769516848884</v>
      </c>
      <c r="I3522" s="199">
        <f t="shared" si="109"/>
        <v>0</v>
      </c>
    </row>
    <row r="3523" spans="1:9">
      <c r="A3523" s="214">
        <v>14485</v>
      </c>
      <c r="B3523" s="86">
        <f t="shared" si="108"/>
        <v>0.86265445686714004</v>
      </c>
      <c r="I3523" s="199">
        <f t="shared" si="109"/>
        <v>1</v>
      </c>
    </row>
    <row r="3524" spans="1:9">
      <c r="A3524" s="214">
        <v>-1093</v>
      </c>
      <c r="B3524" s="86">
        <f t="shared" si="108"/>
        <v>-3.7303650570778675E-2</v>
      </c>
      <c r="I3524" s="199">
        <f t="shared" si="109"/>
        <v>0</v>
      </c>
    </row>
    <row r="3525" spans="1:9">
      <c r="A3525" s="214">
        <v>-7505</v>
      </c>
      <c r="B3525" s="86">
        <f t="shared" si="108"/>
        <v>-0.40773190740040599</v>
      </c>
      <c r="I3525" s="199">
        <f t="shared" si="109"/>
        <v>0</v>
      </c>
    </row>
    <row r="3526" spans="1:9">
      <c r="A3526" s="214">
        <v>-16336</v>
      </c>
      <c r="B3526" s="86">
        <f t="shared" si="108"/>
        <v>-0.91790844140889616</v>
      </c>
      <c r="I3526" s="199">
        <f t="shared" si="109"/>
        <v>-1</v>
      </c>
    </row>
    <row r="3527" spans="1:9">
      <c r="A3527" s="214">
        <v>8425</v>
      </c>
      <c r="B3527" s="86">
        <f t="shared" si="108"/>
        <v>0.51256162524088589</v>
      </c>
      <c r="I3527" s="199">
        <f t="shared" si="109"/>
        <v>1</v>
      </c>
    </row>
    <row r="3528" spans="1:9">
      <c r="A3528" s="214">
        <v>-15380</v>
      </c>
      <c r="B3528" s="86">
        <f t="shared" ref="B3528:B3591" si="110">(A3528-$F$7)/$F$8</f>
        <v>-0.86267927523155308</v>
      </c>
      <c r="I3528" s="199">
        <f t="shared" ref="I3528:I3591" si="111">ROUND(B3528,0)</f>
        <v>-1</v>
      </c>
    </row>
    <row r="3529" spans="1:9">
      <c r="A3529" s="214">
        <v>-14555</v>
      </c>
      <c r="B3529" s="86">
        <f t="shared" si="110"/>
        <v>-0.81501812241114713</v>
      </c>
      <c r="I3529" s="199">
        <f t="shared" si="111"/>
        <v>-1</v>
      </c>
    </row>
    <row r="3530" spans="1:9">
      <c r="A3530" s="214">
        <v>13652</v>
      </c>
      <c r="B3530" s="86">
        <f t="shared" si="110"/>
        <v>0.81453113529211196</v>
      </c>
      <c r="I3530" s="199">
        <f t="shared" si="111"/>
        <v>1</v>
      </c>
    </row>
    <row r="3531" spans="1:9">
      <c r="A3531" s="214">
        <v>-27368</v>
      </c>
      <c r="B3531" s="86">
        <f t="shared" si="110"/>
        <v>-1.5552391540327966</v>
      </c>
      <c r="I3531" s="199">
        <f t="shared" si="111"/>
        <v>-2</v>
      </c>
    </row>
    <row r="3532" spans="1:9">
      <c r="A3532" s="214">
        <v>-5541</v>
      </c>
      <c r="B3532" s="86">
        <f t="shared" si="110"/>
        <v>-0.29426947814067611</v>
      </c>
      <c r="I3532" s="199">
        <f t="shared" si="111"/>
        <v>0</v>
      </c>
    </row>
    <row r="3533" spans="1:9">
      <c r="A3533" s="214">
        <v>13446</v>
      </c>
      <c r="B3533" s="86">
        <f t="shared" si="110"/>
        <v>0.80263028986059248</v>
      </c>
      <c r="I3533" s="199">
        <f t="shared" si="111"/>
        <v>1</v>
      </c>
    </row>
    <row r="3534" spans="1:9">
      <c r="A3534" s="214">
        <v>-2052</v>
      </c>
      <c r="B3534" s="86">
        <f t="shared" si="110"/>
        <v>-9.2706130031105033E-2</v>
      </c>
      <c r="I3534" s="199">
        <f t="shared" si="111"/>
        <v>0</v>
      </c>
    </row>
    <row r="3535" spans="1:9">
      <c r="A3535" s="214">
        <v>-5101</v>
      </c>
      <c r="B3535" s="86">
        <f t="shared" si="110"/>
        <v>-0.26885019663645965</v>
      </c>
      <c r="I3535" s="199">
        <f t="shared" si="111"/>
        <v>0</v>
      </c>
    </row>
    <row r="3536" spans="1:9">
      <c r="A3536" s="214">
        <v>599</v>
      </c>
      <c r="B3536" s="86">
        <f t="shared" si="110"/>
        <v>6.0445041031799214E-2</v>
      </c>
      <c r="I3536" s="199">
        <f t="shared" si="111"/>
        <v>0</v>
      </c>
    </row>
    <row r="3537" spans="1:9">
      <c r="A3537" s="214">
        <v>-18552</v>
      </c>
      <c r="B3537" s="86">
        <f t="shared" si="110"/>
        <v>-1.0459291864392228</v>
      </c>
      <c r="I3537" s="199">
        <f t="shared" si="111"/>
        <v>-1</v>
      </c>
    </row>
    <row r="3538" spans="1:9">
      <c r="A3538" s="214">
        <v>-7042</v>
      </c>
      <c r="B3538" s="86">
        <f t="shared" si="110"/>
        <v>-0.38098389072665095</v>
      </c>
      <c r="I3538" s="199">
        <f t="shared" si="111"/>
        <v>0</v>
      </c>
    </row>
    <row r="3539" spans="1:9">
      <c r="A3539" s="214">
        <v>24784</v>
      </c>
      <c r="B3539" s="86">
        <f t="shared" si="110"/>
        <v>1.4576389573487887</v>
      </c>
      <c r="I3539" s="199">
        <f t="shared" si="111"/>
        <v>1</v>
      </c>
    </row>
    <row r="3540" spans="1:9">
      <c r="A3540" s="214">
        <v>-29014</v>
      </c>
      <c r="B3540" s="86">
        <f t="shared" si="110"/>
        <v>-1.6503303752962972</v>
      </c>
      <c r="I3540" s="199">
        <f t="shared" si="111"/>
        <v>-2</v>
      </c>
    </row>
    <row r="3541" spans="1:9">
      <c r="A3541" s="214">
        <v>-25315</v>
      </c>
      <c r="B3541" s="86">
        <f t="shared" si="110"/>
        <v>-1.4366350973778956</v>
      </c>
      <c r="I3541" s="199">
        <f t="shared" si="111"/>
        <v>-1</v>
      </c>
    </row>
    <row r="3542" spans="1:9">
      <c r="A3542" s="214">
        <v>756</v>
      </c>
      <c r="B3542" s="86">
        <f t="shared" si="110"/>
        <v>6.9515102841258267E-2</v>
      </c>
      <c r="I3542" s="199">
        <f t="shared" si="111"/>
        <v>0</v>
      </c>
    </row>
    <row r="3543" spans="1:9">
      <c r="A3543" s="214">
        <v>26790</v>
      </c>
      <c r="B3543" s="86">
        <f t="shared" si="110"/>
        <v>1.5735277725702848</v>
      </c>
      <c r="I3543" s="199">
        <f t="shared" si="111"/>
        <v>2</v>
      </c>
    </row>
    <row r="3544" spans="1:9">
      <c r="A3544" s="214">
        <v>255</v>
      </c>
      <c r="B3544" s="86">
        <f t="shared" si="110"/>
        <v>4.0571784583048151E-2</v>
      </c>
      <c r="I3544" s="199">
        <f t="shared" si="111"/>
        <v>0</v>
      </c>
    </row>
    <row r="3545" spans="1:9">
      <c r="A3545" s="214">
        <v>-16503</v>
      </c>
      <c r="B3545" s="86">
        <f t="shared" si="110"/>
        <v>-0.92755621416163281</v>
      </c>
      <c r="I3545" s="199">
        <f t="shared" si="111"/>
        <v>-1</v>
      </c>
    </row>
    <row r="3546" spans="1:9">
      <c r="A3546" s="214">
        <v>21299</v>
      </c>
      <c r="B3546" s="86">
        <f t="shared" si="110"/>
        <v>1.2563066936165286</v>
      </c>
      <c r="I3546" s="199">
        <f t="shared" si="111"/>
        <v>1</v>
      </c>
    </row>
    <row r="3547" spans="1:9">
      <c r="A3547" s="214">
        <v>15847</v>
      </c>
      <c r="B3547" s="86">
        <f t="shared" si="110"/>
        <v>0.94133868734155557</v>
      </c>
      <c r="I3547" s="199">
        <f t="shared" si="111"/>
        <v>1</v>
      </c>
    </row>
    <row r="3548" spans="1:9">
      <c r="A3548" s="214">
        <v>-16595</v>
      </c>
      <c r="B3548" s="86">
        <f t="shared" si="110"/>
        <v>-0.93287115483978722</v>
      </c>
      <c r="I3548" s="199">
        <f t="shared" si="111"/>
        <v>-1</v>
      </c>
    </row>
    <row r="3549" spans="1:9">
      <c r="A3549" s="214">
        <v>-5501</v>
      </c>
      <c r="B3549" s="86">
        <f t="shared" si="110"/>
        <v>-0.29195863436756553</v>
      </c>
      <c r="I3549" s="199">
        <f t="shared" si="111"/>
        <v>0</v>
      </c>
    </row>
    <row r="3550" spans="1:9">
      <c r="A3550" s="214">
        <v>25297</v>
      </c>
      <c r="B3550" s="86">
        <f t="shared" si="110"/>
        <v>1.4872755287389319</v>
      </c>
      <c r="I3550" s="199">
        <f t="shared" si="111"/>
        <v>1</v>
      </c>
    </row>
    <row r="3551" spans="1:9">
      <c r="A3551" s="214">
        <v>-17567</v>
      </c>
      <c r="B3551" s="86">
        <f t="shared" si="110"/>
        <v>-0.98902465852637456</v>
      </c>
      <c r="I3551" s="199">
        <f t="shared" si="111"/>
        <v>-1</v>
      </c>
    </row>
    <row r="3552" spans="1:9">
      <c r="A3552" s="214">
        <v>9314</v>
      </c>
      <c r="B3552" s="86">
        <f t="shared" si="110"/>
        <v>0.56392012809826875</v>
      </c>
      <c r="I3552" s="199">
        <f t="shared" si="111"/>
        <v>1</v>
      </c>
    </row>
    <row r="3553" spans="1:9">
      <c r="A3553" s="214">
        <v>4308</v>
      </c>
      <c r="B3553" s="86">
        <f t="shared" si="110"/>
        <v>0.27471802989347849</v>
      </c>
      <c r="I3553" s="199">
        <f t="shared" si="111"/>
        <v>0</v>
      </c>
    </row>
    <row r="3554" spans="1:9">
      <c r="A3554" s="214">
        <v>20518</v>
      </c>
      <c r="B3554" s="86">
        <f t="shared" si="110"/>
        <v>1.2111874689465445</v>
      </c>
      <c r="I3554" s="199">
        <f t="shared" si="111"/>
        <v>1</v>
      </c>
    </row>
    <row r="3555" spans="1:9">
      <c r="A3555" s="214">
        <v>-755</v>
      </c>
      <c r="B3555" s="86">
        <f t="shared" si="110"/>
        <v>-1.7777020687994204E-2</v>
      </c>
      <c r="I3555" s="199">
        <f t="shared" si="111"/>
        <v>0</v>
      </c>
    </row>
    <row r="3556" spans="1:9">
      <c r="A3556" s="214">
        <v>-1084</v>
      </c>
      <c r="B3556" s="86">
        <f t="shared" si="110"/>
        <v>-3.6783710721828795E-2</v>
      </c>
      <c r="I3556" s="199">
        <f t="shared" si="111"/>
        <v>0</v>
      </c>
    </row>
    <row r="3557" spans="1:9">
      <c r="A3557" s="214">
        <v>8909</v>
      </c>
      <c r="B3557" s="86">
        <f t="shared" si="110"/>
        <v>0.540522834895524</v>
      </c>
      <c r="I3557" s="199">
        <f t="shared" si="111"/>
        <v>1</v>
      </c>
    </row>
    <row r="3558" spans="1:9">
      <c r="A3558" s="214">
        <v>180</v>
      </c>
      <c r="B3558" s="86">
        <f t="shared" si="110"/>
        <v>3.6238952508465795E-2</v>
      </c>
      <c r="I3558" s="199">
        <f t="shared" si="111"/>
        <v>0</v>
      </c>
    </row>
    <row r="3559" spans="1:9">
      <c r="A3559" s="214">
        <v>-7039</v>
      </c>
      <c r="B3559" s="86">
        <f t="shared" si="110"/>
        <v>-0.38081057744366764</v>
      </c>
      <c r="I3559" s="199">
        <f t="shared" si="111"/>
        <v>0</v>
      </c>
    </row>
    <row r="3560" spans="1:9">
      <c r="A3560" s="214">
        <v>27583</v>
      </c>
      <c r="B3560" s="86">
        <f t="shared" si="110"/>
        <v>1.6193402503722021</v>
      </c>
      <c r="I3560" s="199">
        <f t="shared" si="111"/>
        <v>2</v>
      </c>
    </row>
    <row r="3561" spans="1:9">
      <c r="A3561" s="214">
        <v>2837</v>
      </c>
      <c r="B3561" s="86">
        <f t="shared" si="110"/>
        <v>0.18973675013733662</v>
      </c>
      <c r="I3561" s="199">
        <f t="shared" si="111"/>
        <v>0</v>
      </c>
    </row>
    <row r="3562" spans="1:9">
      <c r="A3562" s="214">
        <v>4144</v>
      </c>
      <c r="B3562" s="86">
        <f t="shared" si="110"/>
        <v>0.26524357042372509</v>
      </c>
      <c r="I3562" s="199">
        <f t="shared" si="111"/>
        <v>0</v>
      </c>
    </row>
    <row r="3563" spans="1:9">
      <c r="A3563" s="214">
        <v>-26547</v>
      </c>
      <c r="B3563" s="86">
        <f t="shared" si="110"/>
        <v>-1.5078090855897017</v>
      </c>
      <c r="I3563" s="199">
        <f t="shared" si="111"/>
        <v>-2</v>
      </c>
    </row>
    <row r="3564" spans="1:9">
      <c r="A3564" s="214">
        <v>29975</v>
      </c>
      <c r="B3564" s="86">
        <f t="shared" si="110"/>
        <v>1.7575287080042152</v>
      </c>
      <c r="I3564" s="199">
        <f t="shared" si="111"/>
        <v>2</v>
      </c>
    </row>
    <row r="3565" spans="1:9">
      <c r="A3565" s="214">
        <v>-7122</v>
      </c>
      <c r="B3565" s="86">
        <f t="shared" si="110"/>
        <v>-0.38560557827287212</v>
      </c>
      <c r="I3565" s="199">
        <f t="shared" si="111"/>
        <v>0</v>
      </c>
    </row>
    <row r="3566" spans="1:9">
      <c r="A3566" s="214">
        <v>21380</v>
      </c>
      <c r="B3566" s="86">
        <f t="shared" si="110"/>
        <v>1.2609861522570776</v>
      </c>
      <c r="I3566" s="199">
        <f t="shared" si="111"/>
        <v>1</v>
      </c>
    </row>
    <row r="3567" spans="1:9">
      <c r="A3567" s="214">
        <v>-8787</v>
      </c>
      <c r="B3567" s="86">
        <f t="shared" si="110"/>
        <v>-0.4817944503286003</v>
      </c>
      <c r="I3567" s="199">
        <f t="shared" si="111"/>
        <v>0</v>
      </c>
    </row>
    <row r="3568" spans="1:9">
      <c r="A3568" s="214">
        <v>-25993</v>
      </c>
      <c r="B3568" s="86">
        <f t="shared" si="110"/>
        <v>-1.4758038993321201</v>
      </c>
      <c r="I3568" s="199">
        <f t="shared" si="111"/>
        <v>-1</v>
      </c>
    </row>
    <row r="3569" spans="1:9">
      <c r="A3569" s="214">
        <v>8219</v>
      </c>
      <c r="B3569" s="86">
        <f t="shared" si="110"/>
        <v>0.5006607798093663</v>
      </c>
      <c r="I3569" s="199">
        <f t="shared" si="111"/>
        <v>1</v>
      </c>
    </row>
    <row r="3570" spans="1:9">
      <c r="A3570" s="214">
        <v>24034</v>
      </c>
      <c r="B3570" s="86">
        <f t="shared" si="110"/>
        <v>1.4143106366029652</v>
      </c>
      <c r="I3570" s="199">
        <f t="shared" si="111"/>
        <v>1</v>
      </c>
    </row>
    <row r="3571" spans="1:9">
      <c r="A3571" s="214">
        <v>-27639</v>
      </c>
      <c r="B3571" s="86">
        <f t="shared" si="110"/>
        <v>-1.5708951205956208</v>
      </c>
      <c r="I3571" s="199">
        <f t="shared" si="111"/>
        <v>-2</v>
      </c>
    </row>
    <row r="3572" spans="1:9">
      <c r="A3572" s="214">
        <v>-21752</v>
      </c>
      <c r="B3572" s="86">
        <f t="shared" si="110"/>
        <v>-1.2307966882880699</v>
      </c>
      <c r="I3572" s="199">
        <f t="shared" si="111"/>
        <v>-1</v>
      </c>
    </row>
    <row r="3573" spans="1:9">
      <c r="A3573" s="214">
        <v>12303</v>
      </c>
      <c r="B3573" s="86">
        <f t="shared" si="110"/>
        <v>0.73659792904395738</v>
      </c>
      <c r="I3573" s="199">
        <f t="shared" si="111"/>
        <v>1</v>
      </c>
    </row>
    <row r="3574" spans="1:9">
      <c r="A3574" s="214">
        <v>-4463</v>
      </c>
      <c r="B3574" s="86">
        <f t="shared" si="110"/>
        <v>-0.23199223845534575</v>
      </c>
      <c r="I3574" s="199">
        <f t="shared" si="111"/>
        <v>0</v>
      </c>
    </row>
    <row r="3575" spans="1:9">
      <c r="A3575" s="214">
        <v>-24808</v>
      </c>
      <c r="B3575" s="86">
        <f t="shared" si="110"/>
        <v>-1.4073451525537188</v>
      </c>
      <c r="I3575" s="199">
        <f t="shared" si="111"/>
        <v>-1</v>
      </c>
    </row>
    <row r="3576" spans="1:9">
      <c r="A3576" s="214">
        <v>-7626</v>
      </c>
      <c r="B3576" s="86">
        <f t="shared" si="110"/>
        <v>-0.41472220981406555</v>
      </c>
      <c r="I3576" s="199">
        <f t="shared" si="111"/>
        <v>0</v>
      </c>
    </row>
    <row r="3577" spans="1:9">
      <c r="A3577" s="214">
        <v>-2533</v>
      </c>
      <c r="B3577" s="86">
        <f t="shared" si="110"/>
        <v>-0.12049402640275987</v>
      </c>
      <c r="I3577" s="199">
        <f t="shared" si="111"/>
        <v>0</v>
      </c>
    </row>
    <row r="3578" spans="1:9">
      <c r="A3578" s="214">
        <v>26622</v>
      </c>
      <c r="B3578" s="86">
        <f t="shared" si="110"/>
        <v>1.5638222287232202</v>
      </c>
      <c r="I3578" s="199">
        <f t="shared" si="111"/>
        <v>2</v>
      </c>
    </row>
    <row r="3579" spans="1:9">
      <c r="A3579" s="214">
        <v>2638</v>
      </c>
      <c r="B3579" s="86">
        <f t="shared" si="110"/>
        <v>0.17824030236611144</v>
      </c>
      <c r="I3579" s="199">
        <f t="shared" si="111"/>
        <v>0</v>
      </c>
    </row>
    <row r="3580" spans="1:9">
      <c r="A3580" s="214">
        <v>24882</v>
      </c>
      <c r="B3580" s="86">
        <f t="shared" si="110"/>
        <v>1.4633005245929096</v>
      </c>
      <c r="I3580" s="199">
        <f t="shared" si="111"/>
        <v>1</v>
      </c>
    </row>
    <row r="3581" spans="1:9">
      <c r="A3581" s="214">
        <v>1716</v>
      </c>
      <c r="B3581" s="86">
        <f t="shared" si="110"/>
        <v>0.12497535339591238</v>
      </c>
      <c r="I3581" s="199">
        <f t="shared" si="111"/>
        <v>0</v>
      </c>
    </row>
    <row r="3582" spans="1:9">
      <c r="A3582" s="214">
        <v>26664</v>
      </c>
      <c r="B3582" s="86">
        <f t="shared" si="110"/>
        <v>1.5662486146849863</v>
      </c>
      <c r="I3582" s="199">
        <f t="shared" si="111"/>
        <v>2</v>
      </c>
    </row>
    <row r="3583" spans="1:9">
      <c r="A3583" s="214">
        <v>-8355</v>
      </c>
      <c r="B3583" s="86">
        <f t="shared" si="110"/>
        <v>-0.45683733757900602</v>
      </c>
      <c r="I3583" s="199">
        <f t="shared" si="111"/>
        <v>0</v>
      </c>
    </row>
    <row r="3584" spans="1:9">
      <c r="A3584" s="214">
        <v>13142</v>
      </c>
      <c r="B3584" s="86">
        <f t="shared" si="110"/>
        <v>0.78506787718495197</v>
      </c>
      <c r="I3584" s="199">
        <f t="shared" si="111"/>
        <v>1</v>
      </c>
    </row>
    <row r="3585" spans="1:9">
      <c r="A3585" s="214">
        <v>-3889</v>
      </c>
      <c r="B3585" s="86">
        <f t="shared" si="110"/>
        <v>-0.19883163031120882</v>
      </c>
      <c r="I3585" s="199">
        <f t="shared" si="111"/>
        <v>0</v>
      </c>
    </row>
    <row r="3586" spans="1:9">
      <c r="A3586" s="214">
        <v>-19095</v>
      </c>
      <c r="B3586" s="86">
        <f t="shared" si="110"/>
        <v>-1.0772988906591991</v>
      </c>
      <c r="I3586" s="199">
        <f t="shared" si="111"/>
        <v>-1</v>
      </c>
    </row>
    <row r="3587" spans="1:9">
      <c r="A3587" s="214">
        <v>-20762</v>
      </c>
      <c r="B3587" s="86">
        <f t="shared" si="110"/>
        <v>-1.1736033049035828</v>
      </c>
      <c r="I3587" s="199">
        <f t="shared" si="111"/>
        <v>-1</v>
      </c>
    </row>
    <row r="3588" spans="1:9">
      <c r="A3588" s="214">
        <v>-8452</v>
      </c>
      <c r="B3588" s="86">
        <f t="shared" si="110"/>
        <v>-0.46244113372879919</v>
      </c>
      <c r="I3588" s="199">
        <f t="shared" si="111"/>
        <v>0</v>
      </c>
    </row>
    <row r="3589" spans="1:9">
      <c r="A3589" s="214">
        <v>-23559</v>
      </c>
      <c r="B3589" s="86">
        <f t="shared" si="110"/>
        <v>-1.3351890557383408</v>
      </c>
      <c r="I3589" s="199">
        <f t="shared" si="111"/>
        <v>-1</v>
      </c>
    </row>
    <row r="3590" spans="1:9">
      <c r="A3590" s="214">
        <v>18971</v>
      </c>
      <c r="B3590" s="86">
        <f t="shared" si="110"/>
        <v>1.1218155860214925</v>
      </c>
      <c r="I3590" s="199">
        <f t="shared" si="111"/>
        <v>1</v>
      </c>
    </row>
    <row r="3591" spans="1:9">
      <c r="A3591" s="214">
        <v>-18135</v>
      </c>
      <c r="B3591" s="86">
        <f t="shared" si="110"/>
        <v>-1.0218386401045449</v>
      </c>
      <c r="I3591" s="199">
        <f t="shared" si="111"/>
        <v>-1</v>
      </c>
    </row>
    <row r="3592" spans="1:9">
      <c r="A3592" s="214">
        <v>-18993</v>
      </c>
      <c r="B3592" s="86">
        <f t="shared" ref="B3592:B3655" si="112">(A3592-$F$7)/$F$8</f>
        <v>-1.071406239037767</v>
      </c>
      <c r="I3592" s="199">
        <f t="shared" ref="I3592:I3655" si="113">ROUND(B3592,0)</f>
        <v>-1</v>
      </c>
    </row>
    <row r="3593" spans="1:9">
      <c r="A3593" s="214">
        <v>-359</v>
      </c>
      <c r="B3593" s="86">
        <f t="shared" si="112"/>
        <v>5.1003326658006195E-3</v>
      </c>
      <c r="I3593" s="199">
        <f t="shared" si="113"/>
        <v>0</v>
      </c>
    </row>
    <row r="3594" spans="1:9">
      <c r="A3594" s="214">
        <v>3432</v>
      </c>
      <c r="B3594" s="86">
        <f t="shared" si="112"/>
        <v>0.22411055126235663</v>
      </c>
      <c r="I3594" s="199">
        <f t="shared" si="113"/>
        <v>0</v>
      </c>
    </row>
    <row r="3595" spans="1:9">
      <c r="A3595" s="214">
        <v>-6908</v>
      </c>
      <c r="B3595" s="86">
        <f t="shared" si="112"/>
        <v>-0.37324256408673046</v>
      </c>
      <c r="I3595" s="199">
        <f t="shared" si="113"/>
        <v>0</v>
      </c>
    </row>
    <row r="3596" spans="1:9">
      <c r="A3596" s="214">
        <v>23683</v>
      </c>
      <c r="B3596" s="86">
        <f t="shared" si="112"/>
        <v>1.3940329824939197</v>
      </c>
      <c r="I3596" s="199">
        <f t="shared" si="113"/>
        <v>1</v>
      </c>
    </row>
    <row r="3597" spans="1:9">
      <c r="A3597" s="214">
        <v>23461</v>
      </c>
      <c r="B3597" s="86">
        <f t="shared" si="112"/>
        <v>1.381207799553156</v>
      </c>
      <c r="I3597" s="199">
        <f t="shared" si="113"/>
        <v>1</v>
      </c>
    </row>
    <row r="3598" spans="1:9">
      <c r="A3598" s="214">
        <v>28519</v>
      </c>
      <c r="B3598" s="86">
        <f t="shared" si="112"/>
        <v>1.6734139946629898</v>
      </c>
      <c r="I3598" s="199">
        <f t="shared" si="113"/>
        <v>2</v>
      </c>
    </row>
    <row r="3599" spans="1:9">
      <c r="A3599" s="214">
        <v>18831</v>
      </c>
      <c r="B3599" s="86">
        <f t="shared" si="112"/>
        <v>1.1137276328156054</v>
      </c>
      <c r="I3599" s="199">
        <f t="shared" si="113"/>
        <v>1</v>
      </c>
    </row>
    <row r="3600" spans="1:9">
      <c r="A3600" s="214">
        <v>832</v>
      </c>
      <c r="B3600" s="86">
        <f t="shared" si="112"/>
        <v>7.3905706010168395E-2</v>
      </c>
      <c r="I3600" s="199">
        <f t="shared" si="113"/>
        <v>0</v>
      </c>
    </row>
    <row r="3601" spans="1:9">
      <c r="A3601" s="214">
        <v>-13662</v>
      </c>
      <c r="B3601" s="86">
        <f t="shared" si="112"/>
        <v>-0.76342853517645326</v>
      </c>
      <c r="I3601" s="199">
        <f t="shared" si="113"/>
        <v>-1</v>
      </c>
    </row>
    <row r="3602" spans="1:9">
      <c r="A3602" s="214">
        <v>5839</v>
      </c>
      <c r="B3602" s="86">
        <f t="shared" si="112"/>
        <v>0.36316557530928628</v>
      </c>
      <c r="I3602" s="199">
        <f t="shared" si="113"/>
        <v>0</v>
      </c>
    </row>
    <row r="3603" spans="1:9">
      <c r="A3603" s="214">
        <v>760</v>
      </c>
      <c r="B3603" s="86">
        <f t="shared" si="112"/>
        <v>6.974618721856933E-2</v>
      </c>
      <c r="I3603" s="199">
        <f t="shared" si="113"/>
        <v>0</v>
      </c>
    </row>
    <row r="3604" spans="1:9">
      <c r="A3604" s="214">
        <v>-16878</v>
      </c>
      <c r="B3604" s="86">
        <f t="shared" si="112"/>
        <v>-0.94922037453454466</v>
      </c>
      <c r="I3604" s="199">
        <f t="shared" si="113"/>
        <v>-1</v>
      </c>
    </row>
    <row r="3605" spans="1:9">
      <c r="A3605" s="214">
        <v>9797</v>
      </c>
      <c r="B3605" s="86">
        <f t="shared" si="112"/>
        <v>0.59182356665857905</v>
      </c>
      <c r="I3605" s="199">
        <f t="shared" si="113"/>
        <v>1</v>
      </c>
    </row>
    <row r="3606" spans="1:9">
      <c r="A3606" s="214">
        <v>-5172</v>
      </c>
      <c r="B3606" s="86">
        <f t="shared" si="112"/>
        <v>-0.27295194433373093</v>
      </c>
      <c r="I3606" s="199">
        <f t="shared" si="113"/>
        <v>0</v>
      </c>
    </row>
    <row r="3607" spans="1:9">
      <c r="A3607" s="214">
        <v>15111</v>
      </c>
      <c r="B3607" s="86">
        <f t="shared" si="112"/>
        <v>0.89881916191632072</v>
      </c>
      <c r="I3607" s="199">
        <f t="shared" si="113"/>
        <v>1</v>
      </c>
    </row>
    <row r="3608" spans="1:9">
      <c r="A3608" s="214">
        <v>-19342</v>
      </c>
      <c r="B3608" s="86">
        <f t="shared" si="112"/>
        <v>-1.0915683509581569</v>
      </c>
      <c r="I3608" s="199">
        <f t="shared" si="113"/>
        <v>-1</v>
      </c>
    </row>
    <row r="3609" spans="1:9">
      <c r="A3609" s="214">
        <v>16128</v>
      </c>
      <c r="B3609" s="86">
        <f t="shared" si="112"/>
        <v>0.95757236484765729</v>
      </c>
      <c r="I3609" s="199">
        <f t="shared" si="113"/>
        <v>1</v>
      </c>
    </row>
    <row r="3610" spans="1:9">
      <c r="A3610" s="214">
        <v>29812</v>
      </c>
      <c r="B3610" s="86">
        <f t="shared" si="112"/>
        <v>1.7481120196287896</v>
      </c>
      <c r="I3610" s="199">
        <f t="shared" si="113"/>
        <v>2</v>
      </c>
    </row>
    <row r="3611" spans="1:9">
      <c r="A3611" s="214">
        <v>-12650</v>
      </c>
      <c r="B3611" s="86">
        <f t="shared" si="112"/>
        <v>-0.7049641877167554</v>
      </c>
      <c r="I3611" s="199">
        <f t="shared" si="113"/>
        <v>-1</v>
      </c>
    </row>
    <row r="3612" spans="1:9">
      <c r="A3612" s="214">
        <v>-18991</v>
      </c>
      <c r="B3612" s="86">
        <f t="shared" si="112"/>
        <v>-1.0712906968491116</v>
      </c>
      <c r="I3612" s="199">
        <f t="shared" si="113"/>
        <v>-1</v>
      </c>
    </row>
    <row r="3613" spans="1:9">
      <c r="A3613" s="214">
        <v>13662</v>
      </c>
      <c r="B3613" s="86">
        <f t="shared" si="112"/>
        <v>0.81510884623538971</v>
      </c>
      <c r="I3613" s="199">
        <f t="shared" si="113"/>
        <v>1</v>
      </c>
    </row>
    <row r="3614" spans="1:9">
      <c r="A3614" s="214">
        <v>-10224</v>
      </c>
      <c r="B3614" s="86">
        <f t="shared" si="112"/>
        <v>-0.56481151287759823</v>
      </c>
      <c r="I3614" s="199">
        <f t="shared" si="113"/>
        <v>-1</v>
      </c>
    </row>
    <row r="3615" spans="1:9">
      <c r="A3615" s="214">
        <v>24444</v>
      </c>
      <c r="B3615" s="86">
        <f t="shared" si="112"/>
        <v>1.4379967852773488</v>
      </c>
      <c r="I3615" s="199">
        <f t="shared" si="113"/>
        <v>1</v>
      </c>
    </row>
    <row r="3616" spans="1:9">
      <c r="A3616" s="214">
        <v>4346</v>
      </c>
      <c r="B3616" s="86">
        <f t="shared" si="112"/>
        <v>0.27691333147793357</v>
      </c>
      <c r="I3616" s="199">
        <f t="shared" si="113"/>
        <v>0</v>
      </c>
    </row>
    <row r="3617" spans="1:9">
      <c r="A3617" s="214">
        <v>2488</v>
      </c>
      <c r="B3617" s="86">
        <f t="shared" si="112"/>
        <v>0.16957463821694674</v>
      </c>
      <c r="I3617" s="199">
        <f t="shared" si="113"/>
        <v>0</v>
      </c>
    </row>
    <row r="3618" spans="1:9">
      <c r="A3618" s="214">
        <v>-28786</v>
      </c>
      <c r="B3618" s="86">
        <f t="shared" si="112"/>
        <v>-1.6371585657895669</v>
      </c>
      <c r="I3618" s="199">
        <f t="shared" si="113"/>
        <v>-2</v>
      </c>
    </row>
    <row r="3619" spans="1:9">
      <c r="A3619" s="214">
        <v>-21447</v>
      </c>
      <c r="B3619" s="86">
        <f t="shared" si="112"/>
        <v>-1.2131765045181016</v>
      </c>
      <c r="I3619" s="199">
        <f t="shared" si="113"/>
        <v>-1</v>
      </c>
    </row>
    <row r="3620" spans="1:9">
      <c r="A3620" s="214">
        <v>12705</v>
      </c>
      <c r="B3620" s="86">
        <f t="shared" si="112"/>
        <v>0.75982190896371882</v>
      </c>
      <c r="I3620" s="199">
        <f t="shared" si="113"/>
        <v>1</v>
      </c>
    </row>
    <row r="3621" spans="1:9">
      <c r="A3621" s="214">
        <v>22625</v>
      </c>
      <c r="B3621" s="86">
        <f t="shared" si="112"/>
        <v>1.3329111646951446</v>
      </c>
      <c r="I3621" s="199">
        <f t="shared" si="113"/>
        <v>1</v>
      </c>
    </row>
    <row r="3622" spans="1:9">
      <c r="A3622" s="214">
        <v>-27066</v>
      </c>
      <c r="B3622" s="86">
        <f t="shared" si="112"/>
        <v>-1.5377922835458115</v>
      </c>
      <c r="I3622" s="199">
        <f t="shared" si="113"/>
        <v>-2</v>
      </c>
    </row>
    <row r="3623" spans="1:9">
      <c r="A3623" s="214">
        <v>12311</v>
      </c>
      <c r="B3623" s="86">
        <f t="shared" si="112"/>
        <v>0.73706009779857951</v>
      </c>
      <c r="I3623" s="199">
        <f t="shared" si="113"/>
        <v>1</v>
      </c>
    </row>
    <row r="3624" spans="1:9">
      <c r="A3624" s="214">
        <v>23978</v>
      </c>
      <c r="B3624" s="86">
        <f t="shared" si="112"/>
        <v>1.4110754553206104</v>
      </c>
      <c r="I3624" s="199">
        <f t="shared" si="113"/>
        <v>1</v>
      </c>
    </row>
    <row r="3625" spans="1:9">
      <c r="A3625" s="214">
        <v>24905</v>
      </c>
      <c r="B3625" s="86">
        <f t="shared" si="112"/>
        <v>1.4646292597624482</v>
      </c>
      <c r="I3625" s="199">
        <f t="shared" si="113"/>
        <v>1</v>
      </c>
    </row>
    <row r="3626" spans="1:9">
      <c r="A3626" s="214">
        <v>23731</v>
      </c>
      <c r="B3626" s="86">
        <f t="shared" si="112"/>
        <v>1.3968059950216525</v>
      </c>
      <c r="I3626" s="199">
        <f t="shared" si="113"/>
        <v>1</v>
      </c>
    </row>
    <row r="3627" spans="1:9">
      <c r="A3627" s="214">
        <v>-6803</v>
      </c>
      <c r="B3627" s="86">
        <f t="shared" si="112"/>
        <v>-0.36717659918231521</v>
      </c>
      <c r="I3627" s="199">
        <f t="shared" si="113"/>
        <v>0</v>
      </c>
    </row>
    <row r="3628" spans="1:9">
      <c r="A3628" s="214">
        <v>22133</v>
      </c>
      <c r="B3628" s="86">
        <f t="shared" si="112"/>
        <v>1.3044877862858844</v>
      </c>
      <c r="I3628" s="199">
        <f t="shared" si="113"/>
        <v>1</v>
      </c>
    </row>
    <row r="3629" spans="1:9">
      <c r="A3629" s="214">
        <v>-24746</v>
      </c>
      <c r="B3629" s="86">
        <f t="shared" si="112"/>
        <v>-1.4037633447053974</v>
      </c>
      <c r="I3629" s="199">
        <f t="shared" si="113"/>
        <v>-1</v>
      </c>
    </row>
    <row r="3630" spans="1:9">
      <c r="A3630" s="214">
        <v>26804</v>
      </c>
      <c r="B3630" s="86">
        <f t="shared" si="112"/>
        <v>1.5743365678908734</v>
      </c>
      <c r="I3630" s="199">
        <f t="shared" si="113"/>
        <v>2</v>
      </c>
    </row>
    <row r="3631" spans="1:9">
      <c r="A3631" s="214">
        <v>29055</v>
      </c>
      <c r="B3631" s="86">
        <f t="shared" si="112"/>
        <v>1.7043793012226718</v>
      </c>
      <c r="I3631" s="199">
        <f t="shared" si="113"/>
        <v>2</v>
      </c>
    </row>
    <row r="3632" spans="1:9">
      <c r="A3632" s="214">
        <v>29593</v>
      </c>
      <c r="B3632" s="86">
        <f t="shared" si="112"/>
        <v>1.7354601499710092</v>
      </c>
      <c r="I3632" s="199">
        <f t="shared" si="113"/>
        <v>2</v>
      </c>
    </row>
    <row r="3633" spans="1:9">
      <c r="A3633" s="214">
        <v>-3771</v>
      </c>
      <c r="B3633" s="86">
        <f t="shared" si="112"/>
        <v>-0.19201464118053257</v>
      </c>
      <c r="I3633" s="199">
        <f t="shared" si="113"/>
        <v>0</v>
      </c>
    </row>
    <row r="3634" spans="1:9">
      <c r="A3634" s="214">
        <v>9524</v>
      </c>
      <c r="B3634" s="86">
        <f t="shared" si="112"/>
        <v>0.57605205790709924</v>
      </c>
      <c r="I3634" s="199">
        <f t="shared" si="113"/>
        <v>1</v>
      </c>
    </row>
    <row r="3635" spans="1:9">
      <c r="A3635" s="214">
        <v>11579</v>
      </c>
      <c r="B3635" s="86">
        <f t="shared" si="112"/>
        <v>0.69477165675065577</v>
      </c>
      <c r="I3635" s="199">
        <f t="shared" si="113"/>
        <v>1</v>
      </c>
    </row>
    <row r="3636" spans="1:9">
      <c r="A3636" s="214">
        <v>26661</v>
      </c>
      <c r="B3636" s="86">
        <f t="shared" si="112"/>
        <v>1.566075301402003</v>
      </c>
      <c r="I3636" s="199">
        <f t="shared" si="113"/>
        <v>2</v>
      </c>
    </row>
    <row r="3637" spans="1:9">
      <c r="A3637" s="214">
        <v>-5726</v>
      </c>
      <c r="B3637" s="86">
        <f t="shared" si="112"/>
        <v>-0.30495713059131258</v>
      </c>
      <c r="I3637" s="199">
        <f t="shared" si="113"/>
        <v>0</v>
      </c>
    </row>
    <row r="3638" spans="1:9">
      <c r="A3638" s="214">
        <v>-4520</v>
      </c>
      <c r="B3638" s="86">
        <f t="shared" si="112"/>
        <v>-0.23528519083202834</v>
      </c>
      <c r="I3638" s="199">
        <f t="shared" si="113"/>
        <v>0</v>
      </c>
    </row>
    <row r="3639" spans="1:9">
      <c r="A3639" s="214">
        <v>-15907</v>
      </c>
      <c r="B3639" s="86">
        <f t="shared" si="112"/>
        <v>-0.89312464194228502</v>
      </c>
      <c r="I3639" s="199">
        <f t="shared" si="113"/>
        <v>-1</v>
      </c>
    </row>
    <row r="3640" spans="1:9">
      <c r="A3640" s="214">
        <v>-5533</v>
      </c>
      <c r="B3640" s="86">
        <f t="shared" si="112"/>
        <v>-0.29380730938605398</v>
      </c>
      <c r="I3640" s="199">
        <f t="shared" si="113"/>
        <v>0</v>
      </c>
    </row>
    <row r="3641" spans="1:9">
      <c r="A3641" s="214">
        <v>29853</v>
      </c>
      <c r="B3641" s="86">
        <f t="shared" si="112"/>
        <v>1.750480634496228</v>
      </c>
      <c r="I3641" s="199">
        <f t="shared" si="113"/>
        <v>2</v>
      </c>
    </row>
    <row r="3642" spans="1:9">
      <c r="A3642" s="214">
        <v>2589</v>
      </c>
      <c r="B3642" s="86">
        <f t="shared" si="112"/>
        <v>0.17540951874405097</v>
      </c>
      <c r="I3642" s="199">
        <f t="shared" si="113"/>
        <v>0</v>
      </c>
    </row>
    <row r="3643" spans="1:9">
      <c r="A3643" s="214">
        <v>13500</v>
      </c>
      <c r="B3643" s="86">
        <f t="shared" si="112"/>
        <v>0.80574992895429176</v>
      </c>
      <c r="I3643" s="199">
        <f t="shared" si="113"/>
        <v>1</v>
      </c>
    </row>
    <row r="3644" spans="1:9">
      <c r="A3644" s="214">
        <v>2617</v>
      </c>
      <c r="B3644" s="86">
        <f t="shared" si="112"/>
        <v>0.17702710938522839</v>
      </c>
      <c r="I3644" s="199">
        <f t="shared" si="113"/>
        <v>0</v>
      </c>
    </row>
    <row r="3645" spans="1:9">
      <c r="A3645" s="214">
        <v>-9225</v>
      </c>
      <c r="B3645" s="86">
        <f t="shared" si="112"/>
        <v>-0.50709818964416131</v>
      </c>
      <c r="I3645" s="199">
        <f t="shared" si="113"/>
        <v>-1</v>
      </c>
    </row>
    <row r="3646" spans="1:9">
      <c r="A3646" s="214">
        <v>-16397</v>
      </c>
      <c r="B3646" s="86">
        <f t="shared" si="112"/>
        <v>-0.92143247816288976</v>
      </c>
      <c r="I3646" s="199">
        <f t="shared" si="113"/>
        <v>-1</v>
      </c>
    </row>
    <row r="3647" spans="1:9">
      <c r="A3647" s="214">
        <v>2047</v>
      </c>
      <c r="B3647" s="86">
        <f t="shared" si="112"/>
        <v>0.1440975856184025</v>
      </c>
      <c r="I3647" s="199">
        <f t="shared" si="113"/>
        <v>0</v>
      </c>
    </row>
    <row r="3648" spans="1:9">
      <c r="A3648" s="214">
        <v>-27054</v>
      </c>
      <c r="B3648" s="86">
        <f t="shared" si="112"/>
        <v>-1.5370990304138783</v>
      </c>
      <c r="I3648" s="199">
        <f t="shared" si="113"/>
        <v>-2</v>
      </c>
    </row>
    <row r="3649" spans="1:9">
      <c r="A3649" s="214">
        <v>-4251</v>
      </c>
      <c r="B3649" s="86">
        <f t="shared" si="112"/>
        <v>-0.21974476645785965</v>
      </c>
      <c r="I3649" s="199">
        <f t="shared" si="113"/>
        <v>0</v>
      </c>
    </row>
    <row r="3650" spans="1:9">
      <c r="A3650" s="214">
        <v>-23543</v>
      </c>
      <c r="B3650" s="86">
        <f t="shared" si="112"/>
        <v>-1.3342647182290965</v>
      </c>
      <c r="I3650" s="199">
        <f t="shared" si="113"/>
        <v>-1</v>
      </c>
    </row>
    <row r="3651" spans="1:9">
      <c r="A3651" s="214">
        <v>-21577</v>
      </c>
      <c r="B3651" s="86">
        <f t="shared" si="112"/>
        <v>-1.220686746780711</v>
      </c>
      <c r="I3651" s="199">
        <f t="shared" si="113"/>
        <v>-1</v>
      </c>
    </row>
    <row r="3652" spans="1:9">
      <c r="A3652" s="214">
        <v>-13397</v>
      </c>
      <c r="B3652" s="86">
        <f t="shared" si="112"/>
        <v>-0.74811919517959558</v>
      </c>
      <c r="I3652" s="199">
        <f t="shared" si="113"/>
        <v>-1</v>
      </c>
    </row>
    <row r="3653" spans="1:9">
      <c r="A3653" s="214">
        <v>-15184</v>
      </c>
      <c r="B3653" s="86">
        <f t="shared" si="112"/>
        <v>-0.85135614074331112</v>
      </c>
      <c r="I3653" s="199">
        <f t="shared" si="113"/>
        <v>-1</v>
      </c>
    </row>
    <row r="3654" spans="1:9">
      <c r="A3654" s="214">
        <v>-25476</v>
      </c>
      <c r="B3654" s="86">
        <f t="shared" si="112"/>
        <v>-1.4459362435646657</v>
      </c>
      <c r="I3654" s="199">
        <f t="shared" si="113"/>
        <v>-1</v>
      </c>
    </row>
    <row r="3655" spans="1:9">
      <c r="A3655" s="214">
        <v>-6259</v>
      </c>
      <c r="B3655" s="86">
        <f t="shared" si="112"/>
        <v>-0.3357491238680112</v>
      </c>
      <c r="I3655" s="199">
        <f t="shared" si="113"/>
        <v>0</v>
      </c>
    </row>
    <row r="3656" spans="1:9">
      <c r="A3656" s="214">
        <v>-1272</v>
      </c>
      <c r="B3656" s="86">
        <f t="shared" ref="B3656:B3719" si="114">(A3656-$F$7)/$F$8</f>
        <v>-4.7644676455448558E-2</v>
      </c>
      <c r="I3656" s="199">
        <f t="shared" ref="I3656:I3719" si="115">ROUND(B3656,0)</f>
        <v>0</v>
      </c>
    </row>
    <row r="3657" spans="1:9">
      <c r="A3657" s="214">
        <v>-1617</v>
      </c>
      <c r="B3657" s="86">
        <f t="shared" si="114"/>
        <v>-6.7575703998527387E-2</v>
      </c>
      <c r="I3657" s="199">
        <f t="shared" si="115"/>
        <v>0</v>
      </c>
    </row>
    <row r="3658" spans="1:9">
      <c r="A3658" s="214">
        <v>-425</v>
      </c>
      <c r="B3658" s="86">
        <f t="shared" si="114"/>
        <v>1.2874404401681488E-3</v>
      </c>
      <c r="I3658" s="199">
        <f t="shared" si="115"/>
        <v>0</v>
      </c>
    </row>
    <row r="3659" spans="1:9">
      <c r="A3659" s="214">
        <v>1375</v>
      </c>
      <c r="B3659" s="86">
        <f t="shared" si="114"/>
        <v>0.10527541023014463</v>
      </c>
      <c r="I3659" s="199">
        <f t="shared" si="115"/>
        <v>0</v>
      </c>
    </row>
    <row r="3660" spans="1:9">
      <c r="A3660" s="214">
        <v>4165</v>
      </c>
      <c r="B3660" s="86">
        <f t="shared" si="114"/>
        <v>0.26645676340460817</v>
      </c>
      <c r="I3660" s="199">
        <f t="shared" si="115"/>
        <v>0</v>
      </c>
    </row>
    <row r="3661" spans="1:9">
      <c r="A3661" s="214">
        <v>-28697</v>
      </c>
      <c r="B3661" s="86">
        <f t="shared" si="114"/>
        <v>-1.6320169383943959</v>
      </c>
      <c r="I3661" s="199">
        <f t="shared" si="115"/>
        <v>-2</v>
      </c>
    </row>
    <row r="3662" spans="1:9">
      <c r="A3662" s="214">
        <v>10557</v>
      </c>
      <c r="B3662" s="86">
        <f t="shared" si="114"/>
        <v>0.63572959834768028</v>
      </c>
      <c r="I3662" s="199">
        <f t="shared" si="115"/>
        <v>1</v>
      </c>
    </row>
    <row r="3663" spans="1:9">
      <c r="A3663" s="214">
        <v>25838</v>
      </c>
      <c r="B3663" s="86">
        <f t="shared" si="114"/>
        <v>1.5185296907702526</v>
      </c>
      <c r="I3663" s="199">
        <f t="shared" si="115"/>
        <v>2</v>
      </c>
    </row>
    <row r="3664" spans="1:9">
      <c r="A3664" s="214">
        <v>-1780</v>
      </c>
      <c r="B3664" s="86">
        <f t="shared" si="114"/>
        <v>-7.6992392373953028E-2</v>
      </c>
      <c r="I3664" s="199">
        <f t="shared" si="115"/>
        <v>0</v>
      </c>
    </row>
    <row r="3665" spans="1:9">
      <c r="A3665" s="214">
        <v>811</v>
      </c>
      <c r="B3665" s="86">
        <f t="shared" si="114"/>
        <v>7.2692513029285324E-2</v>
      </c>
      <c r="I3665" s="199">
        <f t="shared" si="115"/>
        <v>0</v>
      </c>
    </row>
    <row r="3666" spans="1:9">
      <c r="A3666" s="214">
        <v>-28139</v>
      </c>
      <c r="B3666" s="86">
        <f t="shared" si="114"/>
        <v>-1.599780667759503</v>
      </c>
      <c r="I3666" s="199">
        <f t="shared" si="115"/>
        <v>-2</v>
      </c>
    </row>
    <row r="3667" spans="1:9">
      <c r="A3667" s="214">
        <v>28067</v>
      </c>
      <c r="B3667" s="86">
        <f t="shared" si="114"/>
        <v>1.6473014600268403</v>
      </c>
      <c r="I3667" s="199">
        <f t="shared" si="115"/>
        <v>2</v>
      </c>
    </row>
    <row r="3668" spans="1:9">
      <c r="A3668" s="214">
        <v>-7991</v>
      </c>
      <c r="B3668" s="86">
        <f t="shared" si="114"/>
        <v>-0.43580865924369966</v>
      </c>
      <c r="I3668" s="199">
        <f t="shared" si="115"/>
        <v>0</v>
      </c>
    </row>
    <row r="3669" spans="1:9">
      <c r="A3669" s="214">
        <v>14065</v>
      </c>
      <c r="B3669" s="86">
        <f t="shared" si="114"/>
        <v>0.83839059724947884</v>
      </c>
      <c r="I3669" s="199">
        <f t="shared" si="115"/>
        <v>1</v>
      </c>
    </row>
    <row r="3670" spans="1:9">
      <c r="A3670" s="214">
        <v>-1248</v>
      </c>
      <c r="B3670" s="86">
        <f t="shared" si="114"/>
        <v>-4.625817019158221E-2</v>
      </c>
      <c r="I3670" s="199">
        <f t="shared" si="115"/>
        <v>0</v>
      </c>
    </row>
    <row r="3671" spans="1:9">
      <c r="A3671" s="214">
        <v>9967</v>
      </c>
      <c r="B3671" s="86">
        <f t="shared" si="114"/>
        <v>0.60164465269429901</v>
      </c>
      <c r="I3671" s="199">
        <f t="shared" si="115"/>
        <v>1</v>
      </c>
    </row>
    <row r="3672" spans="1:9">
      <c r="A3672" s="214">
        <v>26317</v>
      </c>
      <c r="B3672" s="86">
        <f t="shared" si="114"/>
        <v>1.5462020449532519</v>
      </c>
      <c r="I3672" s="199">
        <f t="shared" si="115"/>
        <v>2</v>
      </c>
    </row>
    <row r="3673" spans="1:9">
      <c r="A3673" s="214">
        <v>-10338</v>
      </c>
      <c r="B3673" s="86">
        <f t="shared" si="114"/>
        <v>-0.57139741763096341</v>
      </c>
      <c r="I3673" s="199">
        <f t="shared" si="115"/>
        <v>-1</v>
      </c>
    </row>
    <row r="3674" spans="1:9">
      <c r="A3674" s="214">
        <v>-4970</v>
      </c>
      <c r="B3674" s="86">
        <f t="shared" si="114"/>
        <v>-0.26128218327952246</v>
      </c>
      <c r="I3674" s="199">
        <f t="shared" si="115"/>
        <v>0</v>
      </c>
    </row>
    <row r="3675" spans="1:9">
      <c r="A3675" s="214">
        <v>-19569</v>
      </c>
      <c r="B3675" s="86">
        <f t="shared" si="114"/>
        <v>-1.1046823893705595</v>
      </c>
      <c r="I3675" s="199">
        <f t="shared" si="115"/>
        <v>-1</v>
      </c>
    </row>
    <row r="3676" spans="1:9">
      <c r="A3676" s="214">
        <v>22527</v>
      </c>
      <c r="B3676" s="86">
        <f t="shared" si="114"/>
        <v>1.3272495974510237</v>
      </c>
      <c r="I3676" s="199">
        <f t="shared" si="115"/>
        <v>1</v>
      </c>
    </row>
    <row r="3677" spans="1:9">
      <c r="A3677" s="214">
        <v>-2209</v>
      </c>
      <c r="B3677" s="86">
        <f t="shared" si="114"/>
        <v>-0.10177619184056409</v>
      </c>
      <c r="I3677" s="199">
        <f t="shared" si="115"/>
        <v>0</v>
      </c>
    </row>
    <row r="3678" spans="1:9">
      <c r="A3678" s="214">
        <v>-26304</v>
      </c>
      <c r="B3678" s="86">
        <f t="shared" si="114"/>
        <v>-1.4937707096680548</v>
      </c>
      <c r="I3678" s="199">
        <f t="shared" si="115"/>
        <v>-1</v>
      </c>
    </row>
    <row r="3679" spans="1:9">
      <c r="A3679" s="214">
        <v>-3510</v>
      </c>
      <c r="B3679" s="86">
        <f t="shared" si="114"/>
        <v>-0.17693638556098598</v>
      </c>
      <c r="I3679" s="199">
        <f t="shared" si="115"/>
        <v>0</v>
      </c>
    </row>
    <row r="3680" spans="1:9">
      <c r="A3680" s="214">
        <v>-8235</v>
      </c>
      <c r="B3680" s="86">
        <f t="shared" si="114"/>
        <v>-0.44990480625967427</v>
      </c>
      <c r="I3680" s="199">
        <f t="shared" si="115"/>
        <v>0</v>
      </c>
    </row>
    <row r="3681" spans="1:9">
      <c r="A3681" s="214">
        <v>-4586</v>
      </c>
      <c r="B3681" s="86">
        <f t="shared" si="114"/>
        <v>-0.23909808305766081</v>
      </c>
      <c r="I3681" s="199">
        <f t="shared" si="115"/>
        <v>0</v>
      </c>
    </row>
    <row r="3682" spans="1:9">
      <c r="A3682" s="214">
        <v>-624</v>
      </c>
      <c r="B3682" s="86">
        <f t="shared" si="114"/>
        <v>-1.0209007331057028E-2</v>
      </c>
      <c r="I3682" s="199">
        <f t="shared" si="115"/>
        <v>0</v>
      </c>
    </row>
    <row r="3683" spans="1:9">
      <c r="A3683" s="214">
        <v>-5710</v>
      </c>
      <c r="B3683" s="86">
        <f t="shared" si="114"/>
        <v>-0.30403279308206838</v>
      </c>
      <c r="I3683" s="199">
        <f t="shared" si="115"/>
        <v>0</v>
      </c>
    </row>
    <row r="3684" spans="1:9">
      <c r="A3684" s="214">
        <v>25804</v>
      </c>
      <c r="B3684" s="86">
        <f t="shared" si="114"/>
        <v>1.5165654735631087</v>
      </c>
      <c r="I3684" s="199">
        <f t="shared" si="115"/>
        <v>2</v>
      </c>
    </row>
    <row r="3685" spans="1:9">
      <c r="A3685" s="214">
        <v>8200</v>
      </c>
      <c r="B3685" s="86">
        <f t="shared" si="114"/>
        <v>0.49956312901713879</v>
      </c>
      <c r="I3685" s="199">
        <f t="shared" si="115"/>
        <v>0</v>
      </c>
    </row>
    <row r="3686" spans="1:9">
      <c r="A3686" s="214">
        <v>20885</v>
      </c>
      <c r="B3686" s="86">
        <f t="shared" si="114"/>
        <v>1.232389460564834</v>
      </c>
      <c r="I3686" s="199">
        <f t="shared" si="115"/>
        <v>1</v>
      </c>
    </row>
    <row r="3687" spans="1:9">
      <c r="A3687" s="214">
        <v>7163</v>
      </c>
      <c r="B3687" s="86">
        <f t="shared" si="114"/>
        <v>0.43965450419924673</v>
      </c>
      <c r="I3687" s="199">
        <f t="shared" si="115"/>
        <v>0</v>
      </c>
    </row>
    <row r="3688" spans="1:9">
      <c r="A3688" s="214">
        <v>21241</v>
      </c>
      <c r="B3688" s="86">
        <f t="shared" si="114"/>
        <v>1.2529559701455182</v>
      </c>
      <c r="I3688" s="199">
        <f t="shared" si="115"/>
        <v>1</v>
      </c>
    </row>
    <row r="3689" spans="1:9">
      <c r="A3689" s="214">
        <v>29447</v>
      </c>
      <c r="B3689" s="86">
        <f t="shared" si="114"/>
        <v>1.7270255701991555</v>
      </c>
      <c r="I3689" s="199">
        <f t="shared" si="115"/>
        <v>2</v>
      </c>
    </row>
    <row r="3690" spans="1:9">
      <c r="A3690" s="214">
        <v>22414</v>
      </c>
      <c r="B3690" s="86">
        <f t="shared" si="114"/>
        <v>1.3207214637919862</v>
      </c>
      <c r="I3690" s="199">
        <f t="shared" si="115"/>
        <v>1</v>
      </c>
    </row>
    <row r="3691" spans="1:9">
      <c r="A3691" s="214">
        <v>-6096</v>
      </c>
      <c r="B3691" s="86">
        <f t="shared" si="114"/>
        <v>-0.32633243549258556</v>
      </c>
      <c r="I3691" s="199">
        <f t="shared" si="115"/>
        <v>0</v>
      </c>
    </row>
    <row r="3692" spans="1:9">
      <c r="A3692" s="214">
        <v>17772</v>
      </c>
      <c r="B3692" s="86">
        <f t="shared" si="114"/>
        <v>1.0525480439225026</v>
      </c>
      <c r="I3692" s="199">
        <f t="shared" si="115"/>
        <v>1</v>
      </c>
    </row>
    <row r="3693" spans="1:9">
      <c r="A3693" s="214">
        <v>-29698</v>
      </c>
      <c r="B3693" s="86">
        <f t="shared" si="114"/>
        <v>-1.6898458038164883</v>
      </c>
      <c r="I3693" s="199">
        <f t="shared" si="115"/>
        <v>-2</v>
      </c>
    </row>
    <row r="3694" spans="1:9">
      <c r="A3694" s="214">
        <v>23488</v>
      </c>
      <c r="B3694" s="86">
        <f t="shared" si="114"/>
        <v>1.3827676191000056</v>
      </c>
      <c r="I3694" s="199">
        <f t="shared" si="115"/>
        <v>1</v>
      </c>
    </row>
    <row r="3695" spans="1:9">
      <c r="A3695" s="214">
        <v>-6472</v>
      </c>
      <c r="B3695" s="86">
        <f t="shared" si="114"/>
        <v>-0.34805436695982506</v>
      </c>
      <c r="I3695" s="199">
        <f t="shared" si="115"/>
        <v>0</v>
      </c>
    </row>
    <row r="3696" spans="1:9">
      <c r="A3696" s="214">
        <v>14531</v>
      </c>
      <c r="B3696" s="86">
        <f t="shared" si="114"/>
        <v>0.86531192720621719</v>
      </c>
      <c r="I3696" s="199">
        <f t="shared" si="115"/>
        <v>1</v>
      </c>
    </row>
    <row r="3697" spans="1:9">
      <c r="A3697" s="214">
        <v>3452</v>
      </c>
      <c r="B3697" s="86">
        <f t="shared" si="114"/>
        <v>0.22526597314891192</v>
      </c>
      <c r="I3697" s="199">
        <f t="shared" si="115"/>
        <v>0</v>
      </c>
    </row>
    <row r="3698" spans="1:9">
      <c r="A3698" s="214">
        <v>3470</v>
      </c>
      <c r="B3698" s="86">
        <f t="shared" si="114"/>
        <v>0.22630585284681168</v>
      </c>
      <c r="I3698" s="199">
        <f t="shared" si="115"/>
        <v>0</v>
      </c>
    </row>
    <row r="3699" spans="1:9">
      <c r="A3699" s="214">
        <v>25693</v>
      </c>
      <c r="B3699" s="86">
        <f t="shared" si="114"/>
        <v>1.5101528820927268</v>
      </c>
      <c r="I3699" s="199">
        <f t="shared" si="115"/>
        <v>2</v>
      </c>
    </row>
    <row r="3700" spans="1:9">
      <c r="A3700" s="214">
        <v>29488</v>
      </c>
      <c r="B3700" s="86">
        <f t="shared" si="114"/>
        <v>1.7293941850665939</v>
      </c>
      <c r="I3700" s="199">
        <f t="shared" si="115"/>
        <v>2</v>
      </c>
    </row>
    <row r="3701" spans="1:9">
      <c r="A3701" s="214">
        <v>-29601</v>
      </c>
      <c r="B3701" s="86">
        <f t="shared" si="114"/>
        <v>-1.6842420076666951</v>
      </c>
      <c r="I3701" s="199">
        <f t="shared" si="115"/>
        <v>-2</v>
      </c>
    </row>
    <row r="3702" spans="1:9">
      <c r="A3702" s="214">
        <v>-3237</v>
      </c>
      <c r="B3702" s="86">
        <f t="shared" si="114"/>
        <v>-0.16116487680950622</v>
      </c>
      <c r="I3702" s="199">
        <f t="shared" si="115"/>
        <v>0</v>
      </c>
    </row>
    <row r="3703" spans="1:9">
      <c r="A3703" s="214">
        <v>14264</v>
      </c>
      <c r="B3703" s="86">
        <f t="shared" si="114"/>
        <v>0.849887045020704</v>
      </c>
      <c r="I3703" s="199">
        <f t="shared" si="115"/>
        <v>1</v>
      </c>
    </row>
    <row r="3704" spans="1:9">
      <c r="A3704" s="214">
        <v>-17538</v>
      </c>
      <c r="B3704" s="86">
        <f t="shared" si="114"/>
        <v>-0.98734929679086936</v>
      </c>
      <c r="I3704" s="199">
        <f t="shared" si="115"/>
        <v>-1</v>
      </c>
    </row>
    <row r="3705" spans="1:9">
      <c r="A3705" s="214">
        <v>29941</v>
      </c>
      <c r="B3705" s="86">
        <f t="shared" si="114"/>
        <v>1.7555644907970713</v>
      </c>
      <c r="I3705" s="199">
        <f t="shared" si="115"/>
        <v>2</v>
      </c>
    </row>
    <row r="3706" spans="1:9">
      <c r="A3706" s="214">
        <v>-19595</v>
      </c>
      <c r="B3706" s="86">
        <f t="shared" si="114"/>
        <v>-1.1061844378230814</v>
      </c>
      <c r="I3706" s="199">
        <f t="shared" si="115"/>
        <v>-1</v>
      </c>
    </row>
    <row r="3707" spans="1:9">
      <c r="A3707" s="214">
        <v>23574</v>
      </c>
      <c r="B3707" s="86">
        <f t="shared" si="114"/>
        <v>1.3877359332121935</v>
      </c>
      <c r="I3707" s="199">
        <f t="shared" si="115"/>
        <v>1</v>
      </c>
    </row>
    <row r="3708" spans="1:9">
      <c r="A3708" s="214">
        <v>21689</v>
      </c>
      <c r="B3708" s="86">
        <f t="shared" si="114"/>
        <v>1.2788374204043569</v>
      </c>
      <c r="I3708" s="199">
        <f t="shared" si="115"/>
        <v>1</v>
      </c>
    </row>
    <row r="3709" spans="1:9">
      <c r="A3709" s="214">
        <v>22430</v>
      </c>
      <c r="B3709" s="86">
        <f t="shared" si="114"/>
        <v>1.3216458013012304</v>
      </c>
      <c r="I3709" s="199">
        <f t="shared" si="115"/>
        <v>1</v>
      </c>
    </row>
    <row r="3710" spans="1:9">
      <c r="A3710" s="214">
        <v>-14293</v>
      </c>
      <c r="B3710" s="86">
        <f t="shared" si="114"/>
        <v>-0.79988209569727275</v>
      </c>
      <c r="I3710" s="199">
        <f t="shared" si="115"/>
        <v>-1</v>
      </c>
    </row>
    <row r="3711" spans="1:9">
      <c r="A3711" s="214">
        <v>-2343</v>
      </c>
      <c r="B3711" s="86">
        <f t="shared" si="114"/>
        <v>-0.10951751848048456</v>
      </c>
      <c r="I3711" s="199">
        <f t="shared" si="115"/>
        <v>0</v>
      </c>
    </row>
    <row r="3712" spans="1:9">
      <c r="A3712" s="214">
        <v>-27909</v>
      </c>
      <c r="B3712" s="86">
        <f t="shared" si="114"/>
        <v>-1.5864933160641173</v>
      </c>
      <c r="I3712" s="199">
        <f t="shared" si="115"/>
        <v>-2</v>
      </c>
    </row>
    <row r="3713" spans="1:9">
      <c r="A3713" s="214">
        <v>10679</v>
      </c>
      <c r="B3713" s="86">
        <f t="shared" si="114"/>
        <v>0.64277767185566748</v>
      </c>
      <c r="I3713" s="199">
        <f t="shared" si="115"/>
        <v>1</v>
      </c>
    </row>
    <row r="3714" spans="1:9">
      <c r="A3714" s="214">
        <v>-19635</v>
      </c>
      <c r="B3714" s="86">
        <f t="shared" si="114"/>
        <v>-1.1084952815961919</v>
      </c>
      <c r="I3714" s="199">
        <f t="shared" si="115"/>
        <v>-1</v>
      </c>
    </row>
    <row r="3715" spans="1:9">
      <c r="A3715" s="214">
        <v>11960</v>
      </c>
      <c r="B3715" s="86">
        <f t="shared" si="114"/>
        <v>0.71678244368953414</v>
      </c>
      <c r="I3715" s="199">
        <f t="shared" si="115"/>
        <v>1</v>
      </c>
    </row>
    <row r="3716" spans="1:9">
      <c r="A3716" s="214">
        <v>21456</v>
      </c>
      <c r="B3716" s="86">
        <f t="shared" si="114"/>
        <v>1.2653767554259876</v>
      </c>
      <c r="I3716" s="199">
        <f t="shared" si="115"/>
        <v>1</v>
      </c>
    </row>
    <row r="3717" spans="1:9">
      <c r="A3717" s="214">
        <v>-18408</v>
      </c>
      <c r="B3717" s="86">
        <f t="shared" si="114"/>
        <v>-1.0376101488560248</v>
      </c>
      <c r="I3717" s="199">
        <f t="shared" si="115"/>
        <v>-1</v>
      </c>
    </row>
    <row r="3718" spans="1:9">
      <c r="A3718" s="214">
        <v>-19902</v>
      </c>
      <c r="B3718" s="86">
        <f t="shared" si="114"/>
        <v>-1.1239201637817051</v>
      </c>
      <c r="I3718" s="199">
        <f t="shared" si="115"/>
        <v>-1</v>
      </c>
    </row>
    <row r="3719" spans="1:9">
      <c r="A3719" s="214">
        <v>16403</v>
      </c>
      <c r="B3719" s="86">
        <f t="shared" si="114"/>
        <v>0.9734594157877926</v>
      </c>
      <c r="I3719" s="199">
        <f t="shared" si="115"/>
        <v>1</v>
      </c>
    </row>
    <row r="3720" spans="1:9">
      <c r="A3720" s="214">
        <v>-708</v>
      </c>
      <c r="B3720" s="86">
        <f t="shared" ref="B3720:B3783" si="116">(A3720-$F$7)/$F$8</f>
        <v>-1.5061779254589264E-2</v>
      </c>
      <c r="I3720" s="199">
        <f t="shared" ref="I3720:I3783" si="117">ROUND(B3720,0)</f>
        <v>0</v>
      </c>
    </row>
    <row r="3721" spans="1:9">
      <c r="A3721" s="214">
        <v>17917</v>
      </c>
      <c r="B3721" s="86">
        <f t="shared" si="116"/>
        <v>1.0609248526000283</v>
      </c>
      <c r="I3721" s="199">
        <f t="shared" si="117"/>
        <v>1</v>
      </c>
    </row>
    <row r="3722" spans="1:9">
      <c r="A3722" s="214">
        <v>-11431</v>
      </c>
      <c r="B3722" s="86">
        <f t="shared" si="116"/>
        <v>-0.63454122373121025</v>
      </c>
      <c r="I3722" s="199">
        <f t="shared" si="117"/>
        <v>-1</v>
      </c>
    </row>
    <row r="3723" spans="1:9">
      <c r="A3723" s="214">
        <v>-13044</v>
      </c>
      <c r="B3723" s="86">
        <f t="shared" si="116"/>
        <v>-0.72772599888189471</v>
      </c>
      <c r="I3723" s="199">
        <f t="shared" si="117"/>
        <v>-1</v>
      </c>
    </row>
    <row r="3724" spans="1:9">
      <c r="A3724" s="214">
        <v>26327</v>
      </c>
      <c r="B3724" s="86">
        <f t="shared" si="116"/>
        <v>1.5467797558965295</v>
      </c>
      <c r="I3724" s="199">
        <f t="shared" si="117"/>
        <v>2</v>
      </c>
    </row>
    <row r="3725" spans="1:9">
      <c r="A3725" s="214">
        <v>12800</v>
      </c>
      <c r="B3725" s="86">
        <f t="shared" si="116"/>
        <v>0.76531016292485643</v>
      </c>
      <c r="I3725" s="199">
        <f t="shared" si="117"/>
        <v>1</v>
      </c>
    </row>
    <row r="3726" spans="1:9">
      <c r="A3726" s="214">
        <v>22956</v>
      </c>
      <c r="B3726" s="86">
        <f t="shared" si="116"/>
        <v>1.3520333969176348</v>
      </c>
      <c r="I3726" s="199">
        <f t="shared" si="117"/>
        <v>1</v>
      </c>
    </row>
    <row r="3727" spans="1:9">
      <c r="A3727" s="214">
        <v>20038</v>
      </c>
      <c r="B3727" s="86">
        <f t="shared" si="116"/>
        <v>1.1834573436692173</v>
      </c>
      <c r="I3727" s="199">
        <f t="shared" si="117"/>
        <v>1</v>
      </c>
    </row>
    <row r="3728" spans="1:9">
      <c r="A3728" s="214">
        <v>-537</v>
      </c>
      <c r="B3728" s="86">
        <f t="shared" si="116"/>
        <v>-5.1829221245414982E-3</v>
      </c>
      <c r="I3728" s="199">
        <f t="shared" si="117"/>
        <v>0</v>
      </c>
    </row>
    <row r="3729" spans="1:9">
      <c r="A3729" s="214">
        <v>-24231</v>
      </c>
      <c r="B3729" s="86">
        <f t="shared" si="116"/>
        <v>-1.3740112311265986</v>
      </c>
      <c r="I3729" s="199">
        <f t="shared" si="117"/>
        <v>-1</v>
      </c>
    </row>
    <row r="3730" spans="1:9">
      <c r="A3730" s="214">
        <v>-26129</v>
      </c>
      <c r="B3730" s="86">
        <f t="shared" si="116"/>
        <v>-1.4836607681606959</v>
      </c>
      <c r="I3730" s="199">
        <f t="shared" si="117"/>
        <v>-1</v>
      </c>
    </row>
    <row r="3731" spans="1:9">
      <c r="A3731" s="214">
        <v>-17636</v>
      </c>
      <c r="B3731" s="86">
        <f t="shared" si="116"/>
        <v>-0.99301086403499039</v>
      </c>
      <c r="I3731" s="199">
        <f t="shared" si="117"/>
        <v>-1</v>
      </c>
    </row>
    <row r="3732" spans="1:9">
      <c r="A3732" s="214">
        <v>-26197</v>
      </c>
      <c r="B3732" s="86">
        <f t="shared" si="116"/>
        <v>-1.4875892025749839</v>
      </c>
      <c r="I3732" s="199">
        <f t="shared" si="117"/>
        <v>-1</v>
      </c>
    </row>
    <row r="3733" spans="1:9">
      <c r="A3733" s="214">
        <v>-4368</v>
      </c>
      <c r="B3733" s="86">
        <f t="shared" si="116"/>
        <v>-0.22650398449420811</v>
      </c>
      <c r="I3733" s="199">
        <f t="shared" si="117"/>
        <v>0</v>
      </c>
    </row>
    <row r="3734" spans="1:9">
      <c r="A3734" s="214">
        <v>5527</v>
      </c>
      <c r="B3734" s="86">
        <f t="shared" si="116"/>
        <v>0.34514099387902369</v>
      </c>
      <c r="I3734" s="199">
        <f t="shared" si="117"/>
        <v>0</v>
      </c>
    </row>
    <row r="3735" spans="1:9">
      <c r="A3735" s="214">
        <v>-27177</v>
      </c>
      <c r="B3735" s="86">
        <f t="shared" si="116"/>
        <v>-1.5442048750161934</v>
      </c>
      <c r="I3735" s="199">
        <f t="shared" si="117"/>
        <v>-2</v>
      </c>
    </row>
    <row r="3736" spans="1:9">
      <c r="A3736" s="214">
        <v>6973</v>
      </c>
      <c r="B3736" s="86">
        <f t="shared" si="116"/>
        <v>0.42867799627697145</v>
      </c>
      <c r="I3736" s="199">
        <f t="shared" si="117"/>
        <v>0</v>
      </c>
    </row>
    <row r="3737" spans="1:9">
      <c r="A3737" s="214">
        <v>10388</v>
      </c>
      <c r="B3737" s="86">
        <f t="shared" si="116"/>
        <v>0.62596628340628802</v>
      </c>
      <c r="I3737" s="199">
        <f t="shared" si="117"/>
        <v>1</v>
      </c>
    </row>
    <row r="3738" spans="1:9">
      <c r="A3738" s="214">
        <v>-15171</v>
      </c>
      <c r="B3738" s="86">
        <f t="shared" si="116"/>
        <v>-0.85060511651705017</v>
      </c>
      <c r="I3738" s="199">
        <f t="shared" si="117"/>
        <v>-1</v>
      </c>
    </row>
    <row r="3739" spans="1:9">
      <c r="A3739" s="214">
        <v>-20003</v>
      </c>
      <c r="B3739" s="86">
        <f t="shared" si="116"/>
        <v>-1.1297550443088094</v>
      </c>
      <c r="I3739" s="199">
        <f t="shared" si="117"/>
        <v>-1</v>
      </c>
    </row>
    <row r="3740" spans="1:9">
      <c r="A3740" s="214">
        <v>26962</v>
      </c>
      <c r="B3740" s="86">
        <f t="shared" si="116"/>
        <v>1.5834644007946601</v>
      </c>
      <c r="I3740" s="199">
        <f t="shared" si="117"/>
        <v>2</v>
      </c>
    </row>
    <row r="3741" spans="1:9">
      <c r="A3741" s="214">
        <v>-22233</v>
      </c>
      <c r="B3741" s="86">
        <f t="shared" si="116"/>
        <v>-1.2585845846597248</v>
      </c>
      <c r="I3741" s="199">
        <f t="shared" si="117"/>
        <v>-1</v>
      </c>
    </row>
    <row r="3742" spans="1:9">
      <c r="A3742" s="214">
        <v>-16552</v>
      </c>
      <c r="B3742" s="86">
        <f t="shared" si="116"/>
        <v>-0.93038699778369327</v>
      </c>
      <c r="I3742" s="199">
        <f t="shared" si="117"/>
        <v>-1</v>
      </c>
    </row>
    <row r="3743" spans="1:9">
      <c r="A3743" s="214">
        <v>-27268</v>
      </c>
      <c r="B3743" s="86">
        <f t="shared" si="116"/>
        <v>-1.54946204460002</v>
      </c>
      <c r="I3743" s="199">
        <f t="shared" si="117"/>
        <v>-2</v>
      </c>
    </row>
    <row r="3744" spans="1:9">
      <c r="A3744" s="214">
        <v>-19350</v>
      </c>
      <c r="B3744" s="86">
        <f t="shared" si="116"/>
        <v>-1.0920305197127791</v>
      </c>
      <c r="I3744" s="199">
        <f t="shared" si="117"/>
        <v>-1</v>
      </c>
    </row>
    <row r="3745" spans="1:9">
      <c r="A3745" s="214">
        <v>-64</v>
      </c>
      <c r="B3745" s="86">
        <f t="shared" si="116"/>
        <v>2.2142805492491209E-2</v>
      </c>
      <c r="I3745" s="199">
        <f t="shared" si="117"/>
        <v>0</v>
      </c>
    </row>
    <row r="3746" spans="1:9">
      <c r="A3746" s="214">
        <v>21300</v>
      </c>
      <c r="B3746" s="86">
        <f t="shared" si="116"/>
        <v>1.2563644647108565</v>
      </c>
      <c r="I3746" s="199">
        <f t="shared" si="117"/>
        <v>1</v>
      </c>
    </row>
    <row r="3747" spans="1:9">
      <c r="A3747" s="214">
        <v>-468</v>
      </c>
      <c r="B3747" s="86">
        <f t="shared" si="116"/>
        <v>-1.1967166159257336E-3</v>
      </c>
      <c r="I3747" s="199">
        <f t="shared" si="117"/>
        <v>0</v>
      </c>
    </row>
    <row r="3748" spans="1:9">
      <c r="A3748" s="214">
        <v>9149</v>
      </c>
      <c r="B3748" s="86">
        <f t="shared" si="116"/>
        <v>0.55438789753418749</v>
      </c>
      <c r="I3748" s="199">
        <f t="shared" si="117"/>
        <v>1</v>
      </c>
    </row>
    <row r="3749" spans="1:9">
      <c r="A3749" s="214">
        <v>5211</v>
      </c>
      <c r="B3749" s="86">
        <f t="shared" si="116"/>
        <v>0.32688532807145004</v>
      </c>
      <c r="I3749" s="199">
        <f t="shared" si="117"/>
        <v>0</v>
      </c>
    </row>
    <row r="3750" spans="1:9">
      <c r="A3750" s="214">
        <v>24737</v>
      </c>
      <c r="B3750" s="86">
        <f t="shared" si="116"/>
        <v>1.4549237159153836</v>
      </c>
      <c r="I3750" s="199">
        <f t="shared" si="117"/>
        <v>1</v>
      </c>
    </row>
    <row r="3751" spans="1:9">
      <c r="A3751" s="214">
        <v>26118</v>
      </c>
      <c r="B3751" s="86">
        <f t="shared" si="116"/>
        <v>1.5347055971820267</v>
      </c>
      <c r="I3751" s="199">
        <f t="shared" si="117"/>
        <v>2</v>
      </c>
    </row>
    <row r="3752" spans="1:9">
      <c r="A3752" s="214">
        <v>-9049</v>
      </c>
      <c r="B3752" s="86">
        <f t="shared" si="116"/>
        <v>-0.49693047704247467</v>
      </c>
      <c r="I3752" s="199">
        <f t="shared" si="117"/>
        <v>0</v>
      </c>
    </row>
    <row r="3753" spans="1:9">
      <c r="A3753" s="214">
        <v>7006</v>
      </c>
      <c r="B3753" s="86">
        <f t="shared" si="116"/>
        <v>0.43058444238978771</v>
      </c>
      <c r="I3753" s="199">
        <f t="shared" si="117"/>
        <v>0</v>
      </c>
    </row>
    <row r="3754" spans="1:9">
      <c r="A3754" s="214">
        <v>-23699</v>
      </c>
      <c r="B3754" s="86">
        <f t="shared" si="116"/>
        <v>-1.3432770089442279</v>
      </c>
      <c r="I3754" s="199">
        <f t="shared" si="117"/>
        <v>-1</v>
      </c>
    </row>
    <row r="3755" spans="1:9">
      <c r="A3755" s="214">
        <v>17122</v>
      </c>
      <c r="B3755" s="86">
        <f t="shared" si="116"/>
        <v>1.0149968326094554</v>
      </c>
      <c r="I3755" s="199">
        <f t="shared" si="117"/>
        <v>1</v>
      </c>
    </row>
    <row r="3756" spans="1:9">
      <c r="A3756" s="214">
        <v>-8034</v>
      </c>
      <c r="B3756" s="86">
        <f t="shared" si="116"/>
        <v>-0.43829281629979355</v>
      </c>
      <c r="I3756" s="199">
        <f t="shared" si="117"/>
        <v>0</v>
      </c>
    </row>
    <row r="3757" spans="1:9">
      <c r="A3757" s="214">
        <v>18063</v>
      </c>
      <c r="B3757" s="86">
        <f t="shared" si="116"/>
        <v>1.069359432371882</v>
      </c>
      <c r="I3757" s="199">
        <f t="shared" si="117"/>
        <v>1</v>
      </c>
    </row>
    <row r="3758" spans="1:9">
      <c r="A3758" s="214">
        <v>12490</v>
      </c>
      <c r="B3758" s="86">
        <f t="shared" si="116"/>
        <v>0.7474011236832494</v>
      </c>
      <c r="I3758" s="199">
        <f t="shared" si="117"/>
        <v>1</v>
      </c>
    </row>
    <row r="3759" spans="1:9">
      <c r="A3759" s="214">
        <v>-8647</v>
      </c>
      <c r="B3759" s="86">
        <f t="shared" si="116"/>
        <v>-0.47370649712271323</v>
      </c>
      <c r="I3759" s="199">
        <f t="shared" si="117"/>
        <v>0</v>
      </c>
    </row>
    <row r="3760" spans="1:9">
      <c r="A3760" s="214">
        <v>-10263</v>
      </c>
      <c r="B3760" s="86">
        <f t="shared" si="116"/>
        <v>-0.56706458555638106</v>
      </c>
      <c r="I3760" s="199">
        <f t="shared" si="117"/>
        <v>-1</v>
      </c>
    </row>
    <row r="3761" spans="1:9">
      <c r="A3761" s="214">
        <v>-4975</v>
      </c>
      <c r="B3761" s="86">
        <f t="shared" si="116"/>
        <v>-0.26157103875116128</v>
      </c>
      <c r="I3761" s="199">
        <f t="shared" si="117"/>
        <v>0</v>
      </c>
    </row>
    <row r="3762" spans="1:9">
      <c r="A3762" s="214">
        <v>11254</v>
      </c>
      <c r="B3762" s="86">
        <f t="shared" si="116"/>
        <v>0.67599605109413219</v>
      </c>
      <c r="I3762" s="199">
        <f t="shared" si="117"/>
        <v>1</v>
      </c>
    </row>
    <row r="3763" spans="1:9">
      <c r="A3763" s="214">
        <v>6037</v>
      </c>
      <c r="B3763" s="86">
        <f t="shared" si="116"/>
        <v>0.37460425198618369</v>
      </c>
      <c r="I3763" s="199">
        <f t="shared" si="117"/>
        <v>0</v>
      </c>
    </row>
    <row r="3764" spans="1:9">
      <c r="A3764" s="214">
        <v>-29482</v>
      </c>
      <c r="B3764" s="86">
        <f t="shared" si="116"/>
        <v>-1.6773672474416912</v>
      </c>
      <c r="I3764" s="199">
        <f t="shared" si="117"/>
        <v>-2</v>
      </c>
    </row>
    <row r="3765" spans="1:9">
      <c r="A3765" s="214">
        <v>28859</v>
      </c>
      <c r="B3765" s="86">
        <f t="shared" si="116"/>
        <v>1.6930561667344299</v>
      </c>
      <c r="I3765" s="199">
        <f t="shared" si="117"/>
        <v>2</v>
      </c>
    </row>
    <row r="3766" spans="1:9">
      <c r="A3766" s="214">
        <v>-7372</v>
      </c>
      <c r="B3766" s="86">
        <f t="shared" si="116"/>
        <v>-0.4000483518548133</v>
      </c>
      <c r="I3766" s="199">
        <f t="shared" si="117"/>
        <v>0</v>
      </c>
    </row>
    <row r="3767" spans="1:9">
      <c r="A3767" s="214">
        <v>-5643</v>
      </c>
      <c r="B3767" s="86">
        <f t="shared" si="116"/>
        <v>-0.3001621297621081</v>
      </c>
      <c r="I3767" s="199">
        <f t="shared" si="117"/>
        <v>0</v>
      </c>
    </row>
    <row r="3768" spans="1:9">
      <c r="A3768" s="214">
        <v>-9617</v>
      </c>
      <c r="B3768" s="86">
        <f t="shared" si="116"/>
        <v>-0.52974445862064501</v>
      </c>
      <c r="I3768" s="199">
        <f t="shared" si="117"/>
        <v>-1</v>
      </c>
    </row>
    <row r="3769" spans="1:9">
      <c r="A3769" s="214">
        <v>-2049</v>
      </c>
      <c r="B3769" s="86">
        <f t="shared" si="116"/>
        <v>-9.2532816748121735E-2</v>
      </c>
      <c r="I3769" s="199">
        <f t="shared" si="117"/>
        <v>0</v>
      </c>
    </row>
    <row r="3770" spans="1:9">
      <c r="A3770" s="214">
        <v>25050</v>
      </c>
      <c r="B3770" s="86">
        <f t="shared" si="116"/>
        <v>1.4730060684399742</v>
      </c>
      <c r="I3770" s="199">
        <f t="shared" si="117"/>
        <v>1</v>
      </c>
    </row>
    <row r="3771" spans="1:9">
      <c r="A3771" s="214">
        <v>-23180</v>
      </c>
      <c r="B3771" s="86">
        <f t="shared" si="116"/>
        <v>-1.3132938109881178</v>
      </c>
      <c r="I3771" s="199">
        <f t="shared" si="117"/>
        <v>-1</v>
      </c>
    </row>
    <row r="3772" spans="1:9">
      <c r="A3772" s="214">
        <v>-24046</v>
      </c>
      <c r="B3772" s="86">
        <f t="shared" si="116"/>
        <v>-1.3633235786759621</v>
      </c>
      <c r="I3772" s="199">
        <f t="shared" si="117"/>
        <v>-1</v>
      </c>
    </row>
    <row r="3773" spans="1:9">
      <c r="A3773" s="214">
        <v>23751</v>
      </c>
      <c r="B3773" s="86">
        <f t="shared" si="116"/>
        <v>1.3979614169082077</v>
      </c>
      <c r="I3773" s="199">
        <f t="shared" si="117"/>
        <v>1</v>
      </c>
    </row>
    <row r="3774" spans="1:9">
      <c r="A3774" s="214">
        <v>-21643</v>
      </c>
      <c r="B3774" s="86">
        <f t="shared" si="116"/>
        <v>-1.2244996390063436</v>
      </c>
      <c r="I3774" s="199">
        <f t="shared" si="117"/>
        <v>-1</v>
      </c>
    </row>
    <row r="3775" spans="1:9">
      <c r="A3775" s="214">
        <v>-16562</v>
      </c>
      <c r="B3775" s="86">
        <f t="shared" si="116"/>
        <v>-0.9309647087269709</v>
      </c>
      <c r="I3775" s="199">
        <f t="shared" si="117"/>
        <v>-1</v>
      </c>
    </row>
    <row r="3776" spans="1:9">
      <c r="A3776" s="214">
        <v>27078</v>
      </c>
      <c r="B3776" s="86">
        <f t="shared" si="116"/>
        <v>1.5901658477366809</v>
      </c>
      <c r="I3776" s="199">
        <f t="shared" si="117"/>
        <v>2</v>
      </c>
    </row>
    <row r="3777" spans="1:9">
      <c r="A3777" s="214">
        <v>6074</v>
      </c>
      <c r="B3777" s="86">
        <f t="shared" si="116"/>
        <v>0.37674178247631096</v>
      </c>
      <c r="I3777" s="199">
        <f t="shared" si="117"/>
        <v>0</v>
      </c>
    </row>
    <row r="3778" spans="1:9">
      <c r="A3778" s="214">
        <v>-20703</v>
      </c>
      <c r="B3778" s="86">
        <f t="shared" si="116"/>
        <v>-1.1701948103382447</v>
      </c>
      <c r="I3778" s="199">
        <f t="shared" si="117"/>
        <v>-1</v>
      </c>
    </row>
    <row r="3779" spans="1:9">
      <c r="A3779" s="214">
        <v>-5999</v>
      </c>
      <c r="B3779" s="86">
        <f t="shared" si="116"/>
        <v>-0.32072863934279233</v>
      </c>
      <c r="I3779" s="199">
        <f t="shared" si="117"/>
        <v>0</v>
      </c>
    </row>
    <row r="3780" spans="1:9">
      <c r="A3780" s="214">
        <v>-3290</v>
      </c>
      <c r="B3780" s="86">
        <f t="shared" si="116"/>
        <v>-0.16422674480887775</v>
      </c>
      <c r="I3780" s="199">
        <f t="shared" si="117"/>
        <v>0</v>
      </c>
    </row>
    <row r="3781" spans="1:9">
      <c r="A3781" s="214">
        <v>21586</v>
      </c>
      <c r="B3781" s="86">
        <f t="shared" si="116"/>
        <v>1.272886997688597</v>
      </c>
      <c r="I3781" s="199">
        <f t="shared" si="117"/>
        <v>1</v>
      </c>
    </row>
    <row r="3782" spans="1:9">
      <c r="A3782" s="214">
        <v>14914</v>
      </c>
      <c r="B3782" s="86">
        <f t="shared" si="116"/>
        <v>0.88743825633375106</v>
      </c>
      <c r="I3782" s="199">
        <f t="shared" si="117"/>
        <v>1</v>
      </c>
    </row>
    <row r="3783" spans="1:9">
      <c r="A3783" s="214">
        <v>-26598</v>
      </c>
      <c r="B3783" s="86">
        <f t="shared" si="116"/>
        <v>-1.5107554114004176</v>
      </c>
      <c r="I3783" s="199">
        <f t="shared" si="117"/>
        <v>-2</v>
      </c>
    </row>
    <row r="3784" spans="1:9">
      <c r="A3784" s="214">
        <v>10716</v>
      </c>
      <c r="B3784" s="86">
        <f t="shared" ref="B3784:B3847" si="118">(A3784-$F$7)/$F$8</f>
        <v>0.6449152023457948</v>
      </c>
      <c r="I3784" s="199">
        <f t="shared" ref="I3784:I3847" si="119">ROUND(B3784,0)</f>
        <v>1</v>
      </c>
    </row>
    <row r="3785" spans="1:9">
      <c r="A3785" s="214">
        <v>-19276</v>
      </c>
      <c r="B3785" s="86">
        <f t="shared" si="118"/>
        <v>-1.0877554587325244</v>
      </c>
      <c r="I3785" s="199">
        <f t="shared" si="119"/>
        <v>-1</v>
      </c>
    </row>
    <row r="3786" spans="1:9">
      <c r="A3786" s="214">
        <v>26289</v>
      </c>
      <c r="B3786" s="86">
        <f t="shared" si="118"/>
        <v>1.5445844543120746</v>
      </c>
      <c r="I3786" s="199">
        <f t="shared" si="119"/>
        <v>2</v>
      </c>
    </row>
    <row r="3787" spans="1:9">
      <c r="A3787" s="214">
        <v>-25978</v>
      </c>
      <c r="B3787" s="86">
        <f t="shared" si="118"/>
        <v>-1.4749373329172035</v>
      </c>
      <c r="I3787" s="199">
        <f t="shared" si="119"/>
        <v>-1</v>
      </c>
    </row>
    <row r="3788" spans="1:9">
      <c r="A3788" s="214">
        <v>18568</v>
      </c>
      <c r="B3788" s="86">
        <f t="shared" si="118"/>
        <v>1.0985338350074032</v>
      </c>
      <c r="I3788" s="199">
        <f t="shared" si="119"/>
        <v>1</v>
      </c>
    </row>
    <row r="3789" spans="1:9">
      <c r="A3789" s="214">
        <v>26601</v>
      </c>
      <c r="B3789" s="86">
        <f t="shared" si="118"/>
        <v>1.5626090357423372</v>
      </c>
      <c r="I3789" s="199">
        <f t="shared" si="119"/>
        <v>2</v>
      </c>
    </row>
    <row r="3790" spans="1:9">
      <c r="A3790" s="214">
        <v>-18775</v>
      </c>
      <c r="B3790" s="86">
        <f t="shared" si="118"/>
        <v>-1.0588121404743143</v>
      </c>
      <c r="I3790" s="199">
        <f t="shared" si="119"/>
        <v>-1</v>
      </c>
    </row>
    <row r="3791" spans="1:9">
      <c r="A3791" s="214">
        <v>18049</v>
      </c>
      <c r="B3791" s="86">
        <f t="shared" si="118"/>
        <v>1.0685506370512934</v>
      </c>
      <c r="I3791" s="199">
        <f t="shared" si="119"/>
        <v>1</v>
      </c>
    </row>
    <row r="3792" spans="1:9">
      <c r="A3792" s="214">
        <v>-19430</v>
      </c>
      <c r="B3792" s="86">
        <f t="shared" si="118"/>
        <v>-1.0966522072590001</v>
      </c>
      <c r="I3792" s="199">
        <f t="shared" si="119"/>
        <v>-1</v>
      </c>
    </row>
    <row r="3793" spans="1:9">
      <c r="A3793" s="214">
        <v>832</v>
      </c>
      <c r="B3793" s="86">
        <f t="shared" si="118"/>
        <v>7.3905706010168395E-2</v>
      </c>
      <c r="I3793" s="199">
        <f t="shared" si="119"/>
        <v>0</v>
      </c>
    </row>
    <row r="3794" spans="1:9">
      <c r="A3794" s="214">
        <v>22638</v>
      </c>
      <c r="B3794" s="86">
        <f t="shared" si="118"/>
        <v>1.3336621889214055</v>
      </c>
      <c r="I3794" s="199">
        <f t="shared" si="119"/>
        <v>1</v>
      </c>
    </row>
    <row r="3795" spans="1:9">
      <c r="A3795" s="214">
        <v>-6091</v>
      </c>
      <c r="B3795" s="86">
        <f t="shared" si="118"/>
        <v>-0.32604358002094669</v>
      </c>
      <c r="I3795" s="199">
        <f t="shared" si="119"/>
        <v>0</v>
      </c>
    </row>
    <row r="3796" spans="1:9">
      <c r="A3796" s="214">
        <v>-22065</v>
      </c>
      <c r="B3796" s="86">
        <f t="shared" si="118"/>
        <v>-1.2488790408126602</v>
      </c>
      <c r="I3796" s="199">
        <f t="shared" si="119"/>
        <v>-1</v>
      </c>
    </row>
    <row r="3797" spans="1:9">
      <c r="A3797" s="214">
        <v>-3168</v>
      </c>
      <c r="B3797" s="86">
        <f t="shared" si="118"/>
        <v>-0.15717867130089047</v>
      </c>
      <c r="I3797" s="199">
        <f t="shared" si="119"/>
        <v>0</v>
      </c>
    </row>
    <row r="3798" spans="1:9">
      <c r="A3798" s="214">
        <v>2282</v>
      </c>
      <c r="B3798" s="86">
        <f t="shared" si="118"/>
        <v>0.1576737927854272</v>
      </c>
      <c r="I3798" s="199">
        <f t="shared" si="119"/>
        <v>0</v>
      </c>
    </row>
    <row r="3799" spans="1:9">
      <c r="A3799" s="214">
        <v>14804</v>
      </c>
      <c r="B3799" s="86">
        <f t="shared" si="118"/>
        <v>0.881083435957697</v>
      </c>
      <c r="I3799" s="199">
        <f t="shared" si="119"/>
        <v>1</v>
      </c>
    </row>
    <row r="3800" spans="1:9">
      <c r="A3800" s="214">
        <v>-81</v>
      </c>
      <c r="B3800" s="86">
        <f t="shared" si="118"/>
        <v>2.1160696888919209E-2</v>
      </c>
      <c r="I3800" s="199">
        <f t="shared" si="119"/>
        <v>0</v>
      </c>
    </row>
    <row r="3801" spans="1:9">
      <c r="A3801" s="214">
        <v>-15616</v>
      </c>
      <c r="B3801" s="86">
        <f t="shared" si="118"/>
        <v>-0.87631325349290556</v>
      </c>
      <c r="I3801" s="199">
        <f t="shared" si="119"/>
        <v>-1</v>
      </c>
    </row>
    <row r="3802" spans="1:9">
      <c r="A3802" s="214">
        <v>-17232</v>
      </c>
      <c r="B3802" s="86">
        <f t="shared" si="118"/>
        <v>-0.96967134192657345</v>
      </c>
      <c r="I3802" s="199">
        <f t="shared" si="119"/>
        <v>-1</v>
      </c>
    </row>
    <row r="3803" spans="1:9">
      <c r="A3803" s="214">
        <v>16859</v>
      </c>
      <c r="B3803" s="86">
        <f t="shared" si="118"/>
        <v>0.99980303480125332</v>
      </c>
      <c r="I3803" s="199">
        <f t="shared" si="119"/>
        <v>1</v>
      </c>
    </row>
    <row r="3804" spans="1:9">
      <c r="A3804" s="214">
        <v>-6687</v>
      </c>
      <c r="B3804" s="86">
        <f t="shared" si="118"/>
        <v>-0.36047515224029447</v>
      </c>
      <c r="I3804" s="199">
        <f t="shared" si="119"/>
        <v>0</v>
      </c>
    </row>
    <row r="3805" spans="1:9">
      <c r="A3805" s="214">
        <v>21267</v>
      </c>
      <c r="B3805" s="86">
        <f t="shared" si="118"/>
        <v>1.2544580185980401</v>
      </c>
      <c r="I3805" s="199">
        <f t="shared" si="119"/>
        <v>1</v>
      </c>
    </row>
    <row r="3806" spans="1:9">
      <c r="A3806" s="214">
        <v>-18914</v>
      </c>
      <c r="B3806" s="86">
        <f t="shared" si="118"/>
        <v>-1.0668423225858736</v>
      </c>
      <c r="I3806" s="199">
        <f t="shared" si="119"/>
        <v>-1</v>
      </c>
    </row>
    <row r="3807" spans="1:9">
      <c r="A3807" s="214">
        <v>1019</v>
      </c>
      <c r="B3807" s="86">
        <f t="shared" si="118"/>
        <v>8.4708900649460392E-2</v>
      </c>
      <c r="I3807" s="199">
        <f t="shared" si="119"/>
        <v>0</v>
      </c>
    </row>
    <row r="3808" spans="1:9">
      <c r="A3808" s="214">
        <v>-6714</v>
      </c>
      <c r="B3808" s="86">
        <f t="shared" si="118"/>
        <v>-0.36203497178714411</v>
      </c>
      <c r="I3808" s="199">
        <f t="shared" si="119"/>
        <v>0</v>
      </c>
    </row>
    <row r="3809" spans="1:9">
      <c r="A3809" s="214">
        <v>-7404</v>
      </c>
      <c r="B3809" s="86">
        <f t="shared" si="118"/>
        <v>-0.40189702687330175</v>
      </c>
      <c r="I3809" s="199">
        <f t="shared" si="119"/>
        <v>0</v>
      </c>
    </row>
    <row r="3810" spans="1:9">
      <c r="A3810" s="214">
        <v>12656</v>
      </c>
      <c r="B3810" s="86">
        <f t="shared" si="118"/>
        <v>0.75699112534165836</v>
      </c>
      <c r="I3810" s="199">
        <f t="shared" si="119"/>
        <v>1</v>
      </c>
    </row>
    <row r="3811" spans="1:9">
      <c r="A3811" s="214">
        <v>15063</v>
      </c>
      <c r="B3811" s="86">
        <f t="shared" si="118"/>
        <v>0.89604614938858806</v>
      </c>
      <c r="I3811" s="199">
        <f t="shared" si="119"/>
        <v>1</v>
      </c>
    </row>
    <row r="3812" spans="1:9">
      <c r="A3812" s="214">
        <v>1595</v>
      </c>
      <c r="B3812" s="86">
        <f t="shared" si="118"/>
        <v>0.11798505098225286</v>
      </c>
      <c r="I3812" s="199">
        <f t="shared" si="119"/>
        <v>0</v>
      </c>
    </row>
    <row r="3813" spans="1:9">
      <c r="A3813" s="214">
        <v>-15821</v>
      </c>
      <c r="B3813" s="86">
        <f t="shared" si="118"/>
        <v>-0.88815632783009724</v>
      </c>
      <c r="I3813" s="199">
        <f t="shared" si="119"/>
        <v>-1</v>
      </c>
    </row>
    <row r="3814" spans="1:9">
      <c r="A3814" s="214">
        <v>-7524</v>
      </c>
      <c r="B3814" s="86">
        <f t="shared" si="118"/>
        <v>-0.40882955819263356</v>
      </c>
      <c r="I3814" s="199">
        <f t="shared" si="119"/>
        <v>0</v>
      </c>
    </row>
    <row r="3815" spans="1:9">
      <c r="A3815" s="214">
        <v>16435</v>
      </c>
      <c r="B3815" s="86">
        <f t="shared" si="118"/>
        <v>0.97530809080628111</v>
      </c>
      <c r="I3815" s="199">
        <f t="shared" si="119"/>
        <v>1</v>
      </c>
    </row>
    <row r="3816" spans="1:9">
      <c r="A3816" s="214">
        <v>20085</v>
      </c>
      <c r="B3816" s="86">
        <f t="shared" si="118"/>
        <v>1.1861725851026224</v>
      </c>
      <c r="I3816" s="199">
        <f t="shared" si="119"/>
        <v>1</v>
      </c>
    </row>
    <row r="3817" spans="1:9">
      <c r="A3817" s="214">
        <v>-9504</v>
      </c>
      <c r="B3817" s="86">
        <f t="shared" si="118"/>
        <v>-0.52321632496160764</v>
      </c>
      <c r="I3817" s="199">
        <f t="shared" si="119"/>
        <v>-1</v>
      </c>
    </row>
    <row r="3818" spans="1:9">
      <c r="A3818" s="214">
        <v>-8904</v>
      </c>
      <c r="B3818" s="86">
        <f t="shared" si="118"/>
        <v>-0.48855366836494879</v>
      </c>
      <c r="I3818" s="199">
        <f t="shared" si="119"/>
        <v>0</v>
      </c>
    </row>
    <row r="3819" spans="1:9">
      <c r="A3819" s="214">
        <v>-23198</v>
      </c>
      <c r="B3819" s="86">
        <f t="shared" si="118"/>
        <v>-1.3143336906860177</v>
      </c>
      <c r="I3819" s="199">
        <f t="shared" si="119"/>
        <v>-1</v>
      </c>
    </row>
    <row r="3820" spans="1:9">
      <c r="A3820" s="214">
        <v>14975</v>
      </c>
      <c r="B3820" s="86">
        <f t="shared" si="118"/>
        <v>0.89096229308774477</v>
      </c>
      <c r="I3820" s="199">
        <f t="shared" si="119"/>
        <v>1</v>
      </c>
    </row>
    <row r="3821" spans="1:9">
      <c r="A3821" s="214">
        <v>-5769</v>
      </c>
      <c r="B3821" s="86">
        <f t="shared" si="118"/>
        <v>-0.30744128764740647</v>
      </c>
      <c r="I3821" s="199">
        <f t="shared" si="119"/>
        <v>0</v>
      </c>
    </row>
    <row r="3822" spans="1:9">
      <c r="A3822" s="214">
        <v>19529</v>
      </c>
      <c r="B3822" s="86">
        <f t="shared" si="118"/>
        <v>1.1540518566563851</v>
      </c>
      <c r="I3822" s="199">
        <f t="shared" si="119"/>
        <v>1</v>
      </c>
    </row>
    <row r="3823" spans="1:9">
      <c r="A3823" s="214">
        <v>-10706</v>
      </c>
      <c r="B3823" s="86">
        <f t="shared" si="118"/>
        <v>-0.59265718034358084</v>
      </c>
      <c r="I3823" s="199">
        <f t="shared" si="119"/>
        <v>-1</v>
      </c>
    </row>
    <row r="3824" spans="1:9">
      <c r="A3824" s="214">
        <v>-3692</v>
      </c>
      <c r="B3824" s="86">
        <f t="shared" si="118"/>
        <v>-0.18745072472863916</v>
      </c>
      <c r="I3824" s="199">
        <f t="shared" si="119"/>
        <v>0</v>
      </c>
    </row>
    <row r="3825" spans="1:9">
      <c r="A3825" s="214">
        <v>1939</v>
      </c>
      <c r="B3825" s="86">
        <f t="shared" si="118"/>
        <v>0.13785830743100391</v>
      </c>
      <c r="I3825" s="199">
        <f t="shared" si="119"/>
        <v>0</v>
      </c>
    </row>
    <row r="3826" spans="1:9">
      <c r="A3826" s="214">
        <v>-14487</v>
      </c>
      <c r="B3826" s="86">
        <f t="shared" si="118"/>
        <v>-0.81108968799685921</v>
      </c>
      <c r="I3826" s="199">
        <f t="shared" si="119"/>
        <v>-1</v>
      </c>
    </row>
    <row r="3827" spans="1:9">
      <c r="A3827" s="214">
        <v>-27324</v>
      </c>
      <c r="B3827" s="86">
        <f t="shared" si="118"/>
        <v>-1.5526972258823748</v>
      </c>
      <c r="I3827" s="199">
        <f t="shared" si="119"/>
        <v>-2</v>
      </c>
    </row>
    <row r="3828" spans="1:9">
      <c r="A3828" s="214">
        <v>12399</v>
      </c>
      <c r="B3828" s="86">
        <f t="shared" si="118"/>
        <v>0.7421439540994228</v>
      </c>
      <c r="I3828" s="199">
        <f t="shared" si="119"/>
        <v>1</v>
      </c>
    </row>
    <row r="3829" spans="1:9">
      <c r="A3829" s="214">
        <v>17756</v>
      </c>
      <c r="B3829" s="86">
        <f t="shared" si="118"/>
        <v>1.0516237064132583</v>
      </c>
      <c r="I3829" s="199">
        <f t="shared" si="119"/>
        <v>1</v>
      </c>
    </row>
    <row r="3830" spans="1:9">
      <c r="A3830" s="214">
        <v>29053</v>
      </c>
      <c r="B3830" s="86">
        <f t="shared" si="118"/>
        <v>1.7042637590340162</v>
      </c>
      <c r="I3830" s="199">
        <f t="shared" si="119"/>
        <v>2</v>
      </c>
    </row>
    <row r="3831" spans="1:9">
      <c r="A3831" s="214">
        <v>14562</v>
      </c>
      <c r="B3831" s="86">
        <f t="shared" si="118"/>
        <v>0.86710283113037789</v>
      </c>
      <c r="I3831" s="199">
        <f t="shared" si="119"/>
        <v>1</v>
      </c>
    </row>
    <row r="3832" spans="1:9">
      <c r="A3832" s="214">
        <v>10797</v>
      </c>
      <c r="B3832" s="86">
        <f t="shared" si="118"/>
        <v>0.64959466098634377</v>
      </c>
      <c r="I3832" s="199">
        <f t="shared" si="119"/>
        <v>1</v>
      </c>
    </row>
    <row r="3833" spans="1:9">
      <c r="A3833" s="214">
        <v>11133</v>
      </c>
      <c r="B3833" s="86">
        <f t="shared" si="118"/>
        <v>0.66900574868047269</v>
      </c>
      <c r="I3833" s="199">
        <f t="shared" si="119"/>
        <v>1</v>
      </c>
    </row>
    <row r="3834" spans="1:9">
      <c r="A3834" s="214">
        <v>-11857</v>
      </c>
      <c r="B3834" s="86">
        <f t="shared" si="118"/>
        <v>-0.65915170991483796</v>
      </c>
      <c r="I3834" s="199">
        <f t="shared" si="119"/>
        <v>-1</v>
      </c>
    </row>
    <row r="3835" spans="1:9">
      <c r="A3835" s="214">
        <v>-14221</v>
      </c>
      <c r="B3835" s="86">
        <f t="shared" si="118"/>
        <v>-0.79572257690567372</v>
      </c>
      <c r="I3835" s="199">
        <f t="shared" si="119"/>
        <v>-1</v>
      </c>
    </row>
    <row r="3836" spans="1:9">
      <c r="A3836" s="214">
        <v>22914</v>
      </c>
      <c r="B3836" s="86">
        <f t="shared" si="118"/>
        <v>1.3496070109558687</v>
      </c>
      <c r="I3836" s="199">
        <f t="shared" si="119"/>
        <v>1</v>
      </c>
    </row>
    <row r="3837" spans="1:9">
      <c r="A3837" s="214">
        <v>-351</v>
      </c>
      <c r="B3837" s="86">
        <f t="shared" si="118"/>
        <v>5.5625014204227375E-3</v>
      </c>
      <c r="I3837" s="199">
        <f t="shared" si="119"/>
        <v>0</v>
      </c>
    </row>
    <row r="3838" spans="1:9">
      <c r="A3838" s="214">
        <v>24862</v>
      </c>
      <c r="B3838" s="86">
        <f t="shared" si="118"/>
        <v>1.4621451027063543</v>
      </c>
      <c r="I3838" s="199">
        <f t="shared" si="119"/>
        <v>1</v>
      </c>
    </row>
    <row r="3839" spans="1:9">
      <c r="A3839" s="214">
        <v>-16768</v>
      </c>
      <c r="B3839" s="86">
        <f t="shared" si="118"/>
        <v>-0.94286555415849049</v>
      </c>
      <c r="I3839" s="199">
        <f t="shared" si="119"/>
        <v>-1</v>
      </c>
    </row>
    <row r="3840" spans="1:9">
      <c r="A3840" s="214">
        <v>-16327</v>
      </c>
      <c r="B3840" s="86">
        <f t="shared" si="118"/>
        <v>-0.91738850155994622</v>
      </c>
      <c r="I3840" s="199">
        <f t="shared" si="119"/>
        <v>-1</v>
      </c>
    </row>
    <row r="3841" spans="1:9">
      <c r="A3841" s="214">
        <v>19490</v>
      </c>
      <c r="B3841" s="86">
        <f t="shared" si="118"/>
        <v>1.1517987839776023</v>
      </c>
      <c r="I3841" s="199">
        <f t="shared" si="119"/>
        <v>1</v>
      </c>
    </row>
    <row r="3842" spans="1:9">
      <c r="A3842" s="214">
        <v>13986</v>
      </c>
      <c r="B3842" s="86">
        <f t="shared" si="118"/>
        <v>0.83382668079758537</v>
      </c>
      <c r="I3842" s="199">
        <f t="shared" si="119"/>
        <v>1</v>
      </c>
    </row>
    <row r="3843" spans="1:9">
      <c r="A3843" s="214">
        <v>-22281</v>
      </c>
      <c r="B3843" s="86">
        <f t="shared" si="118"/>
        <v>-1.2613575971874573</v>
      </c>
      <c r="I3843" s="199">
        <f t="shared" si="119"/>
        <v>-1</v>
      </c>
    </row>
    <row r="3844" spans="1:9">
      <c r="A3844" s="214">
        <v>-5628</v>
      </c>
      <c r="B3844" s="86">
        <f t="shared" si="118"/>
        <v>-0.29929556334719165</v>
      </c>
      <c r="I3844" s="199">
        <f t="shared" si="119"/>
        <v>0</v>
      </c>
    </row>
    <row r="3845" spans="1:9">
      <c r="A3845" s="214">
        <v>29637</v>
      </c>
      <c r="B3845" s="86">
        <f t="shared" si="118"/>
        <v>1.7380020781214307</v>
      </c>
      <c r="I3845" s="199">
        <f t="shared" si="119"/>
        <v>2</v>
      </c>
    </row>
    <row r="3846" spans="1:9">
      <c r="A3846" s="214">
        <v>-6619</v>
      </c>
      <c r="B3846" s="86">
        <f t="shared" si="118"/>
        <v>-0.3565467178260065</v>
      </c>
      <c r="I3846" s="199">
        <f t="shared" si="119"/>
        <v>0</v>
      </c>
    </row>
    <row r="3847" spans="1:9">
      <c r="A3847" s="214">
        <v>11048</v>
      </c>
      <c r="B3847" s="86">
        <f t="shared" si="118"/>
        <v>0.66409520566261271</v>
      </c>
      <c r="I3847" s="199">
        <f t="shared" si="119"/>
        <v>1</v>
      </c>
    </row>
    <row r="3848" spans="1:9">
      <c r="A3848" s="214">
        <v>-4982</v>
      </c>
      <c r="B3848" s="86">
        <f t="shared" ref="B3848:B3911" si="120">(A3848-$F$7)/$F$8</f>
        <v>-0.26197543641145565</v>
      </c>
      <c r="I3848" s="199">
        <f t="shared" ref="I3848:I3911" si="121">ROUND(B3848,0)</f>
        <v>0</v>
      </c>
    </row>
    <row r="3849" spans="1:9">
      <c r="A3849" s="214">
        <v>11625</v>
      </c>
      <c r="B3849" s="86">
        <f t="shared" si="120"/>
        <v>0.69742912708973293</v>
      </c>
      <c r="I3849" s="199">
        <f t="shared" si="121"/>
        <v>1</v>
      </c>
    </row>
    <row r="3850" spans="1:9">
      <c r="A3850" s="214">
        <v>14623</v>
      </c>
      <c r="B3850" s="86">
        <f t="shared" si="120"/>
        <v>0.87062686788437149</v>
      </c>
      <c r="I3850" s="199">
        <f t="shared" si="121"/>
        <v>1</v>
      </c>
    </row>
    <row r="3851" spans="1:9">
      <c r="A3851" s="214">
        <v>23169</v>
      </c>
      <c r="B3851" s="86">
        <f t="shared" si="120"/>
        <v>1.3643386400094486</v>
      </c>
      <c r="I3851" s="199">
        <f t="shared" si="121"/>
        <v>1</v>
      </c>
    </row>
    <row r="3852" spans="1:9">
      <c r="A3852" s="214">
        <v>5506</v>
      </c>
      <c r="B3852" s="86">
        <f t="shared" si="120"/>
        <v>0.34392780089814062</v>
      </c>
      <c r="I3852" s="199">
        <f t="shared" si="121"/>
        <v>0</v>
      </c>
    </row>
    <row r="3853" spans="1:9">
      <c r="A3853" s="214">
        <v>29887</v>
      </c>
      <c r="B3853" s="86">
        <f t="shared" si="120"/>
        <v>1.7524448517033719</v>
      </c>
      <c r="I3853" s="199">
        <f t="shared" si="121"/>
        <v>2</v>
      </c>
    </row>
    <row r="3854" spans="1:9">
      <c r="A3854" s="214">
        <v>12545</v>
      </c>
      <c r="B3854" s="86">
        <f t="shared" si="120"/>
        <v>0.75057853387127649</v>
      </c>
      <c r="I3854" s="199">
        <f t="shared" si="121"/>
        <v>1</v>
      </c>
    </row>
    <row r="3855" spans="1:9">
      <c r="A3855" s="214">
        <v>15233</v>
      </c>
      <c r="B3855" s="86">
        <f t="shared" si="120"/>
        <v>0.90586723542430803</v>
      </c>
      <c r="I3855" s="199">
        <f t="shared" si="121"/>
        <v>1</v>
      </c>
    </row>
    <row r="3856" spans="1:9">
      <c r="A3856" s="214">
        <v>-7598</v>
      </c>
      <c r="B3856" s="86">
        <f t="shared" si="120"/>
        <v>-0.41310461917288815</v>
      </c>
      <c r="I3856" s="199">
        <f t="shared" si="121"/>
        <v>0</v>
      </c>
    </row>
    <row r="3857" spans="1:9">
      <c r="A3857" s="214">
        <v>-14463</v>
      </c>
      <c r="B3857" s="86">
        <f t="shared" si="120"/>
        <v>-0.80970318173299283</v>
      </c>
      <c r="I3857" s="199">
        <f t="shared" si="121"/>
        <v>-1</v>
      </c>
    </row>
    <row r="3858" spans="1:9">
      <c r="A3858" s="214">
        <v>7040</v>
      </c>
      <c r="B3858" s="86">
        <f t="shared" si="120"/>
        <v>0.43254865959693167</v>
      </c>
      <c r="I3858" s="199">
        <f t="shared" si="121"/>
        <v>0</v>
      </c>
    </row>
    <row r="3859" spans="1:9">
      <c r="A3859" s="214">
        <v>-12183</v>
      </c>
      <c r="B3859" s="86">
        <f t="shared" si="120"/>
        <v>-0.67798508666568924</v>
      </c>
      <c r="I3859" s="199">
        <f t="shared" si="121"/>
        <v>-1</v>
      </c>
    </row>
    <row r="3860" spans="1:9">
      <c r="A3860" s="214">
        <v>29744</v>
      </c>
      <c r="B3860" s="86">
        <f t="shared" si="120"/>
        <v>1.7441835852145016</v>
      </c>
      <c r="I3860" s="199">
        <f t="shared" si="121"/>
        <v>2</v>
      </c>
    </row>
    <row r="3861" spans="1:9">
      <c r="A3861" s="214">
        <v>-14047</v>
      </c>
      <c r="B3861" s="86">
        <f t="shared" si="120"/>
        <v>-0.78567040649264264</v>
      </c>
      <c r="I3861" s="199">
        <f t="shared" si="121"/>
        <v>-1</v>
      </c>
    </row>
    <row r="3862" spans="1:9">
      <c r="A3862" s="214">
        <v>7840</v>
      </c>
      <c r="B3862" s="86">
        <f t="shared" si="120"/>
        <v>0.47876553505914354</v>
      </c>
      <c r="I3862" s="199">
        <f t="shared" si="121"/>
        <v>0</v>
      </c>
    </row>
    <row r="3863" spans="1:9">
      <c r="A3863" s="214">
        <v>-27764</v>
      </c>
      <c r="B3863" s="86">
        <f t="shared" si="120"/>
        <v>-1.5781165073865913</v>
      </c>
      <c r="I3863" s="199">
        <f t="shared" si="121"/>
        <v>-2</v>
      </c>
    </row>
    <row r="3864" spans="1:9">
      <c r="A3864" s="214">
        <v>-7879</v>
      </c>
      <c r="B3864" s="86">
        <f t="shared" si="120"/>
        <v>-0.42933829667899004</v>
      </c>
      <c r="I3864" s="199">
        <f t="shared" si="121"/>
        <v>0</v>
      </c>
    </row>
    <row r="3865" spans="1:9">
      <c r="A3865" s="214">
        <v>21055</v>
      </c>
      <c r="B3865" s="86">
        <f t="shared" si="120"/>
        <v>1.242210546600554</v>
      </c>
      <c r="I3865" s="199">
        <f t="shared" si="121"/>
        <v>1</v>
      </c>
    </row>
    <row r="3866" spans="1:9">
      <c r="A3866" s="214">
        <v>29557</v>
      </c>
      <c r="B3866" s="86">
        <f t="shared" si="120"/>
        <v>1.7333803905752097</v>
      </c>
      <c r="I3866" s="199">
        <f t="shared" si="121"/>
        <v>2</v>
      </c>
    </row>
    <row r="3867" spans="1:9">
      <c r="A3867" s="214">
        <v>-8438</v>
      </c>
      <c r="B3867" s="86">
        <f t="shared" si="120"/>
        <v>-0.4616323384082105</v>
      </c>
      <c r="I3867" s="199">
        <f t="shared" si="121"/>
        <v>0</v>
      </c>
    </row>
    <row r="3868" spans="1:9">
      <c r="A3868" s="214">
        <v>-27464</v>
      </c>
      <c r="B3868" s="86">
        <f t="shared" si="120"/>
        <v>-1.5607851790882619</v>
      </c>
      <c r="I3868" s="199">
        <f t="shared" si="121"/>
        <v>-2</v>
      </c>
    </row>
    <row r="3869" spans="1:9">
      <c r="A3869" s="214">
        <v>-896</v>
      </c>
      <c r="B3869" s="86">
        <f t="shared" si="120"/>
        <v>-2.592274498820903E-2</v>
      </c>
      <c r="I3869" s="199">
        <f t="shared" si="121"/>
        <v>0</v>
      </c>
    </row>
    <row r="3870" spans="1:9">
      <c r="A3870" s="214">
        <v>-26348</v>
      </c>
      <c r="B3870" s="86">
        <f t="shared" si="120"/>
        <v>-1.4963126378184766</v>
      </c>
      <c r="I3870" s="199">
        <f t="shared" si="121"/>
        <v>-1</v>
      </c>
    </row>
    <row r="3871" spans="1:9">
      <c r="A3871" s="214">
        <v>-27619</v>
      </c>
      <c r="B3871" s="86">
        <f t="shared" si="120"/>
        <v>-1.5697396987090655</v>
      </c>
      <c r="I3871" s="199">
        <f t="shared" si="121"/>
        <v>-2</v>
      </c>
    </row>
    <row r="3872" spans="1:9">
      <c r="A3872" s="214">
        <v>7051</v>
      </c>
      <c r="B3872" s="86">
        <f t="shared" si="120"/>
        <v>0.43318414163453711</v>
      </c>
      <c r="I3872" s="199">
        <f t="shared" si="121"/>
        <v>0</v>
      </c>
    </row>
    <row r="3873" spans="1:9">
      <c r="A3873" s="214">
        <v>-21053</v>
      </c>
      <c r="B3873" s="86">
        <f t="shared" si="120"/>
        <v>-1.1904146933529625</v>
      </c>
      <c r="I3873" s="199">
        <f t="shared" si="121"/>
        <v>-1</v>
      </c>
    </row>
    <row r="3874" spans="1:9">
      <c r="A3874" s="214">
        <v>25402</v>
      </c>
      <c r="B3874" s="86">
        <f t="shared" si="120"/>
        <v>1.4933414936433473</v>
      </c>
      <c r="I3874" s="199">
        <f t="shared" si="121"/>
        <v>1</v>
      </c>
    </row>
    <row r="3875" spans="1:9">
      <c r="A3875" s="214">
        <v>836</v>
      </c>
      <c r="B3875" s="86">
        <f t="shared" si="120"/>
        <v>7.4136790387479445E-2</v>
      </c>
      <c r="I3875" s="199">
        <f t="shared" si="121"/>
        <v>0</v>
      </c>
    </row>
    <row r="3876" spans="1:9">
      <c r="A3876" s="214">
        <v>-12602</v>
      </c>
      <c r="B3876" s="86">
        <f t="shared" si="120"/>
        <v>-0.70219117518902263</v>
      </c>
      <c r="I3876" s="199">
        <f t="shared" si="121"/>
        <v>-1</v>
      </c>
    </row>
    <row r="3877" spans="1:9">
      <c r="A3877" s="214">
        <v>24182</v>
      </c>
      <c r="B3877" s="86">
        <f t="shared" si="120"/>
        <v>1.4228607585634743</v>
      </c>
      <c r="I3877" s="199">
        <f t="shared" si="121"/>
        <v>1</v>
      </c>
    </row>
    <row r="3878" spans="1:9">
      <c r="A3878" s="214">
        <v>11205</v>
      </c>
      <c r="B3878" s="86">
        <f t="shared" si="120"/>
        <v>0.67316526747207173</v>
      </c>
      <c r="I3878" s="199">
        <f t="shared" si="121"/>
        <v>1</v>
      </c>
    </row>
    <row r="3879" spans="1:9">
      <c r="A3879" s="214">
        <v>15693</v>
      </c>
      <c r="B3879" s="86">
        <f t="shared" si="120"/>
        <v>0.93244193881507975</v>
      </c>
      <c r="I3879" s="199">
        <f t="shared" si="121"/>
        <v>1</v>
      </c>
    </row>
    <row r="3880" spans="1:9">
      <c r="A3880" s="214">
        <v>-24978</v>
      </c>
      <c r="B3880" s="86">
        <f t="shared" si="120"/>
        <v>-1.4171662385894388</v>
      </c>
      <c r="I3880" s="199">
        <f t="shared" si="121"/>
        <v>-1</v>
      </c>
    </row>
    <row r="3881" spans="1:9">
      <c r="A3881" s="214">
        <v>15271</v>
      </c>
      <c r="B3881" s="86">
        <f t="shared" si="120"/>
        <v>0.90806253700876305</v>
      </c>
      <c r="I3881" s="199">
        <f t="shared" si="121"/>
        <v>1</v>
      </c>
    </row>
    <row r="3882" spans="1:9">
      <c r="A3882" s="214">
        <v>29078</v>
      </c>
      <c r="B3882" s="86">
        <f t="shared" si="120"/>
        <v>1.7057080363922104</v>
      </c>
      <c r="I3882" s="199">
        <f t="shared" si="121"/>
        <v>2</v>
      </c>
    </row>
    <row r="3883" spans="1:9">
      <c r="A3883" s="214">
        <v>2523</v>
      </c>
      <c r="B3883" s="86">
        <f t="shared" si="120"/>
        <v>0.1715966265184185</v>
      </c>
      <c r="I3883" s="199">
        <f t="shared" si="121"/>
        <v>0</v>
      </c>
    </row>
    <row r="3884" spans="1:9">
      <c r="A3884" s="214">
        <v>20172</v>
      </c>
      <c r="B3884" s="86">
        <f t="shared" si="120"/>
        <v>1.1911986703091377</v>
      </c>
      <c r="I3884" s="199">
        <f t="shared" si="121"/>
        <v>1</v>
      </c>
    </row>
    <row r="3885" spans="1:9">
      <c r="A3885" s="214">
        <v>23492</v>
      </c>
      <c r="B3885" s="86">
        <f t="shared" si="120"/>
        <v>1.3829987034773166</v>
      </c>
      <c r="I3885" s="199">
        <f t="shared" si="121"/>
        <v>1</v>
      </c>
    </row>
    <row r="3886" spans="1:9">
      <c r="A3886" s="214">
        <v>-15067</v>
      </c>
      <c r="B3886" s="86">
        <f t="shared" si="120"/>
        <v>-0.84459692270696274</v>
      </c>
      <c r="I3886" s="199">
        <f t="shared" si="121"/>
        <v>-1</v>
      </c>
    </row>
    <row r="3887" spans="1:9">
      <c r="A3887" s="214">
        <v>3418</v>
      </c>
      <c r="B3887" s="86">
        <f t="shared" si="120"/>
        <v>0.2233017559417679</v>
      </c>
      <c r="I3887" s="199">
        <f t="shared" si="121"/>
        <v>0</v>
      </c>
    </row>
    <row r="3888" spans="1:9">
      <c r="A3888" s="214">
        <v>29067</v>
      </c>
      <c r="B3888" s="86">
        <f t="shared" si="120"/>
        <v>1.7050725543546048</v>
      </c>
      <c r="I3888" s="199">
        <f t="shared" si="121"/>
        <v>2</v>
      </c>
    </row>
    <row r="3889" spans="1:9">
      <c r="A3889" s="214">
        <v>-22085</v>
      </c>
      <c r="B3889" s="86">
        <f t="shared" si="120"/>
        <v>-1.2500344626992155</v>
      </c>
      <c r="I3889" s="199">
        <f t="shared" si="121"/>
        <v>-1</v>
      </c>
    </row>
    <row r="3890" spans="1:9">
      <c r="A3890" s="214">
        <v>-9359</v>
      </c>
      <c r="B3890" s="86">
        <f t="shared" si="120"/>
        <v>-0.51483951628408176</v>
      </c>
      <c r="I3890" s="199">
        <f t="shared" si="121"/>
        <v>-1</v>
      </c>
    </row>
    <row r="3891" spans="1:9">
      <c r="A3891" s="214">
        <v>27975</v>
      </c>
      <c r="B3891" s="86">
        <f t="shared" si="120"/>
        <v>1.6419865193486858</v>
      </c>
      <c r="I3891" s="199">
        <f t="shared" si="121"/>
        <v>2</v>
      </c>
    </row>
    <row r="3892" spans="1:9">
      <c r="A3892" s="214">
        <v>4863</v>
      </c>
      <c r="B3892" s="86">
        <f t="shared" si="120"/>
        <v>0.30678098724538794</v>
      </c>
      <c r="I3892" s="199">
        <f t="shared" si="121"/>
        <v>0</v>
      </c>
    </row>
    <row r="3893" spans="1:9">
      <c r="A3893" s="214">
        <v>-11072</v>
      </c>
      <c r="B3893" s="86">
        <f t="shared" si="120"/>
        <v>-0.61380140086754265</v>
      </c>
      <c r="I3893" s="199">
        <f t="shared" si="121"/>
        <v>-1</v>
      </c>
    </row>
    <row r="3894" spans="1:9">
      <c r="A3894" s="214">
        <v>-5409</v>
      </c>
      <c r="B3894" s="86">
        <f t="shared" si="120"/>
        <v>-0.28664369368941117</v>
      </c>
      <c r="I3894" s="199">
        <f t="shared" si="121"/>
        <v>0</v>
      </c>
    </row>
    <row r="3895" spans="1:9">
      <c r="A3895" s="214">
        <v>-7708</v>
      </c>
      <c r="B3895" s="86">
        <f t="shared" si="120"/>
        <v>-0.41945943954894227</v>
      </c>
      <c r="I3895" s="199">
        <f t="shared" si="121"/>
        <v>0</v>
      </c>
    </row>
    <row r="3896" spans="1:9">
      <c r="A3896" s="214">
        <v>22699</v>
      </c>
      <c r="B3896" s="86">
        <f t="shared" si="120"/>
        <v>1.3371862256753992</v>
      </c>
      <c r="I3896" s="199">
        <f t="shared" si="121"/>
        <v>1</v>
      </c>
    </row>
    <row r="3897" spans="1:9">
      <c r="A3897" s="214">
        <v>-1344</v>
      </c>
      <c r="B3897" s="86">
        <f t="shared" si="120"/>
        <v>-5.1804195247047623E-2</v>
      </c>
      <c r="I3897" s="199">
        <f t="shared" si="121"/>
        <v>0</v>
      </c>
    </row>
    <row r="3898" spans="1:9">
      <c r="A3898" s="214">
        <v>8362</v>
      </c>
      <c r="B3898" s="86">
        <f t="shared" si="120"/>
        <v>0.50892204629823667</v>
      </c>
      <c r="I3898" s="199">
        <f t="shared" si="121"/>
        <v>1</v>
      </c>
    </row>
    <row r="3899" spans="1:9">
      <c r="A3899" s="214">
        <v>-7362</v>
      </c>
      <c r="B3899" s="86">
        <f t="shared" si="120"/>
        <v>-0.39947064091153567</v>
      </c>
      <c r="I3899" s="199">
        <f t="shared" si="121"/>
        <v>0</v>
      </c>
    </row>
    <row r="3900" spans="1:9">
      <c r="A3900" s="214">
        <v>8758</v>
      </c>
      <c r="B3900" s="86">
        <f t="shared" si="120"/>
        <v>0.53179939965203149</v>
      </c>
      <c r="I3900" s="199">
        <f t="shared" si="121"/>
        <v>1</v>
      </c>
    </row>
    <row r="3901" spans="1:9">
      <c r="A3901" s="214">
        <v>24976</v>
      </c>
      <c r="B3901" s="86">
        <f t="shared" si="120"/>
        <v>1.4687310074597195</v>
      </c>
      <c r="I3901" s="199">
        <f t="shared" si="121"/>
        <v>1</v>
      </c>
    </row>
    <row r="3902" spans="1:9">
      <c r="A3902" s="214">
        <v>-10412</v>
      </c>
      <c r="B3902" s="86">
        <f t="shared" si="120"/>
        <v>-0.57567247861121795</v>
      </c>
      <c r="I3902" s="199">
        <f t="shared" si="121"/>
        <v>-1</v>
      </c>
    </row>
    <row r="3903" spans="1:9">
      <c r="A3903" s="214">
        <v>15016</v>
      </c>
      <c r="B3903" s="86">
        <f t="shared" si="120"/>
        <v>0.89333090795518311</v>
      </c>
      <c r="I3903" s="199">
        <f t="shared" si="121"/>
        <v>1</v>
      </c>
    </row>
    <row r="3904" spans="1:9">
      <c r="A3904" s="214">
        <v>29617</v>
      </c>
      <c r="B3904" s="86">
        <f t="shared" si="120"/>
        <v>1.7368466562348754</v>
      </c>
      <c r="I3904" s="199">
        <f t="shared" si="121"/>
        <v>2</v>
      </c>
    </row>
    <row r="3905" spans="1:9">
      <c r="A3905" s="214">
        <v>16092</v>
      </c>
      <c r="B3905" s="86">
        <f t="shared" si="120"/>
        <v>0.95549260545185777</v>
      </c>
      <c r="I3905" s="199">
        <f t="shared" si="121"/>
        <v>1</v>
      </c>
    </row>
    <row r="3906" spans="1:9">
      <c r="A3906" s="214">
        <v>-11068</v>
      </c>
      <c r="B3906" s="86">
        <f t="shared" si="120"/>
        <v>-0.61357031649023164</v>
      </c>
      <c r="I3906" s="199">
        <f t="shared" si="121"/>
        <v>-1</v>
      </c>
    </row>
    <row r="3907" spans="1:9">
      <c r="A3907" s="214">
        <v>-20165</v>
      </c>
      <c r="B3907" s="86">
        <f t="shared" si="120"/>
        <v>-1.1391139615899073</v>
      </c>
      <c r="I3907" s="199">
        <f t="shared" si="121"/>
        <v>-1</v>
      </c>
    </row>
    <row r="3908" spans="1:9">
      <c r="A3908" s="214">
        <v>11416</v>
      </c>
      <c r="B3908" s="86">
        <f t="shared" si="120"/>
        <v>0.68535496837523013</v>
      </c>
      <c r="I3908" s="199">
        <f t="shared" si="121"/>
        <v>1</v>
      </c>
    </row>
    <row r="3909" spans="1:9">
      <c r="A3909" s="214">
        <v>12996</v>
      </c>
      <c r="B3909" s="86">
        <f t="shared" si="120"/>
        <v>0.77663329741309839</v>
      </c>
      <c r="I3909" s="199">
        <f t="shared" si="121"/>
        <v>1</v>
      </c>
    </row>
    <row r="3910" spans="1:9">
      <c r="A3910" s="214">
        <v>22175</v>
      </c>
      <c r="B3910" s="86">
        <f t="shared" si="120"/>
        <v>1.3069141722476505</v>
      </c>
      <c r="I3910" s="199">
        <f t="shared" si="121"/>
        <v>1</v>
      </c>
    </row>
    <row r="3911" spans="1:9">
      <c r="A3911" s="214">
        <v>-6148</v>
      </c>
      <c r="B3911" s="86">
        <f t="shared" si="120"/>
        <v>-0.32933653239762928</v>
      </c>
      <c r="I3911" s="199">
        <f t="shared" si="121"/>
        <v>0</v>
      </c>
    </row>
    <row r="3912" spans="1:9">
      <c r="A3912" s="214">
        <v>27393</v>
      </c>
      <c r="B3912" s="86">
        <f t="shared" ref="B3912:B3975" si="122">(A3912-$F$7)/$F$8</f>
        <v>1.6083637424499269</v>
      </c>
      <c r="I3912" s="199">
        <f t="shared" ref="I3912:I3975" si="123">ROUND(B3912,0)</f>
        <v>2</v>
      </c>
    </row>
    <row r="3913" spans="1:9">
      <c r="A3913" s="214">
        <v>33</v>
      </c>
      <c r="B3913" s="86">
        <f t="shared" si="122"/>
        <v>2.7746601642284385E-2</v>
      </c>
      <c r="I3913" s="199">
        <f t="shared" si="123"/>
        <v>0</v>
      </c>
    </row>
    <row r="3914" spans="1:9">
      <c r="A3914" s="214">
        <v>-26347</v>
      </c>
      <c r="B3914" s="86">
        <f t="shared" si="122"/>
        <v>-1.4962548667241486</v>
      </c>
      <c r="I3914" s="199">
        <f t="shared" si="123"/>
        <v>-1</v>
      </c>
    </row>
    <row r="3915" spans="1:9">
      <c r="A3915" s="214">
        <v>-1141</v>
      </c>
      <c r="B3915" s="86">
        <f t="shared" si="122"/>
        <v>-4.0076663098511385E-2</v>
      </c>
      <c r="I3915" s="199">
        <f t="shared" si="123"/>
        <v>0</v>
      </c>
    </row>
    <row r="3916" spans="1:9">
      <c r="A3916" s="214">
        <v>-29570</v>
      </c>
      <c r="B3916" s="86">
        <f t="shared" si="122"/>
        <v>-1.6824511037425345</v>
      </c>
      <c r="I3916" s="199">
        <f t="shared" si="123"/>
        <v>-2</v>
      </c>
    </row>
    <row r="3917" spans="1:9">
      <c r="A3917" s="214">
        <v>-6597</v>
      </c>
      <c r="B3917" s="86">
        <f t="shared" si="122"/>
        <v>-0.35527575375079568</v>
      </c>
      <c r="I3917" s="199">
        <f t="shared" si="123"/>
        <v>0</v>
      </c>
    </row>
    <row r="3918" spans="1:9">
      <c r="A3918" s="214">
        <v>9601</v>
      </c>
      <c r="B3918" s="86">
        <f t="shared" si="122"/>
        <v>0.5805004321703372</v>
      </c>
      <c r="I3918" s="199">
        <f t="shared" si="123"/>
        <v>1</v>
      </c>
    </row>
    <row r="3919" spans="1:9">
      <c r="A3919" s="214">
        <v>4832</v>
      </c>
      <c r="B3919" s="86">
        <f t="shared" si="122"/>
        <v>0.30499008332122723</v>
      </c>
      <c r="I3919" s="199">
        <f t="shared" si="123"/>
        <v>0</v>
      </c>
    </row>
    <row r="3920" spans="1:9">
      <c r="A3920" s="214">
        <v>27725</v>
      </c>
      <c r="B3920" s="86">
        <f t="shared" si="122"/>
        <v>1.6275437457667448</v>
      </c>
      <c r="I3920" s="199">
        <f t="shared" si="123"/>
        <v>2</v>
      </c>
    </row>
    <row r="3921" spans="1:9">
      <c r="A3921" s="214">
        <v>-29295</v>
      </c>
      <c r="B3921" s="86">
        <f t="shared" si="122"/>
        <v>-1.6665640528023991</v>
      </c>
      <c r="I3921" s="199">
        <f t="shared" si="123"/>
        <v>-2</v>
      </c>
    </row>
    <row r="3922" spans="1:9">
      <c r="A3922" s="214">
        <v>-25230</v>
      </c>
      <c r="B3922" s="86">
        <f t="shared" si="122"/>
        <v>-1.4317245543600357</v>
      </c>
      <c r="I3922" s="199">
        <f t="shared" si="123"/>
        <v>-1</v>
      </c>
    </row>
    <row r="3923" spans="1:9">
      <c r="A3923" s="214">
        <v>-27408</v>
      </c>
      <c r="B3923" s="86">
        <f t="shared" si="122"/>
        <v>-1.5575499978059071</v>
      </c>
      <c r="I3923" s="199">
        <f t="shared" si="123"/>
        <v>-2</v>
      </c>
    </row>
    <row r="3924" spans="1:9">
      <c r="A3924" s="214">
        <v>9320</v>
      </c>
      <c r="B3924" s="86">
        <f t="shared" si="122"/>
        <v>0.56426675466423526</v>
      </c>
      <c r="I3924" s="199">
        <f t="shared" si="123"/>
        <v>1</v>
      </c>
    </row>
    <row r="3925" spans="1:9">
      <c r="A3925" s="214">
        <v>-28214</v>
      </c>
      <c r="B3925" s="86">
        <f t="shared" si="122"/>
        <v>-1.6041134998340854</v>
      </c>
      <c r="I3925" s="199">
        <f t="shared" si="123"/>
        <v>-2</v>
      </c>
    </row>
    <row r="3926" spans="1:9">
      <c r="A3926" s="214">
        <v>17408</v>
      </c>
      <c r="B3926" s="86">
        <f t="shared" si="122"/>
        <v>1.0315193655871961</v>
      </c>
      <c r="I3926" s="199">
        <f t="shared" si="123"/>
        <v>1</v>
      </c>
    </row>
    <row r="3927" spans="1:9">
      <c r="A3927" s="214">
        <v>-27319</v>
      </c>
      <c r="B3927" s="86">
        <f t="shared" si="122"/>
        <v>-1.5524083704107361</v>
      </c>
      <c r="I3927" s="199">
        <f t="shared" si="123"/>
        <v>-2</v>
      </c>
    </row>
    <row r="3928" spans="1:9">
      <c r="A3928" s="214">
        <v>-22777</v>
      </c>
      <c r="B3928" s="86">
        <f t="shared" si="122"/>
        <v>-1.2900120599740288</v>
      </c>
      <c r="I3928" s="199">
        <f t="shared" si="123"/>
        <v>-1</v>
      </c>
    </row>
    <row r="3929" spans="1:9">
      <c r="A3929" s="214">
        <v>-27680</v>
      </c>
      <c r="B3929" s="86">
        <f t="shared" si="122"/>
        <v>-1.573263735463059</v>
      </c>
      <c r="I3929" s="199">
        <f t="shared" si="123"/>
        <v>-2</v>
      </c>
    </row>
    <row r="3930" spans="1:9">
      <c r="A3930" s="214">
        <v>19325</v>
      </c>
      <c r="B3930" s="86">
        <f t="shared" si="122"/>
        <v>1.142266553413521</v>
      </c>
      <c r="I3930" s="199">
        <f t="shared" si="123"/>
        <v>1</v>
      </c>
    </row>
    <row r="3931" spans="1:9">
      <c r="A3931" s="214">
        <v>16300</v>
      </c>
      <c r="B3931" s="86">
        <f t="shared" si="122"/>
        <v>0.96750899307203286</v>
      </c>
      <c r="I3931" s="199">
        <f t="shared" si="123"/>
        <v>1</v>
      </c>
    </row>
    <row r="3932" spans="1:9">
      <c r="A3932" s="214">
        <v>-23299</v>
      </c>
      <c r="B3932" s="86">
        <f t="shared" si="122"/>
        <v>-1.3201685712131219</v>
      </c>
      <c r="I3932" s="199">
        <f t="shared" si="123"/>
        <v>-1</v>
      </c>
    </row>
    <row r="3933" spans="1:9">
      <c r="A3933" s="214">
        <v>-29095</v>
      </c>
      <c r="B3933" s="86">
        <f t="shared" si="122"/>
        <v>-1.6550098339368462</v>
      </c>
      <c r="I3933" s="199">
        <f t="shared" si="123"/>
        <v>-2</v>
      </c>
    </row>
    <row r="3934" spans="1:9">
      <c r="A3934" s="214">
        <v>21923</v>
      </c>
      <c r="B3934" s="86">
        <f t="shared" si="122"/>
        <v>1.2923558564770539</v>
      </c>
      <c r="I3934" s="199">
        <f t="shared" si="123"/>
        <v>1</v>
      </c>
    </row>
    <row r="3935" spans="1:9">
      <c r="A3935" s="214">
        <v>20615</v>
      </c>
      <c r="B3935" s="86">
        <f t="shared" si="122"/>
        <v>1.2167912650963375</v>
      </c>
      <c r="I3935" s="199">
        <f t="shared" si="123"/>
        <v>1</v>
      </c>
    </row>
    <row r="3936" spans="1:9">
      <c r="A3936" s="214">
        <v>8853</v>
      </c>
      <c r="B3936" s="86">
        <f t="shared" si="122"/>
        <v>0.53728765361316921</v>
      </c>
      <c r="I3936" s="199">
        <f t="shared" si="123"/>
        <v>1</v>
      </c>
    </row>
    <row r="3937" spans="1:9">
      <c r="A3937" s="214">
        <v>-29433</v>
      </c>
      <c r="B3937" s="86">
        <f t="shared" si="122"/>
        <v>-1.6745364638196307</v>
      </c>
      <c r="I3937" s="199">
        <f t="shared" si="123"/>
        <v>-2</v>
      </c>
    </row>
    <row r="3938" spans="1:9">
      <c r="A3938" s="214">
        <v>1109</v>
      </c>
      <c r="B3938" s="86">
        <f t="shared" si="122"/>
        <v>8.9908299138959216E-2</v>
      </c>
      <c r="I3938" s="199">
        <f t="shared" si="123"/>
        <v>0</v>
      </c>
    </row>
    <row r="3939" spans="1:9">
      <c r="A3939" s="214">
        <v>-951</v>
      </c>
      <c r="B3939" s="86">
        <f t="shared" si="122"/>
        <v>-2.9100155176236087E-2</v>
      </c>
      <c r="I3939" s="199">
        <f t="shared" si="123"/>
        <v>0</v>
      </c>
    </row>
    <row r="3940" spans="1:9">
      <c r="A3940" s="214">
        <v>26833</v>
      </c>
      <c r="B3940" s="86">
        <f t="shared" si="122"/>
        <v>1.5760119296263786</v>
      </c>
      <c r="I3940" s="199">
        <f t="shared" si="123"/>
        <v>2</v>
      </c>
    </row>
    <row r="3941" spans="1:9">
      <c r="A3941" s="214">
        <v>-12110</v>
      </c>
      <c r="B3941" s="86">
        <f t="shared" si="122"/>
        <v>-0.6737677967797624</v>
      </c>
      <c r="I3941" s="199">
        <f t="shared" si="123"/>
        <v>-1</v>
      </c>
    </row>
    <row r="3942" spans="1:9">
      <c r="A3942" s="214">
        <v>1258</v>
      </c>
      <c r="B3942" s="86">
        <f t="shared" si="122"/>
        <v>9.8516192193796162E-2</v>
      </c>
      <c r="I3942" s="199">
        <f t="shared" si="123"/>
        <v>0</v>
      </c>
    </row>
    <row r="3943" spans="1:9">
      <c r="A3943" s="214">
        <v>-9501</v>
      </c>
      <c r="B3943" s="86">
        <f t="shared" si="122"/>
        <v>-0.52304301167862433</v>
      </c>
      <c r="I3943" s="199">
        <f t="shared" si="123"/>
        <v>-1</v>
      </c>
    </row>
    <row r="3944" spans="1:9">
      <c r="A3944" s="214">
        <v>2667</v>
      </c>
      <c r="B3944" s="86">
        <f t="shared" si="122"/>
        <v>0.17991566410161661</v>
      </c>
      <c r="I3944" s="199">
        <f t="shared" si="123"/>
        <v>0</v>
      </c>
    </row>
    <row r="3945" spans="1:9">
      <c r="A3945" s="214">
        <v>15493</v>
      </c>
      <c r="B3945" s="86">
        <f t="shared" si="122"/>
        <v>0.9208877199495269</v>
      </c>
      <c r="I3945" s="199">
        <f t="shared" si="123"/>
        <v>1</v>
      </c>
    </row>
    <row r="3946" spans="1:9">
      <c r="A3946" s="214">
        <v>-26679</v>
      </c>
      <c r="B3946" s="86">
        <f t="shared" si="122"/>
        <v>-1.5154348700409666</v>
      </c>
      <c r="I3946" s="199">
        <f t="shared" si="123"/>
        <v>-2</v>
      </c>
    </row>
    <row r="3947" spans="1:9">
      <c r="A3947" s="214">
        <v>363</v>
      </c>
      <c r="B3947" s="86">
        <f t="shared" si="122"/>
        <v>4.6811062770446742E-2</v>
      </c>
      <c r="I3947" s="199">
        <f t="shared" si="123"/>
        <v>0</v>
      </c>
    </row>
    <row r="3948" spans="1:9">
      <c r="A3948" s="214">
        <v>11975</v>
      </c>
      <c r="B3948" s="86">
        <f t="shared" si="122"/>
        <v>0.71764901010445059</v>
      </c>
      <c r="I3948" s="199">
        <f t="shared" si="123"/>
        <v>1</v>
      </c>
    </row>
    <row r="3949" spans="1:9">
      <c r="A3949" s="214">
        <v>10011</v>
      </c>
      <c r="B3949" s="86">
        <f t="shared" si="122"/>
        <v>0.60418658084472066</v>
      </c>
      <c r="I3949" s="199">
        <f t="shared" si="123"/>
        <v>1</v>
      </c>
    </row>
    <row r="3950" spans="1:9">
      <c r="A3950" s="214">
        <v>-1205</v>
      </c>
      <c r="B3950" s="86">
        <f t="shared" si="122"/>
        <v>-4.3774013135488322E-2</v>
      </c>
      <c r="I3950" s="199">
        <f t="shared" si="123"/>
        <v>0</v>
      </c>
    </row>
    <row r="3951" spans="1:9">
      <c r="A3951" s="214">
        <v>21034</v>
      </c>
      <c r="B3951" s="86">
        <f t="shared" si="122"/>
        <v>1.240997353619671</v>
      </c>
      <c r="I3951" s="199">
        <f t="shared" si="123"/>
        <v>1</v>
      </c>
    </row>
    <row r="3952" spans="1:9">
      <c r="A3952" s="214">
        <v>16373</v>
      </c>
      <c r="B3952" s="86">
        <f t="shared" si="122"/>
        <v>0.97172628295795971</v>
      </c>
      <c r="I3952" s="199">
        <f t="shared" si="123"/>
        <v>1</v>
      </c>
    </row>
    <row r="3953" spans="1:9">
      <c r="A3953" s="214">
        <v>327</v>
      </c>
      <c r="B3953" s="86">
        <f t="shared" si="122"/>
        <v>4.4731303374647209E-2</v>
      </c>
      <c r="I3953" s="199">
        <f t="shared" si="123"/>
        <v>0</v>
      </c>
    </row>
    <row r="3954" spans="1:9">
      <c r="A3954" s="214">
        <v>11212</v>
      </c>
      <c r="B3954" s="86">
        <f t="shared" si="122"/>
        <v>0.67356966513236616</v>
      </c>
      <c r="I3954" s="199">
        <f t="shared" si="123"/>
        <v>1</v>
      </c>
    </row>
    <row r="3955" spans="1:9">
      <c r="A3955" s="214">
        <v>-1218</v>
      </c>
      <c r="B3955" s="86">
        <f t="shared" si="122"/>
        <v>-4.4525037361749266E-2</v>
      </c>
      <c r="I3955" s="199">
        <f t="shared" si="123"/>
        <v>0</v>
      </c>
    </row>
    <row r="3956" spans="1:9">
      <c r="A3956" s="214">
        <v>22527</v>
      </c>
      <c r="B3956" s="86">
        <f t="shared" si="122"/>
        <v>1.3272495974510237</v>
      </c>
      <c r="I3956" s="199">
        <f t="shared" si="123"/>
        <v>1</v>
      </c>
    </row>
    <row r="3957" spans="1:9">
      <c r="A3957" s="214">
        <v>-29326</v>
      </c>
      <c r="B3957" s="86">
        <f t="shared" si="122"/>
        <v>-1.6683549567265599</v>
      </c>
      <c r="I3957" s="199">
        <f t="shared" si="123"/>
        <v>-2</v>
      </c>
    </row>
    <row r="3958" spans="1:9">
      <c r="A3958" s="214">
        <v>8910</v>
      </c>
      <c r="B3958" s="86">
        <f t="shared" si="122"/>
        <v>0.5405806059898518</v>
      </c>
      <c r="I3958" s="199">
        <f t="shared" si="123"/>
        <v>1</v>
      </c>
    </row>
    <row r="3959" spans="1:9">
      <c r="A3959" s="214">
        <v>7228</v>
      </c>
      <c r="B3959" s="86">
        <f t="shared" si="122"/>
        <v>0.44340962533055145</v>
      </c>
      <c r="I3959" s="199">
        <f t="shared" si="123"/>
        <v>0</v>
      </c>
    </row>
    <row r="3960" spans="1:9">
      <c r="A3960" s="214">
        <v>13312</v>
      </c>
      <c r="B3960" s="86">
        <f t="shared" si="122"/>
        <v>0.79488896322067204</v>
      </c>
      <c r="I3960" s="199">
        <f t="shared" si="123"/>
        <v>1</v>
      </c>
    </row>
    <row r="3961" spans="1:9">
      <c r="A3961" s="214">
        <v>-14475</v>
      </c>
      <c r="B3961" s="86">
        <f t="shared" si="122"/>
        <v>-0.81039643486492596</v>
      </c>
      <c r="I3961" s="199">
        <f t="shared" si="123"/>
        <v>-1</v>
      </c>
    </row>
    <row r="3962" spans="1:9">
      <c r="A3962" s="214">
        <v>21692</v>
      </c>
      <c r="B3962" s="86">
        <f t="shared" si="122"/>
        <v>1.2790107336873402</v>
      </c>
      <c r="I3962" s="199">
        <f t="shared" si="123"/>
        <v>1</v>
      </c>
    </row>
    <row r="3963" spans="1:9">
      <c r="A3963" s="214">
        <v>13976</v>
      </c>
      <c r="B3963" s="86">
        <f t="shared" si="122"/>
        <v>0.83324896985430774</v>
      </c>
      <c r="I3963" s="199">
        <f t="shared" si="123"/>
        <v>1</v>
      </c>
    </row>
    <row r="3964" spans="1:9">
      <c r="A3964" s="214">
        <v>-22821</v>
      </c>
      <c r="B3964" s="86">
        <f t="shared" si="122"/>
        <v>-1.2925539881244503</v>
      </c>
      <c r="I3964" s="199">
        <f t="shared" si="123"/>
        <v>-1</v>
      </c>
    </row>
    <row r="3965" spans="1:9">
      <c r="A3965" s="214">
        <v>-26934</v>
      </c>
      <c r="B3965" s="86">
        <f t="shared" si="122"/>
        <v>-1.5301664990945467</v>
      </c>
      <c r="I3965" s="199">
        <f t="shared" si="123"/>
        <v>-2</v>
      </c>
    </row>
    <row r="3966" spans="1:9">
      <c r="A3966" s="214">
        <v>-26785</v>
      </c>
      <c r="B3966" s="86">
        <f t="shared" si="122"/>
        <v>-1.5215586060397097</v>
      </c>
      <c r="I3966" s="199">
        <f t="shared" si="123"/>
        <v>-2</v>
      </c>
    </row>
    <row r="3967" spans="1:9">
      <c r="A3967" s="214">
        <v>19183</v>
      </c>
      <c r="B3967" s="86">
        <f t="shared" si="122"/>
        <v>1.1340630580189786</v>
      </c>
      <c r="I3967" s="199">
        <f t="shared" si="123"/>
        <v>1</v>
      </c>
    </row>
    <row r="3968" spans="1:9">
      <c r="A3968" s="214">
        <v>24581</v>
      </c>
      <c r="B3968" s="86">
        <f t="shared" si="122"/>
        <v>1.4459114252002525</v>
      </c>
      <c r="I3968" s="199">
        <f t="shared" si="123"/>
        <v>1</v>
      </c>
    </row>
    <row r="3969" spans="1:9">
      <c r="A3969" s="214">
        <v>12159</v>
      </c>
      <c r="B3969" s="86">
        <f t="shared" si="122"/>
        <v>0.7282788914607593</v>
      </c>
      <c r="I3969" s="199">
        <f t="shared" si="123"/>
        <v>1</v>
      </c>
    </row>
    <row r="3970" spans="1:9">
      <c r="A3970" s="214">
        <v>-3131</v>
      </c>
      <c r="B3970" s="86">
        <f t="shared" si="122"/>
        <v>-0.15504114081076317</v>
      </c>
      <c r="I3970" s="199">
        <f t="shared" si="123"/>
        <v>0</v>
      </c>
    </row>
    <row r="3971" spans="1:9">
      <c r="A3971" s="214">
        <v>1295</v>
      </c>
      <c r="B3971" s="86">
        <f t="shared" si="122"/>
        <v>0.10065372268392345</v>
      </c>
      <c r="I3971" s="199">
        <f t="shared" si="123"/>
        <v>0</v>
      </c>
    </row>
    <row r="3972" spans="1:9">
      <c r="A3972" s="214">
        <v>-17263</v>
      </c>
      <c r="B3972" s="86">
        <f t="shared" si="122"/>
        <v>-0.97146224585073415</v>
      </c>
      <c r="I3972" s="199">
        <f t="shared" si="123"/>
        <v>-1</v>
      </c>
    </row>
    <row r="3973" spans="1:9">
      <c r="A3973" s="214">
        <v>11519</v>
      </c>
      <c r="B3973" s="86">
        <f t="shared" si="122"/>
        <v>0.69130539109098987</v>
      </c>
      <c r="I3973" s="199">
        <f t="shared" si="123"/>
        <v>1</v>
      </c>
    </row>
    <row r="3974" spans="1:9">
      <c r="A3974" s="214">
        <v>-25550</v>
      </c>
      <c r="B3974" s="86">
        <f t="shared" si="122"/>
        <v>-1.4502113045449203</v>
      </c>
      <c r="I3974" s="199">
        <f t="shared" si="123"/>
        <v>-1</v>
      </c>
    </row>
    <row r="3975" spans="1:9">
      <c r="A3975" s="214">
        <v>-6512</v>
      </c>
      <c r="B3975" s="86">
        <f t="shared" si="122"/>
        <v>-0.35036521073293564</v>
      </c>
      <c r="I3975" s="199">
        <f t="shared" si="123"/>
        <v>0</v>
      </c>
    </row>
    <row r="3976" spans="1:9">
      <c r="A3976" s="214">
        <v>-8314</v>
      </c>
      <c r="B3976" s="86">
        <f t="shared" ref="B3976:B4039" si="124">(A3976-$F$7)/$F$8</f>
        <v>-0.45446872271156769</v>
      </c>
      <c r="I3976" s="199">
        <f t="shared" ref="I3976:I4039" si="125">ROUND(B3976,0)</f>
        <v>0</v>
      </c>
    </row>
    <row r="3977" spans="1:9">
      <c r="A3977" s="214">
        <v>2699</v>
      </c>
      <c r="B3977" s="86">
        <f t="shared" si="124"/>
        <v>0.18176433912010509</v>
      </c>
      <c r="I3977" s="199">
        <f t="shared" si="125"/>
        <v>0</v>
      </c>
    </row>
    <row r="3978" spans="1:9">
      <c r="A3978" s="214">
        <v>-943</v>
      </c>
      <c r="B3978" s="86">
        <f t="shared" si="124"/>
        <v>-2.863798642161397E-2</v>
      </c>
      <c r="I3978" s="199">
        <f t="shared" si="125"/>
        <v>0</v>
      </c>
    </row>
    <row r="3979" spans="1:9">
      <c r="A3979" s="214">
        <v>-2907</v>
      </c>
      <c r="B3979" s="86">
        <f t="shared" si="124"/>
        <v>-0.14210041568134388</v>
      </c>
      <c r="I3979" s="199">
        <f t="shared" si="125"/>
        <v>0</v>
      </c>
    </row>
    <row r="3980" spans="1:9">
      <c r="A3980" s="214">
        <v>28865</v>
      </c>
      <c r="B3980" s="86">
        <f t="shared" si="124"/>
        <v>1.6934027933003963</v>
      </c>
      <c r="I3980" s="199">
        <f t="shared" si="125"/>
        <v>2</v>
      </c>
    </row>
    <row r="3981" spans="1:9">
      <c r="A3981" s="214">
        <v>-4691</v>
      </c>
      <c r="B3981" s="86">
        <f t="shared" si="124"/>
        <v>-0.24516404796207611</v>
      </c>
      <c r="I3981" s="199">
        <f t="shared" si="125"/>
        <v>0</v>
      </c>
    </row>
    <row r="3982" spans="1:9">
      <c r="A3982" s="214">
        <v>17765</v>
      </c>
      <c r="B3982" s="86">
        <f t="shared" si="124"/>
        <v>1.0521436462622082</v>
      </c>
      <c r="I3982" s="199">
        <f t="shared" si="125"/>
        <v>1</v>
      </c>
    </row>
    <row r="3983" spans="1:9">
      <c r="A3983" s="214">
        <v>9003</v>
      </c>
      <c r="B3983" s="86">
        <f t="shared" si="124"/>
        <v>0.54595331776233391</v>
      </c>
      <c r="I3983" s="199">
        <f t="shared" si="125"/>
        <v>1</v>
      </c>
    </row>
    <row r="3984" spans="1:9">
      <c r="A3984" s="214">
        <v>-20996</v>
      </c>
      <c r="B3984" s="86">
        <f t="shared" si="124"/>
        <v>-1.1871217409762798</v>
      </c>
      <c r="I3984" s="199">
        <f t="shared" si="125"/>
        <v>-1</v>
      </c>
    </row>
    <row r="3985" spans="1:9">
      <c r="A3985" s="214">
        <v>-26759</v>
      </c>
      <c r="B3985" s="86">
        <f t="shared" si="124"/>
        <v>-1.5200565575871878</v>
      </c>
      <c r="I3985" s="199">
        <f t="shared" si="125"/>
        <v>-2</v>
      </c>
    </row>
    <row r="3986" spans="1:9">
      <c r="A3986" s="214">
        <v>24178</v>
      </c>
      <c r="B3986" s="86">
        <f t="shared" si="124"/>
        <v>1.4226296741861633</v>
      </c>
      <c r="I3986" s="199">
        <f t="shared" si="125"/>
        <v>1</v>
      </c>
    </row>
    <row r="3987" spans="1:9">
      <c r="A3987" s="214">
        <v>-3053</v>
      </c>
      <c r="B3987" s="86">
        <f t="shared" si="124"/>
        <v>-0.15053499545319751</v>
      </c>
      <c r="I3987" s="199">
        <f t="shared" si="125"/>
        <v>0</v>
      </c>
    </row>
    <row r="3988" spans="1:9">
      <c r="A3988" s="214">
        <v>3982</v>
      </c>
      <c r="B3988" s="86">
        <f t="shared" si="124"/>
        <v>0.25588465314262721</v>
      </c>
      <c r="I3988" s="199">
        <f t="shared" si="125"/>
        <v>0</v>
      </c>
    </row>
    <row r="3989" spans="1:9">
      <c r="A3989" s="214">
        <v>10389</v>
      </c>
      <c r="B3989" s="86">
        <f t="shared" si="124"/>
        <v>0.62602405450061571</v>
      </c>
      <c r="I3989" s="199">
        <f t="shared" si="125"/>
        <v>1</v>
      </c>
    </row>
    <row r="3990" spans="1:9">
      <c r="A3990" s="214">
        <v>-21447</v>
      </c>
      <c r="B3990" s="86">
        <f t="shared" si="124"/>
        <v>-1.2131765045181016</v>
      </c>
      <c r="I3990" s="199">
        <f t="shared" si="125"/>
        <v>-1</v>
      </c>
    </row>
    <row r="3991" spans="1:9">
      <c r="A3991" s="214">
        <v>-22603</v>
      </c>
      <c r="B3991" s="86">
        <f t="shared" si="124"/>
        <v>-1.2799598895609976</v>
      </c>
      <c r="I3991" s="199">
        <f t="shared" si="125"/>
        <v>-1</v>
      </c>
    </row>
    <row r="3992" spans="1:9">
      <c r="A3992" s="214">
        <v>28626</v>
      </c>
      <c r="B3992" s="86">
        <f t="shared" si="124"/>
        <v>1.6795955017560606</v>
      </c>
      <c r="I3992" s="199">
        <f t="shared" si="125"/>
        <v>2</v>
      </c>
    </row>
    <row r="3993" spans="1:9">
      <c r="A3993" s="214">
        <v>24283</v>
      </c>
      <c r="B3993" s="86">
        <f t="shared" si="124"/>
        <v>1.4286956390905785</v>
      </c>
      <c r="I3993" s="199">
        <f t="shared" si="125"/>
        <v>1</v>
      </c>
    </row>
    <row r="3994" spans="1:9">
      <c r="A3994" s="214">
        <v>6869</v>
      </c>
      <c r="B3994" s="86">
        <f t="shared" si="124"/>
        <v>0.4226698024668839</v>
      </c>
      <c r="I3994" s="199">
        <f t="shared" si="125"/>
        <v>0</v>
      </c>
    </row>
    <row r="3995" spans="1:9">
      <c r="A3995" s="214">
        <v>2225</v>
      </c>
      <c r="B3995" s="86">
        <f t="shared" si="124"/>
        <v>0.15438084040874461</v>
      </c>
      <c r="I3995" s="199">
        <f t="shared" si="125"/>
        <v>0</v>
      </c>
    </row>
    <row r="3996" spans="1:9">
      <c r="A3996" s="214">
        <v>24667</v>
      </c>
      <c r="B3996" s="86">
        <f t="shared" si="124"/>
        <v>1.4508797393124402</v>
      </c>
      <c r="I3996" s="199">
        <f t="shared" si="125"/>
        <v>1</v>
      </c>
    </row>
    <row r="3997" spans="1:9">
      <c r="A3997" s="214">
        <v>3701</v>
      </c>
      <c r="B3997" s="86">
        <f t="shared" si="124"/>
        <v>0.23965097563652532</v>
      </c>
      <c r="I3997" s="199">
        <f t="shared" si="125"/>
        <v>0</v>
      </c>
    </row>
    <row r="3998" spans="1:9">
      <c r="A3998" s="214">
        <v>-17261</v>
      </c>
      <c r="B3998" s="86">
        <f t="shared" si="124"/>
        <v>-0.97134670366207854</v>
      </c>
      <c r="I3998" s="199">
        <f t="shared" si="125"/>
        <v>-1</v>
      </c>
    </row>
    <row r="3999" spans="1:9">
      <c r="A3999" s="214">
        <v>21613</v>
      </c>
      <c r="B3999" s="86">
        <f t="shared" si="124"/>
        <v>1.2744468172354468</v>
      </c>
      <c r="I3999" s="199">
        <f t="shared" si="125"/>
        <v>1</v>
      </c>
    </row>
    <row r="4000" spans="1:9">
      <c r="A4000" s="214">
        <v>223</v>
      </c>
      <c r="B4000" s="86">
        <f t="shared" si="124"/>
        <v>3.8723109564559682E-2</v>
      </c>
      <c r="I4000" s="199">
        <f t="shared" si="125"/>
        <v>0</v>
      </c>
    </row>
    <row r="4001" spans="1:9">
      <c r="A4001" s="214">
        <v>21515</v>
      </c>
      <c r="B4001" s="86">
        <f t="shared" si="124"/>
        <v>1.2687852499913259</v>
      </c>
      <c r="I4001" s="199">
        <f t="shared" si="125"/>
        <v>1</v>
      </c>
    </row>
    <row r="4002" spans="1:9">
      <c r="A4002" s="214">
        <v>-27037</v>
      </c>
      <c r="B4002" s="86">
        <f t="shared" si="124"/>
        <v>-1.5361169218103063</v>
      </c>
      <c r="I4002" s="199">
        <f t="shared" si="125"/>
        <v>-2</v>
      </c>
    </row>
    <row r="4003" spans="1:9">
      <c r="A4003" s="214">
        <v>6796</v>
      </c>
      <c r="B4003" s="86">
        <f t="shared" si="124"/>
        <v>0.41845251258095711</v>
      </c>
      <c r="I4003" s="199">
        <f t="shared" si="125"/>
        <v>0</v>
      </c>
    </row>
    <row r="4004" spans="1:9">
      <c r="A4004" s="214">
        <v>-4846</v>
      </c>
      <c r="B4004" s="86">
        <f t="shared" si="124"/>
        <v>-0.25411856758287965</v>
      </c>
      <c r="I4004" s="199">
        <f t="shared" si="125"/>
        <v>0</v>
      </c>
    </row>
    <row r="4005" spans="1:9">
      <c r="A4005" s="214">
        <v>5685</v>
      </c>
      <c r="B4005" s="86">
        <f t="shared" si="124"/>
        <v>0.35426882678281052</v>
      </c>
      <c r="I4005" s="199">
        <f t="shared" si="125"/>
        <v>0</v>
      </c>
    </row>
    <row r="4006" spans="1:9">
      <c r="A4006" s="214">
        <v>14592</v>
      </c>
      <c r="B4006" s="86">
        <f t="shared" si="124"/>
        <v>0.86883596396021079</v>
      </c>
      <c r="I4006" s="199">
        <f t="shared" si="125"/>
        <v>1</v>
      </c>
    </row>
    <row r="4007" spans="1:9">
      <c r="A4007" s="214">
        <v>18603</v>
      </c>
      <c r="B4007" s="86">
        <f t="shared" si="124"/>
        <v>1.100555823308875</v>
      </c>
      <c r="I4007" s="199">
        <f t="shared" si="125"/>
        <v>1</v>
      </c>
    </row>
    <row r="4008" spans="1:9">
      <c r="A4008" s="214">
        <v>-20211</v>
      </c>
      <c r="B4008" s="86">
        <f t="shared" si="124"/>
        <v>-1.1417714319289844</v>
      </c>
      <c r="I4008" s="199">
        <f t="shared" si="125"/>
        <v>-1</v>
      </c>
    </row>
    <row r="4009" spans="1:9">
      <c r="A4009" s="214">
        <v>13516</v>
      </c>
      <c r="B4009" s="86">
        <f t="shared" si="124"/>
        <v>0.80667426646353602</v>
      </c>
      <c r="I4009" s="199">
        <f t="shared" si="125"/>
        <v>1</v>
      </c>
    </row>
    <row r="4010" spans="1:9">
      <c r="A4010" s="214">
        <v>-12983</v>
      </c>
      <c r="B4010" s="86">
        <f t="shared" si="124"/>
        <v>-0.724201962127901</v>
      </c>
      <c r="I4010" s="199">
        <f t="shared" si="125"/>
        <v>-1</v>
      </c>
    </row>
    <row r="4011" spans="1:9">
      <c r="A4011" s="214">
        <v>-9292</v>
      </c>
      <c r="B4011" s="86">
        <f t="shared" si="124"/>
        <v>-0.51096885296412153</v>
      </c>
      <c r="I4011" s="199">
        <f t="shared" si="125"/>
        <v>-1</v>
      </c>
    </row>
    <row r="4012" spans="1:9">
      <c r="A4012" s="214">
        <v>29913</v>
      </c>
      <c r="B4012" s="86">
        <f t="shared" si="124"/>
        <v>1.7539469001558938</v>
      </c>
      <c r="I4012" s="199">
        <f t="shared" si="125"/>
        <v>2</v>
      </c>
    </row>
    <row r="4013" spans="1:9">
      <c r="A4013" s="214">
        <v>24925</v>
      </c>
      <c r="B4013" s="86">
        <f t="shared" si="124"/>
        <v>1.4657846816490034</v>
      </c>
      <c r="I4013" s="199">
        <f t="shared" si="125"/>
        <v>1</v>
      </c>
    </row>
    <row r="4014" spans="1:9">
      <c r="A4014" s="214">
        <v>13027</v>
      </c>
      <c r="B4014" s="86">
        <f t="shared" si="124"/>
        <v>0.77842420133725909</v>
      </c>
      <c r="I4014" s="199">
        <f t="shared" si="125"/>
        <v>1</v>
      </c>
    </row>
    <row r="4015" spans="1:9">
      <c r="A4015" s="214">
        <v>8036</v>
      </c>
      <c r="B4015" s="86">
        <f t="shared" si="124"/>
        <v>0.49008866954738539</v>
      </c>
      <c r="I4015" s="199">
        <f t="shared" si="125"/>
        <v>0</v>
      </c>
    </row>
    <row r="4016" spans="1:9">
      <c r="A4016" s="214">
        <v>23566</v>
      </c>
      <c r="B4016" s="86">
        <f t="shared" si="124"/>
        <v>1.3872737644575712</v>
      </c>
      <c r="I4016" s="199">
        <f t="shared" si="125"/>
        <v>1</v>
      </c>
    </row>
    <row r="4017" spans="1:9">
      <c r="A4017" s="214">
        <v>-1609</v>
      </c>
      <c r="B4017" s="86">
        <f t="shared" si="124"/>
        <v>-6.7113535243905273E-2</v>
      </c>
      <c r="I4017" s="199">
        <f t="shared" si="125"/>
        <v>0</v>
      </c>
    </row>
    <row r="4018" spans="1:9">
      <c r="A4018" s="214">
        <v>-19649</v>
      </c>
      <c r="B4018" s="86">
        <f t="shared" si="124"/>
        <v>-1.1093040769167808</v>
      </c>
      <c r="I4018" s="199">
        <f t="shared" si="125"/>
        <v>-1</v>
      </c>
    </row>
    <row r="4019" spans="1:9">
      <c r="A4019" s="214">
        <v>10384</v>
      </c>
      <c r="B4019" s="86">
        <f t="shared" si="124"/>
        <v>0.6257351990289769</v>
      </c>
      <c r="I4019" s="199">
        <f t="shared" si="125"/>
        <v>1</v>
      </c>
    </row>
    <row r="4020" spans="1:9">
      <c r="A4020" s="214">
        <v>-26098</v>
      </c>
      <c r="B4020" s="86">
        <f t="shared" si="124"/>
        <v>-1.4818698642365353</v>
      </c>
      <c r="I4020" s="199">
        <f t="shared" si="125"/>
        <v>-1</v>
      </c>
    </row>
    <row r="4021" spans="1:9">
      <c r="A4021" s="214">
        <v>21896</v>
      </c>
      <c r="B4021" s="86">
        <f t="shared" si="124"/>
        <v>1.2907960369302043</v>
      </c>
      <c r="I4021" s="199">
        <f t="shared" si="125"/>
        <v>1</v>
      </c>
    </row>
    <row r="4022" spans="1:9">
      <c r="A4022" s="214">
        <v>-10597</v>
      </c>
      <c r="B4022" s="86">
        <f t="shared" si="124"/>
        <v>-0.58636013106185447</v>
      </c>
      <c r="I4022" s="199">
        <f t="shared" si="125"/>
        <v>-1</v>
      </c>
    </row>
    <row r="4023" spans="1:9">
      <c r="A4023" s="214">
        <v>6844</v>
      </c>
      <c r="B4023" s="86">
        <f t="shared" si="124"/>
        <v>0.42122552510868982</v>
      </c>
      <c r="I4023" s="199">
        <f t="shared" si="125"/>
        <v>0</v>
      </c>
    </row>
    <row r="4024" spans="1:9">
      <c r="A4024" s="214">
        <v>3638</v>
      </c>
      <c r="B4024" s="86">
        <f t="shared" si="124"/>
        <v>0.23601139669387616</v>
      </c>
      <c r="I4024" s="199">
        <f t="shared" si="125"/>
        <v>0</v>
      </c>
    </row>
    <row r="4025" spans="1:9">
      <c r="A4025" s="214">
        <v>17194</v>
      </c>
      <c r="B4025" s="86">
        <f t="shared" si="124"/>
        <v>1.0191563514010544</v>
      </c>
      <c r="I4025" s="199">
        <f t="shared" si="125"/>
        <v>1</v>
      </c>
    </row>
    <row r="4026" spans="1:9">
      <c r="A4026" s="214">
        <v>-15193</v>
      </c>
      <c r="B4026" s="86">
        <f t="shared" si="124"/>
        <v>-0.85187608059226105</v>
      </c>
      <c r="I4026" s="199">
        <f t="shared" si="125"/>
        <v>-1</v>
      </c>
    </row>
    <row r="4027" spans="1:9">
      <c r="A4027" s="214">
        <v>7867</v>
      </c>
      <c r="B4027" s="86">
        <f t="shared" si="124"/>
        <v>0.48032535460599318</v>
      </c>
      <c r="I4027" s="199">
        <f t="shared" si="125"/>
        <v>0</v>
      </c>
    </row>
    <row r="4028" spans="1:9">
      <c r="A4028" s="214">
        <v>-21273</v>
      </c>
      <c r="B4028" s="86">
        <f t="shared" si="124"/>
        <v>-1.2031243341050706</v>
      </c>
      <c r="I4028" s="199">
        <f t="shared" si="125"/>
        <v>-1</v>
      </c>
    </row>
    <row r="4029" spans="1:9">
      <c r="A4029" s="214">
        <v>22109</v>
      </c>
      <c r="B4029" s="86">
        <f t="shared" si="124"/>
        <v>1.3031012800220181</v>
      </c>
      <c r="I4029" s="199">
        <f t="shared" si="125"/>
        <v>1</v>
      </c>
    </row>
    <row r="4030" spans="1:9">
      <c r="A4030" s="214">
        <v>25501</v>
      </c>
      <c r="B4030" s="86">
        <f t="shared" si="124"/>
        <v>1.499060831981796</v>
      </c>
      <c r="I4030" s="199">
        <f t="shared" si="125"/>
        <v>1</v>
      </c>
    </row>
    <row r="4031" spans="1:9">
      <c r="A4031" s="214">
        <v>27711</v>
      </c>
      <c r="B4031" s="86">
        <f t="shared" si="124"/>
        <v>1.6267349504461559</v>
      </c>
      <c r="I4031" s="199">
        <f t="shared" si="125"/>
        <v>2</v>
      </c>
    </row>
    <row r="4032" spans="1:9">
      <c r="A4032" s="214">
        <v>-12041</v>
      </c>
      <c r="B4032" s="86">
        <f t="shared" si="124"/>
        <v>-0.66978159127114667</v>
      </c>
      <c r="I4032" s="199">
        <f t="shared" si="125"/>
        <v>-1</v>
      </c>
    </row>
    <row r="4033" spans="1:9">
      <c r="A4033" s="214">
        <v>-6341</v>
      </c>
      <c r="B4033" s="86">
        <f t="shared" si="124"/>
        <v>-0.34048635360288787</v>
      </c>
      <c r="I4033" s="199">
        <f t="shared" si="125"/>
        <v>0</v>
      </c>
    </row>
    <row r="4034" spans="1:9">
      <c r="A4034" s="214">
        <v>7986</v>
      </c>
      <c r="B4034" s="86">
        <f t="shared" si="124"/>
        <v>0.48720011483099718</v>
      </c>
      <c r="I4034" s="199">
        <f t="shared" si="125"/>
        <v>0</v>
      </c>
    </row>
    <row r="4035" spans="1:9">
      <c r="A4035" s="214">
        <v>-26397</v>
      </c>
      <c r="B4035" s="86">
        <f t="shared" si="124"/>
        <v>-1.499143421440537</v>
      </c>
      <c r="I4035" s="199">
        <f t="shared" si="125"/>
        <v>-1</v>
      </c>
    </row>
    <row r="4036" spans="1:9">
      <c r="A4036" s="214">
        <v>2467</v>
      </c>
      <c r="B4036" s="86">
        <f t="shared" si="124"/>
        <v>0.16836144523606367</v>
      </c>
      <c r="I4036" s="199">
        <f t="shared" si="125"/>
        <v>0</v>
      </c>
    </row>
    <row r="4037" spans="1:9">
      <c r="A4037" s="214">
        <v>-29932</v>
      </c>
      <c r="B4037" s="86">
        <f t="shared" si="124"/>
        <v>-1.7033642398891853</v>
      </c>
      <c r="I4037" s="199">
        <f t="shared" si="125"/>
        <v>-2</v>
      </c>
    </row>
    <row r="4038" spans="1:9">
      <c r="A4038" s="214">
        <v>26312</v>
      </c>
      <c r="B4038" s="86">
        <f t="shared" si="124"/>
        <v>1.5459131894816132</v>
      </c>
      <c r="I4038" s="199">
        <f t="shared" si="125"/>
        <v>2</v>
      </c>
    </row>
    <row r="4039" spans="1:9">
      <c r="A4039" s="214">
        <v>-23508</v>
      </c>
      <c r="B4039" s="86">
        <f t="shared" si="124"/>
        <v>-1.3322427299276247</v>
      </c>
      <c r="I4039" s="199">
        <f t="shared" si="125"/>
        <v>-1</v>
      </c>
    </row>
    <row r="4040" spans="1:9">
      <c r="A4040" s="214">
        <v>22940</v>
      </c>
      <c r="B4040" s="86">
        <f t="shared" ref="B4040:B4103" si="126">(A4040-$F$7)/$F$8</f>
        <v>1.3511090594083905</v>
      </c>
      <c r="I4040" s="199">
        <f t="shared" ref="I4040:I4103" si="127">ROUND(B4040,0)</f>
        <v>1</v>
      </c>
    </row>
    <row r="4041" spans="1:9">
      <c r="A4041" s="214">
        <v>-1799</v>
      </c>
      <c r="B4041" s="86">
        <f t="shared" si="126"/>
        <v>-7.8090043166180567E-2</v>
      </c>
      <c r="I4041" s="199">
        <f t="shared" si="127"/>
        <v>0</v>
      </c>
    </row>
    <row r="4042" spans="1:9">
      <c r="A4042" s="214">
        <v>20978</v>
      </c>
      <c r="B4042" s="86">
        <f t="shared" si="126"/>
        <v>1.2377621723373162</v>
      </c>
      <c r="I4042" s="199">
        <f t="shared" si="127"/>
        <v>1</v>
      </c>
    </row>
    <row r="4043" spans="1:9">
      <c r="A4043" s="214">
        <v>3568</v>
      </c>
      <c r="B4043" s="86">
        <f t="shared" si="126"/>
        <v>0.23196742009093263</v>
      </c>
      <c r="I4043" s="199">
        <f t="shared" si="127"/>
        <v>0</v>
      </c>
    </row>
    <row r="4044" spans="1:9">
      <c r="A4044" s="214">
        <v>26816</v>
      </c>
      <c r="B4044" s="86">
        <f t="shared" si="126"/>
        <v>1.5750298210228066</v>
      </c>
      <c r="I4044" s="199">
        <f t="shared" si="127"/>
        <v>2</v>
      </c>
    </row>
    <row r="4045" spans="1:9">
      <c r="A4045" s="214">
        <v>8541</v>
      </c>
      <c r="B4045" s="86">
        <f t="shared" si="126"/>
        <v>0.51926307218290657</v>
      </c>
      <c r="I4045" s="199">
        <f t="shared" si="127"/>
        <v>1</v>
      </c>
    </row>
    <row r="4046" spans="1:9">
      <c r="A4046" s="214">
        <v>-4758</v>
      </c>
      <c r="B4046" s="86">
        <f t="shared" si="126"/>
        <v>-0.24903471128203636</v>
      </c>
      <c r="I4046" s="199">
        <f t="shared" si="127"/>
        <v>0</v>
      </c>
    </row>
    <row r="4047" spans="1:9">
      <c r="A4047" s="214">
        <v>17027</v>
      </c>
      <c r="B4047" s="86">
        <f t="shared" si="126"/>
        <v>1.0095085786483178</v>
      </c>
      <c r="I4047" s="199">
        <f t="shared" si="127"/>
        <v>1</v>
      </c>
    </row>
    <row r="4048" spans="1:9">
      <c r="A4048" s="214">
        <v>-22032</v>
      </c>
      <c r="B4048" s="86">
        <f t="shared" si="126"/>
        <v>-1.246972594699844</v>
      </c>
      <c r="I4048" s="199">
        <f t="shared" si="127"/>
        <v>-1</v>
      </c>
    </row>
    <row r="4049" spans="1:9">
      <c r="A4049" s="214">
        <v>3552</v>
      </c>
      <c r="B4049" s="86">
        <f t="shared" si="126"/>
        <v>0.23104308258168837</v>
      </c>
      <c r="I4049" s="199">
        <f t="shared" si="127"/>
        <v>0</v>
      </c>
    </row>
    <row r="4050" spans="1:9">
      <c r="A4050" s="214">
        <v>-3967</v>
      </c>
      <c r="B4050" s="86">
        <f t="shared" si="126"/>
        <v>-0.20333777566877448</v>
      </c>
      <c r="I4050" s="199">
        <f t="shared" si="127"/>
        <v>0</v>
      </c>
    </row>
    <row r="4051" spans="1:9">
      <c r="A4051" s="214">
        <v>-4441</v>
      </c>
      <c r="B4051" s="86">
        <f t="shared" si="126"/>
        <v>-0.23072127438013493</v>
      </c>
      <c r="I4051" s="199">
        <f t="shared" si="127"/>
        <v>0</v>
      </c>
    </row>
    <row r="4052" spans="1:9">
      <c r="A4052" s="214">
        <v>-29127</v>
      </c>
      <c r="B4052" s="86">
        <f t="shared" si="126"/>
        <v>-1.6568585089553347</v>
      </c>
      <c r="I4052" s="199">
        <f t="shared" si="127"/>
        <v>-2</v>
      </c>
    </row>
    <row r="4053" spans="1:9">
      <c r="A4053" s="214">
        <v>-22237</v>
      </c>
      <c r="B4053" s="86">
        <f t="shared" si="126"/>
        <v>-1.2588156690370358</v>
      </c>
      <c r="I4053" s="199">
        <f t="shared" si="127"/>
        <v>-1</v>
      </c>
    </row>
    <row r="4054" spans="1:9">
      <c r="A4054" s="214">
        <v>-7941</v>
      </c>
      <c r="B4054" s="86">
        <f t="shared" si="126"/>
        <v>-0.43292010452731144</v>
      </c>
      <c r="I4054" s="199">
        <f t="shared" si="127"/>
        <v>0</v>
      </c>
    </row>
    <row r="4055" spans="1:9">
      <c r="A4055" s="214">
        <v>-23311</v>
      </c>
      <c r="B4055" s="86">
        <f t="shared" si="126"/>
        <v>-1.3208618243450552</v>
      </c>
      <c r="I4055" s="199">
        <f t="shared" si="127"/>
        <v>-1</v>
      </c>
    </row>
    <row r="4056" spans="1:9">
      <c r="A4056" s="214">
        <v>5435</v>
      </c>
      <c r="B4056" s="86">
        <f t="shared" si="126"/>
        <v>0.33982605320086934</v>
      </c>
      <c r="I4056" s="199">
        <f t="shared" si="127"/>
        <v>0</v>
      </c>
    </row>
    <row r="4057" spans="1:9">
      <c r="A4057" s="214">
        <v>-27774</v>
      </c>
      <c r="B4057" s="86">
        <f t="shared" si="126"/>
        <v>-1.5786942183298689</v>
      </c>
      <c r="I4057" s="199">
        <f t="shared" si="127"/>
        <v>-2</v>
      </c>
    </row>
    <row r="4058" spans="1:9">
      <c r="A4058" s="214">
        <v>-15764</v>
      </c>
      <c r="B4058" s="86">
        <f t="shared" si="126"/>
        <v>-0.88486337545341465</v>
      </c>
      <c r="I4058" s="199">
        <f t="shared" si="127"/>
        <v>-1</v>
      </c>
    </row>
    <row r="4059" spans="1:9">
      <c r="A4059" s="214">
        <v>1641</v>
      </c>
      <c r="B4059" s="86">
        <f t="shared" si="126"/>
        <v>0.12064252132133002</v>
      </c>
      <c r="I4059" s="199">
        <f t="shared" si="127"/>
        <v>0</v>
      </c>
    </row>
    <row r="4060" spans="1:9">
      <c r="A4060" s="214">
        <v>-7794</v>
      </c>
      <c r="B4060" s="86">
        <f t="shared" si="126"/>
        <v>-0.42442775366113</v>
      </c>
      <c r="I4060" s="199">
        <f t="shared" si="127"/>
        <v>0</v>
      </c>
    </row>
    <row r="4061" spans="1:9">
      <c r="A4061" s="214">
        <v>-9001</v>
      </c>
      <c r="B4061" s="86">
        <f t="shared" si="126"/>
        <v>-0.49415746451474196</v>
      </c>
      <c r="I4061" s="199">
        <f t="shared" si="127"/>
        <v>0</v>
      </c>
    </row>
    <row r="4062" spans="1:9">
      <c r="A4062" s="214">
        <v>-11381</v>
      </c>
      <c r="B4062" s="86">
        <f t="shared" si="126"/>
        <v>-0.63165266901482198</v>
      </c>
      <c r="I4062" s="199">
        <f t="shared" si="127"/>
        <v>-1</v>
      </c>
    </row>
    <row r="4063" spans="1:9">
      <c r="A4063" s="214">
        <v>4668</v>
      </c>
      <c r="B4063" s="86">
        <f t="shared" si="126"/>
        <v>0.29551562385147379</v>
      </c>
      <c r="I4063" s="199">
        <f t="shared" si="127"/>
        <v>0</v>
      </c>
    </row>
    <row r="4064" spans="1:9">
      <c r="A4064" s="214">
        <v>-26201</v>
      </c>
      <c r="B4064" s="86">
        <f t="shared" si="126"/>
        <v>-1.4878202869522952</v>
      </c>
      <c r="I4064" s="199">
        <f t="shared" si="127"/>
        <v>-1</v>
      </c>
    </row>
    <row r="4065" spans="1:9">
      <c r="A4065" s="214">
        <v>-1186</v>
      </c>
      <c r="B4065" s="86">
        <f t="shared" si="126"/>
        <v>-4.2676362343260797E-2</v>
      </c>
      <c r="I4065" s="199">
        <f t="shared" si="127"/>
        <v>0</v>
      </c>
    </row>
    <row r="4066" spans="1:9">
      <c r="A4066" s="214">
        <v>-13328</v>
      </c>
      <c r="B4066" s="86">
        <f t="shared" si="126"/>
        <v>-0.74413298967097985</v>
      </c>
      <c r="I4066" s="199">
        <f t="shared" si="127"/>
        <v>-1</v>
      </c>
    </row>
    <row r="4067" spans="1:9">
      <c r="A4067" s="214">
        <v>7436</v>
      </c>
      <c r="B4067" s="86">
        <f t="shared" si="126"/>
        <v>0.45542601295072654</v>
      </c>
      <c r="I4067" s="199">
        <f t="shared" si="127"/>
        <v>0</v>
      </c>
    </row>
    <row r="4068" spans="1:9">
      <c r="A4068" s="214">
        <v>-22680</v>
      </c>
      <c r="B4068" s="86">
        <f t="shared" si="126"/>
        <v>-1.2844082638242356</v>
      </c>
      <c r="I4068" s="199">
        <f t="shared" si="127"/>
        <v>-1</v>
      </c>
    </row>
    <row r="4069" spans="1:9">
      <c r="A4069" s="214">
        <v>4264</v>
      </c>
      <c r="B4069" s="86">
        <f t="shared" si="126"/>
        <v>0.27217610174305684</v>
      </c>
      <c r="I4069" s="199">
        <f t="shared" si="127"/>
        <v>0</v>
      </c>
    </row>
    <row r="4070" spans="1:9">
      <c r="A4070" s="214">
        <v>-2457</v>
      </c>
      <c r="B4070" s="86">
        <f t="shared" si="126"/>
        <v>-0.11610342323384974</v>
      </c>
      <c r="I4070" s="199">
        <f t="shared" si="127"/>
        <v>0</v>
      </c>
    </row>
    <row r="4071" spans="1:9">
      <c r="A4071" s="214">
        <v>-13937</v>
      </c>
      <c r="B4071" s="86">
        <f t="shared" si="126"/>
        <v>-0.77931558611658858</v>
      </c>
      <c r="I4071" s="199">
        <f t="shared" si="127"/>
        <v>-1</v>
      </c>
    </row>
    <row r="4072" spans="1:9">
      <c r="A4072" s="214">
        <v>22737</v>
      </c>
      <c r="B4072" s="86">
        <f t="shared" si="126"/>
        <v>1.3393815272598544</v>
      </c>
      <c r="I4072" s="199">
        <f t="shared" si="127"/>
        <v>1</v>
      </c>
    </row>
    <row r="4073" spans="1:9">
      <c r="A4073" s="214">
        <v>-19926</v>
      </c>
      <c r="B4073" s="86">
        <f t="shared" si="126"/>
        <v>-1.1253066700455716</v>
      </c>
      <c r="I4073" s="199">
        <f t="shared" si="127"/>
        <v>-1</v>
      </c>
    </row>
    <row r="4074" spans="1:9">
      <c r="A4074" s="214">
        <v>-18567</v>
      </c>
      <c r="B4074" s="86">
        <f t="shared" si="126"/>
        <v>-1.0467957528541394</v>
      </c>
      <c r="I4074" s="199">
        <f t="shared" si="127"/>
        <v>-1</v>
      </c>
    </row>
    <row r="4075" spans="1:9">
      <c r="A4075" s="214">
        <v>594</v>
      </c>
      <c r="B4075" s="86">
        <f t="shared" si="126"/>
        <v>6.0156185560160391E-2</v>
      </c>
      <c r="I4075" s="199">
        <f t="shared" si="127"/>
        <v>0</v>
      </c>
    </row>
    <row r="4076" spans="1:9">
      <c r="A4076" s="214">
        <v>-6479</v>
      </c>
      <c r="B4076" s="86">
        <f t="shared" si="126"/>
        <v>-0.34845876462011943</v>
      </c>
      <c r="I4076" s="199">
        <f t="shared" si="127"/>
        <v>0</v>
      </c>
    </row>
    <row r="4077" spans="1:9">
      <c r="A4077" s="214">
        <v>6954</v>
      </c>
      <c r="B4077" s="86">
        <f t="shared" si="126"/>
        <v>0.42758034548474394</v>
      </c>
      <c r="I4077" s="199">
        <f t="shared" si="127"/>
        <v>0</v>
      </c>
    </row>
    <row r="4078" spans="1:9">
      <c r="A4078" s="214">
        <v>1025</v>
      </c>
      <c r="B4078" s="86">
        <f t="shared" si="126"/>
        <v>8.5055527215426974E-2</v>
      </c>
      <c r="I4078" s="199">
        <f t="shared" si="127"/>
        <v>0</v>
      </c>
    </row>
    <row r="4079" spans="1:9">
      <c r="A4079" s="214">
        <v>19197</v>
      </c>
      <c r="B4079" s="86">
        <f t="shared" si="126"/>
        <v>1.1348718533395672</v>
      </c>
      <c r="I4079" s="199">
        <f t="shared" si="127"/>
        <v>1</v>
      </c>
    </row>
    <row r="4080" spans="1:9">
      <c r="A4080" s="214">
        <v>-20622</v>
      </c>
      <c r="B4080" s="86">
        <f t="shared" si="126"/>
        <v>-1.1655153516976957</v>
      </c>
      <c r="I4080" s="199">
        <f t="shared" si="127"/>
        <v>-1</v>
      </c>
    </row>
    <row r="4081" spans="1:9">
      <c r="A4081" s="214">
        <v>23829</v>
      </c>
      <c r="B4081" s="86">
        <f t="shared" si="126"/>
        <v>1.4024675622657734</v>
      </c>
      <c r="I4081" s="199">
        <f t="shared" si="127"/>
        <v>1</v>
      </c>
    </row>
    <row r="4082" spans="1:9">
      <c r="A4082" s="214">
        <v>29690</v>
      </c>
      <c r="B4082" s="86">
        <f t="shared" si="126"/>
        <v>1.7410639461208024</v>
      </c>
      <c r="I4082" s="199">
        <f t="shared" si="127"/>
        <v>2</v>
      </c>
    </row>
    <row r="4083" spans="1:9">
      <c r="A4083" s="214">
        <v>9147</v>
      </c>
      <c r="B4083" s="86">
        <f t="shared" si="126"/>
        <v>0.55427235534553199</v>
      </c>
      <c r="I4083" s="199">
        <f t="shared" si="127"/>
        <v>1</v>
      </c>
    </row>
    <row r="4084" spans="1:9">
      <c r="A4084" s="214">
        <v>15648</v>
      </c>
      <c r="B4084" s="86">
        <f t="shared" si="126"/>
        <v>0.92984223957033041</v>
      </c>
      <c r="I4084" s="199">
        <f t="shared" si="127"/>
        <v>1</v>
      </c>
    </row>
    <row r="4085" spans="1:9">
      <c r="A4085" s="214">
        <v>-810</v>
      </c>
      <c r="B4085" s="86">
        <f t="shared" si="126"/>
        <v>-2.0954430876021266E-2</v>
      </c>
      <c r="I4085" s="199">
        <f t="shared" si="127"/>
        <v>0</v>
      </c>
    </row>
    <row r="4086" spans="1:9">
      <c r="A4086" s="214">
        <v>-20838</v>
      </c>
      <c r="B4086" s="86">
        <f t="shared" si="126"/>
        <v>-1.177993908072493</v>
      </c>
      <c r="I4086" s="199">
        <f t="shared" si="127"/>
        <v>-1</v>
      </c>
    </row>
    <row r="4087" spans="1:9">
      <c r="A4087" s="214">
        <v>-2124</v>
      </c>
      <c r="B4087" s="86">
        <f t="shared" si="126"/>
        <v>-9.6865648822704098E-2</v>
      </c>
      <c r="I4087" s="199">
        <f t="shared" si="127"/>
        <v>0</v>
      </c>
    </row>
    <row r="4088" spans="1:9">
      <c r="A4088" s="214">
        <v>-12987</v>
      </c>
      <c r="B4088" s="86">
        <f t="shared" si="126"/>
        <v>-0.72443304650521212</v>
      </c>
      <c r="I4088" s="199">
        <f t="shared" si="127"/>
        <v>-1</v>
      </c>
    </row>
    <row r="4089" spans="1:9">
      <c r="A4089" s="214">
        <v>3614</v>
      </c>
      <c r="B4089" s="86">
        <f t="shared" si="126"/>
        <v>0.23462489043000981</v>
      </c>
      <c r="I4089" s="199">
        <f t="shared" si="127"/>
        <v>0</v>
      </c>
    </row>
    <row r="4090" spans="1:9">
      <c r="A4090" s="214">
        <v>17739</v>
      </c>
      <c r="B4090" s="86">
        <f t="shared" si="126"/>
        <v>1.0506415978096864</v>
      </c>
      <c r="I4090" s="199">
        <f t="shared" si="127"/>
        <v>1</v>
      </c>
    </row>
    <row r="4091" spans="1:9">
      <c r="A4091" s="214">
        <v>673</v>
      </c>
      <c r="B4091" s="86">
        <f t="shared" si="126"/>
        <v>6.4720102012053804E-2</v>
      </c>
      <c r="I4091" s="199">
        <f t="shared" si="127"/>
        <v>0</v>
      </c>
    </row>
    <row r="4092" spans="1:9">
      <c r="A4092" s="214">
        <v>10976</v>
      </c>
      <c r="B4092" s="86">
        <f t="shared" si="126"/>
        <v>0.65993568687101367</v>
      </c>
      <c r="I4092" s="199">
        <f t="shared" si="127"/>
        <v>1</v>
      </c>
    </row>
    <row r="4093" spans="1:9">
      <c r="A4093" s="214">
        <v>14917</v>
      </c>
      <c r="B4093" s="86">
        <f t="shared" si="126"/>
        <v>0.88761156961673437</v>
      </c>
      <c r="I4093" s="199">
        <f t="shared" si="127"/>
        <v>1</v>
      </c>
    </row>
    <row r="4094" spans="1:9">
      <c r="A4094" s="214">
        <v>28248</v>
      </c>
      <c r="B4094" s="86">
        <f t="shared" si="126"/>
        <v>1.6577580281001656</v>
      </c>
      <c r="I4094" s="199">
        <f t="shared" si="127"/>
        <v>2</v>
      </c>
    </row>
    <row r="4095" spans="1:9">
      <c r="A4095" s="214">
        <v>-21774</v>
      </c>
      <c r="B4095" s="86">
        <f t="shared" si="126"/>
        <v>-1.2320676523632808</v>
      </c>
      <c r="I4095" s="199">
        <f t="shared" si="127"/>
        <v>-1</v>
      </c>
    </row>
    <row r="4096" spans="1:9">
      <c r="A4096" s="214">
        <v>4715</v>
      </c>
      <c r="B4096" s="86">
        <f t="shared" si="126"/>
        <v>0.29823086528487874</v>
      </c>
      <c r="I4096" s="199">
        <f t="shared" si="127"/>
        <v>0</v>
      </c>
    </row>
    <row r="4097" spans="1:9">
      <c r="A4097" s="214">
        <v>18027</v>
      </c>
      <c r="B4097" s="86">
        <f t="shared" si="126"/>
        <v>1.0672796729760825</v>
      </c>
      <c r="I4097" s="199">
        <f t="shared" si="127"/>
        <v>1</v>
      </c>
    </row>
    <row r="4098" spans="1:9">
      <c r="A4098" s="214">
        <v>-20679</v>
      </c>
      <c r="B4098" s="86">
        <f t="shared" si="126"/>
        <v>-1.1688083040743784</v>
      </c>
      <c r="I4098" s="199">
        <f t="shared" si="127"/>
        <v>-1</v>
      </c>
    </row>
    <row r="4099" spans="1:9">
      <c r="A4099" s="214">
        <v>21491</v>
      </c>
      <c r="B4099" s="86">
        <f t="shared" si="126"/>
        <v>1.2673987437274594</v>
      </c>
      <c r="I4099" s="199">
        <f t="shared" si="127"/>
        <v>1</v>
      </c>
    </row>
    <row r="4100" spans="1:9">
      <c r="A4100" s="214">
        <v>7315</v>
      </c>
      <c r="B4100" s="86">
        <f t="shared" si="126"/>
        <v>0.44843571053706699</v>
      </c>
      <c r="I4100" s="199">
        <f t="shared" si="127"/>
        <v>0</v>
      </c>
    </row>
    <row r="4101" spans="1:9">
      <c r="A4101" s="214">
        <v>24566</v>
      </c>
      <c r="B4101" s="86">
        <f t="shared" si="126"/>
        <v>1.445044858785336</v>
      </c>
      <c r="I4101" s="199">
        <f t="shared" si="127"/>
        <v>1</v>
      </c>
    </row>
    <row r="4102" spans="1:9">
      <c r="A4102" s="214">
        <v>22914</v>
      </c>
      <c r="B4102" s="86">
        <f t="shared" si="126"/>
        <v>1.3496070109558687</v>
      </c>
      <c r="I4102" s="199">
        <f t="shared" si="127"/>
        <v>1</v>
      </c>
    </row>
    <row r="4103" spans="1:9">
      <c r="A4103" s="214">
        <v>-13816</v>
      </c>
      <c r="B4103" s="86">
        <f t="shared" si="126"/>
        <v>-0.77232528370292908</v>
      </c>
      <c r="I4103" s="199">
        <f t="shared" si="127"/>
        <v>-1</v>
      </c>
    </row>
    <row r="4104" spans="1:9">
      <c r="A4104" s="214">
        <v>12305</v>
      </c>
      <c r="B4104" s="86">
        <f t="shared" ref="B4104:B4167" si="128">(A4104-$F$7)/$F$8</f>
        <v>0.73671347123261299</v>
      </c>
      <c r="I4104" s="199">
        <f t="shared" ref="I4104:I4167" si="129">ROUND(B4104,0)</f>
        <v>1</v>
      </c>
    </row>
    <row r="4105" spans="1:9">
      <c r="A4105" s="214">
        <v>12556</v>
      </c>
      <c r="B4105" s="86">
        <f t="shared" si="128"/>
        <v>0.75121401590888193</v>
      </c>
      <c r="I4105" s="199">
        <f t="shared" si="129"/>
        <v>1</v>
      </c>
    </row>
    <row r="4106" spans="1:9">
      <c r="A4106" s="214">
        <v>-3567</v>
      </c>
      <c r="B4106" s="86">
        <f t="shared" si="128"/>
        <v>-0.18022933793766857</v>
      </c>
      <c r="I4106" s="199">
        <f t="shared" si="129"/>
        <v>0</v>
      </c>
    </row>
    <row r="4107" spans="1:9">
      <c r="A4107" s="214">
        <v>-27092</v>
      </c>
      <c r="B4107" s="86">
        <f t="shared" si="128"/>
        <v>-1.5392943319983334</v>
      </c>
      <c r="I4107" s="199">
        <f t="shared" si="129"/>
        <v>-2</v>
      </c>
    </row>
    <row r="4108" spans="1:9">
      <c r="A4108" s="214">
        <v>20710</v>
      </c>
      <c r="B4108" s="86">
        <f t="shared" si="128"/>
        <v>1.2222795190574753</v>
      </c>
      <c r="I4108" s="199">
        <f t="shared" si="129"/>
        <v>1</v>
      </c>
    </row>
    <row r="4109" spans="1:9">
      <c r="A4109" s="214">
        <v>11874</v>
      </c>
      <c r="B4109" s="86">
        <f t="shared" si="128"/>
        <v>0.71181412957734636</v>
      </c>
      <c r="I4109" s="199">
        <f t="shared" si="129"/>
        <v>1</v>
      </c>
    </row>
    <row r="4110" spans="1:9">
      <c r="A4110" s="214">
        <v>-12175</v>
      </c>
      <c r="B4110" s="86">
        <f t="shared" si="128"/>
        <v>-0.67752291791106711</v>
      </c>
      <c r="I4110" s="199">
        <f t="shared" si="129"/>
        <v>-1</v>
      </c>
    </row>
    <row r="4111" spans="1:9">
      <c r="A4111" s="214">
        <v>-392</v>
      </c>
      <c r="B4111" s="86">
        <f t="shared" si="128"/>
        <v>3.1938865529843844E-3</v>
      </c>
      <c r="I4111" s="199">
        <f t="shared" si="129"/>
        <v>0</v>
      </c>
    </row>
    <row r="4112" spans="1:9">
      <c r="A4112" s="214">
        <v>13906</v>
      </c>
      <c r="B4112" s="86">
        <f t="shared" si="128"/>
        <v>0.82920499325136421</v>
      </c>
      <c r="I4112" s="199">
        <f t="shared" si="129"/>
        <v>1</v>
      </c>
    </row>
    <row r="4113" spans="1:9">
      <c r="A4113" s="214">
        <v>18747</v>
      </c>
      <c r="B4113" s="86">
        <f t="shared" si="128"/>
        <v>1.1088748608920731</v>
      </c>
      <c r="I4113" s="199">
        <f t="shared" si="129"/>
        <v>1</v>
      </c>
    </row>
    <row r="4114" spans="1:9">
      <c r="A4114" s="214">
        <v>29277</v>
      </c>
      <c r="B4114" s="86">
        <f t="shared" si="128"/>
        <v>1.7172044841634355</v>
      </c>
      <c r="I4114" s="199">
        <f t="shared" si="129"/>
        <v>2</v>
      </c>
    </row>
    <row r="4115" spans="1:9">
      <c r="A4115" s="214">
        <v>-28879</v>
      </c>
      <c r="B4115" s="86">
        <f t="shared" si="128"/>
        <v>-1.6425312775620489</v>
      </c>
      <c r="I4115" s="199">
        <f t="shared" si="129"/>
        <v>-2</v>
      </c>
    </row>
    <row r="4116" spans="1:9">
      <c r="A4116" s="214">
        <v>2454</v>
      </c>
      <c r="B4116" s="86">
        <f t="shared" si="128"/>
        <v>0.16761042100980272</v>
      </c>
      <c r="I4116" s="199">
        <f t="shared" si="129"/>
        <v>0</v>
      </c>
    </row>
    <row r="4117" spans="1:9">
      <c r="A4117" s="214">
        <v>3069</v>
      </c>
      <c r="B4117" s="86">
        <f t="shared" si="128"/>
        <v>0.20313964402137802</v>
      </c>
      <c r="I4117" s="199">
        <f t="shared" si="129"/>
        <v>0</v>
      </c>
    </row>
    <row r="4118" spans="1:9">
      <c r="A4118" s="214">
        <v>-14055</v>
      </c>
      <c r="B4118" s="86">
        <f t="shared" si="128"/>
        <v>-0.78613257524726476</v>
      </c>
      <c r="I4118" s="199">
        <f t="shared" si="129"/>
        <v>-1</v>
      </c>
    </row>
    <row r="4119" spans="1:9">
      <c r="A4119" s="214">
        <v>-5849</v>
      </c>
      <c r="B4119" s="86">
        <f t="shared" si="128"/>
        <v>-0.31206297519362763</v>
      </c>
      <c r="I4119" s="199">
        <f t="shared" si="129"/>
        <v>0</v>
      </c>
    </row>
    <row r="4120" spans="1:9">
      <c r="A4120" s="214">
        <v>1979</v>
      </c>
      <c r="B4120" s="86">
        <f t="shared" si="128"/>
        <v>0.14016915120411449</v>
      </c>
      <c r="I4120" s="199">
        <f t="shared" si="129"/>
        <v>0</v>
      </c>
    </row>
    <row r="4121" spans="1:9">
      <c r="A4121" s="214">
        <v>-18523</v>
      </c>
      <c r="B4121" s="86">
        <f t="shared" si="128"/>
        <v>-1.0442538247037176</v>
      </c>
      <c r="I4121" s="199">
        <f t="shared" si="129"/>
        <v>-1</v>
      </c>
    </row>
    <row r="4122" spans="1:9">
      <c r="A4122" s="214">
        <v>15726</v>
      </c>
      <c r="B4122" s="86">
        <f t="shared" si="128"/>
        <v>0.93434838492789607</v>
      </c>
      <c r="I4122" s="199">
        <f t="shared" si="129"/>
        <v>1</v>
      </c>
    </row>
    <row r="4123" spans="1:9">
      <c r="A4123" s="214">
        <v>-12409</v>
      </c>
      <c r="B4123" s="86">
        <f t="shared" si="128"/>
        <v>-0.6910413539837641</v>
      </c>
      <c r="I4123" s="199">
        <f t="shared" si="129"/>
        <v>-1</v>
      </c>
    </row>
    <row r="4124" spans="1:9">
      <c r="A4124" s="214">
        <v>-7623</v>
      </c>
      <c r="B4124" s="86">
        <f t="shared" si="128"/>
        <v>-0.41454889653108223</v>
      </c>
      <c r="I4124" s="199">
        <f t="shared" si="129"/>
        <v>0</v>
      </c>
    </row>
    <row r="4125" spans="1:9">
      <c r="A4125" s="214">
        <v>-5208</v>
      </c>
      <c r="B4125" s="86">
        <f t="shared" si="128"/>
        <v>-0.27503170372953045</v>
      </c>
      <c r="I4125" s="199">
        <f t="shared" si="129"/>
        <v>0</v>
      </c>
    </row>
    <row r="4126" spans="1:9">
      <c r="A4126" s="214">
        <v>942</v>
      </c>
      <c r="B4126" s="86">
        <f t="shared" si="128"/>
        <v>8.0260526386222511E-2</v>
      </c>
      <c r="I4126" s="199">
        <f t="shared" si="129"/>
        <v>0</v>
      </c>
    </row>
    <row r="4127" spans="1:9">
      <c r="A4127" s="214">
        <v>-5336</v>
      </c>
      <c r="B4127" s="86">
        <f t="shared" si="128"/>
        <v>-0.28242640380348433</v>
      </c>
      <c r="I4127" s="199">
        <f t="shared" si="129"/>
        <v>0</v>
      </c>
    </row>
    <row r="4128" spans="1:9">
      <c r="A4128" s="214">
        <v>11257</v>
      </c>
      <c r="B4128" s="86">
        <f t="shared" si="128"/>
        <v>0.6761693643771155</v>
      </c>
      <c r="I4128" s="199">
        <f t="shared" si="129"/>
        <v>1</v>
      </c>
    </row>
    <row r="4129" spans="1:9">
      <c r="A4129" s="214">
        <v>-21854</v>
      </c>
      <c r="B4129" s="86">
        <f t="shared" si="128"/>
        <v>-1.2366893399095018</v>
      </c>
      <c r="I4129" s="199">
        <f t="shared" si="129"/>
        <v>-1</v>
      </c>
    </row>
    <row r="4130" spans="1:9">
      <c r="A4130" s="214">
        <v>5254</v>
      </c>
      <c r="B4130" s="86">
        <f t="shared" si="128"/>
        <v>0.32936948512754394</v>
      </c>
      <c r="I4130" s="199">
        <f t="shared" si="129"/>
        <v>0</v>
      </c>
    </row>
    <row r="4131" spans="1:9">
      <c r="A4131" s="214">
        <v>20794</v>
      </c>
      <c r="B4131" s="86">
        <f t="shared" si="128"/>
        <v>1.2271322909810074</v>
      </c>
      <c r="I4131" s="199">
        <f t="shared" si="129"/>
        <v>1</v>
      </c>
    </row>
    <row r="4132" spans="1:9">
      <c r="A4132" s="214">
        <v>19516</v>
      </c>
      <c r="B4132" s="86">
        <f t="shared" si="128"/>
        <v>1.1533008324301242</v>
      </c>
      <c r="I4132" s="199">
        <f t="shared" si="129"/>
        <v>1</v>
      </c>
    </row>
    <row r="4133" spans="1:9">
      <c r="A4133" s="214">
        <v>25528</v>
      </c>
      <c r="B4133" s="86">
        <f t="shared" si="128"/>
        <v>1.5006206515286455</v>
      </c>
      <c r="I4133" s="199">
        <f t="shared" si="129"/>
        <v>2</v>
      </c>
    </row>
    <row r="4134" spans="1:9">
      <c r="A4134" s="214">
        <v>-27445</v>
      </c>
      <c r="B4134" s="86">
        <f t="shared" si="128"/>
        <v>-1.5596875282960343</v>
      </c>
      <c r="I4134" s="199">
        <f t="shared" si="129"/>
        <v>-2</v>
      </c>
    </row>
    <row r="4135" spans="1:9">
      <c r="A4135" s="214">
        <v>-27586</v>
      </c>
      <c r="B4135" s="86">
        <f t="shared" si="128"/>
        <v>-1.5678332525962493</v>
      </c>
      <c r="I4135" s="199">
        <f t="shared" si="129"/>
        <v>-2</v>
      </c>
    </row>
    <row r="4136" spans="1:9">
      <c r="A4136" s="214">
        <v>-13137</v>
      </c>
      <c r="B4136" s="86">
        <f t="shared" si="128"/>
        <v>-0.73309871065437682</v>
      </c>
      <c r="I4136" s="199">
        <f t="shared" si="129"/>
        <v>-1</v>
      </c>
    </row>
    <row r="4137" spans="1:9">
      <c r="A4137" s="214">
        <v>-11550</v>
      </c>
      <c r="B4137" s="86">
        <f t="shared" si="128"/>
        <v>-0.64141598395621424</v>
      </c>
      <c r="I4137" s="199">
        <f t="shared" si="129"/>
        <v>-1</v>
      </c>
    </row>
    <row r="4138" spans="1:9">
      <c r="A4138" s="214">
        <v>19809</v>
      </c>
      <c r="B4138" s="86">
        <f t="shared" si="128"/>
        <v>1.1702277630681592</v>
      </c>
      <c r="I4138" s="199">
        <f t="shared" si="129"/>
        <v>1</v>
      </c>
    </row>
    <row r="4139" spans="1:9">
      <c r="A4139" s="214">
        <v>24490</v>
      </c>
      <c r="B4139" s="86">
        <f t="shared" si="128"/>
        <v>1.4406542556164259</v>
      </c>
      <c r="I4139" s="199">
        <f t="shared" si="129"/>
        <v>1</v>
      </c>
    </row>
    <row r="4140" spans="1:9">
      <c r="A4140" s="214">
        <v>-9692</v>
      </c>
      <c r="B4140" s="86">
        <f t="shared" si="128"/>
        <v>-0.53407729069522736</v>
      </c>
      <c r="I4140" s="199">
        <f t="shared" si="129"/>
        <v>-1</v>
      </c>
    </row>
    <row r="4141" spans="1:9">
      <c r="A4141" s="214">
        <v>-14143</v>
      </c>
      <c r="B4141" s="86">
        <f t="shared" si="128"/>
        <v>-0.79121643154810806</v>
      </c>
      <c r="I4141" s="199">
        <f t="shared" si="129"/>
        <v>-1</v>
      </c>
    </row>
    <row r="4142" spans="1:9">
      <c r="A4142" s="214">
        <v>6667</v>
      </c>
      <c r="B4142" s="86">
        <f t="shared" si="128"/>
        <v>0.41100004141267543</v>
      </c>
      <c r="I4142" s="199">
        <f t="shared" si="129"/>
        <v>0</v>
      </c>
    </row>
    <row r="4143" spans="1:9">
      <c r="A4143" s="214">
        <v>-15370</v>
      </c>
      <c r="B4143" s="86">
        <f t="shared" si="128"/>
        <v>-0.86210156428827545</v>
      </c>
      <c r="I4143" s="199">
        <f t="shared" si="129"/>
        <v>-1</v>
      </c>
    </row>
    <row r="4144" spans="1:9">
      <c r="A4144" s="214">
        <v>-5738</v>
      </c>
      <c r="B4144" s="86">
        <f t="shared" si="128"/>
        <v>-0.30565038372324577</v>
      </c>
      <c r="I4144" s="199">
        <f t="shared" si="129"/>
        <v>0</v>
      </c>
    </row>
    <row r="4145" spans="1:9">
      <c r="A4145" s="214">
        <v>15515</v>
      </c>
      <c r="B4145" s="86">
        <f t="shared" si="128"/>
        <v>0.92215868402473766</v>
      </c>
      <c r="I4145" s="199">
        <f t="shared" si="129"/>
        <v>1</v>
      </c>
    </row>
    <row r="4146" spans="1:9">
      <c r="A4146" s="214">
        <v>-15279</v>
      </c>
      <c r="B4146" s="86">
        <f t="shared" si="128"/>
        <v>-0.85684439470444884</v>
      </c>
      <c r="I4146" s="199">
        <f t="shared" si="129"/>
        <v>-1</v>
      </c>
    </row>
    <row r="4147" spans="1:9">
      <c r="A4147" s="214">
        <v>-29007</v>
      </c>
      <c r="B4147" s="86">
        <f t="shared" si="128"/>
        <v>-1.6499259776360029</v>
      </c>
      <c r="I4147" s="199">
        <f t="shared" si="129"/>
        <v>-2</v>
      </c>
    </row>
    <row r="4148" spans="1:9">
      <c r="A4148" s="214">
        <v>29667</v>
      </c>
      <c r="B4148" s="86">
        <f t="shared" si="128"/>
        <v>1.7397352109512638</v>
      </c>
      <c r="I4148" s="199">
        <f t="shared" si="129"/>
        <v>2</v>
      </c>
    </row>
    <row r="4149" spans="1:9">
      <c r="A4149" s="214">
        <v>-8796</v>
      </c>
      <c r="B4149" s="86">
        <f t="shared" si="128"/>
        <v>-0.48231439017755018</v>
      </c>
      <c r="I4149" s="199">
        <f t="shared" si="129"/>
        <v>0</v>
      </c>
    </row>
    <row r="4150" spans="1:9">
      <c r="A4150" s="214">
        <v>-26780</v>
      </c>
      <c r="B4150" s="86">
        <f t="shared" si="128"/>
        <v>-1.5212697505680708</v>
      </c>
      <c r="I4150" s="199">
        <f t="shared" si="129"/>
        <v>-2</v>
      </c>
    </row>
    <row r="4151" spans="1:9">
      <c r="A4151" s="214">
        <v>29285</v>
      </c>
      <c r="B4151" s="86">
        <f t="shared" si="128"/>
        <v>1.7176666529180575</v>
      </c>
      <c r="I4151" s="199">
        <f t="shared" si="129"/>
        <v>2</v>
      </c>
    </row>
    <row r="4152" spans="1:9">
      <c r="A4152" s="214">
        <v>8062</v>
      </c>
      <c r="B4152" s="86">
        <f t="shared" si="128"/>
        <v>0.49159071799990728</v>
      </c>
      <c r="I4152" s="199">
        <f t="shared" si="129"/>
        <v>0</v>
      </c>
    </row>
    <row r="4153" spans="1:9">
      <c r="A4153" s="214">
        <v>-1249</v>
      </c>
      <c r="B4153" s="86">
        <f t="shared" si="128"/>
        <v>-4.6315941285909969E-2</v>
      </c>
      <c r="I4153" s="199">
        <f t="shared" si="129"/>
        <v>0</v>
      </c>
    </row>
    <row r="4154" spans="1:9">
      <c r="A4154" s="214">
        <v>-7290</v>
      </c>
      <c r="B4154" s="86">
        <f t="shared" si="128"/>
        <v>-0.39531112211993658</v>
      </c>
      <c r="I4154" s="199">
        <f t="shared" si="129"/>
        <v>0</v>
      </c>
    </row>
    <row r="4155" spans="1:9">
      <c r="A4155" s="214">
        <v>-23097</v>
      </c>
      <c r="B4155" s="86">
        <f t="shared" si="128"/>
        <v>-1.3084988101589135</v>
      </c>
      <c r="I4155" s="199">
        <f t="shared" si="129"/>
        <v>-1</v>
      </c>
    </row>
    <row r="4156" spans="1:9">
      <c r="A4156" s="214">
        <v>8084</v>
      </c>
      <c r="B4156" s="86">
        <f t="shared" si="128"/>
        <v>0.4928616820751181</v>
      </c>
      <c r="I4156" s="199">
        <f t="shared" si="129"/>
        <v>0</v>
      </c>
    </row>
    <row r="4157" spans="1:9">
      <c r="A4157" s="214">
        <v>-20045</v>
      </c>
      <c r="B4157" s="86">
        <f t="shared" si="128"/>
        <v>-1.1321814302705755</v>
      </c>
      <c r="I4157" s="199">
        <f t="shared" si="129"/>
        <v>-1</v>
      </c>
    </row>
    <row r="4158" spans="1:9">
      <c r="A4158" s="214">
        <v>4743</v>
      </c>
      <c r="B4158" s="86">
        <f t="shared" si="128"/>
        <v>0.29984845592605613</v>
      </c>
      <c r="I4158" s="199">
        <f t="shared" si="129"/>
        <v>0</v>
      </c>
    </row>
    <row r="4159" spans="1:9">
      <c r="A4159" s="214">
        <v>24472</v>
      </c>
      <c r="B4159" s="86">
        <f t="shared" si="128"/>
        <v>1.439614375918526</v>
      </c>
      <c r="I4159" s="199">
        <f t="shared" si="129"/>
        <v>1</v>
      </c>
    </row>
    <row r="4160" spans="1:9">
      <c r="A4160" s="214">
        <v>-2576</v>
      </c>
      <c r="B4160" s="86">
        <f t="shared" si="128"/>
        <v>-0.12297818345885375</v>
      </c>
      <c r="I4160" s="199">
        <f t="shared" si="129"/>
        <v>0</v>
      </c>
    </row>
    <row r="4161" spans="1:9">
      <c r="A4161" s="214">
        <v>-6438</v>
      </c>
      <c r="B4161" s="86">
        <f t="shared" si="128"/>
        <v>-0.34609014975268104</v>
      </c>
      <c r="I4161" s="199">
        <f t="shared" si="129"/>
        <v>0</v>
      </c>
    </row>
    <row r="4162" spans="1:9">
      <c r="A4162" s="214">
        <v>13750</v>
      </c>
      <c r="B4162" s="86">
        <f t="shared" si="128"/>
        <v>0.820192702536233</v>
      </c>
      <c r="I4162" s="199">
        <f t="shared" si="129"/>
        <v>1</v>
      </c>
    </row>
    <row r="4163" spans="1:9">
      <c r="A4163" s="214">
        <v>-26753</v>
      </c>
      <c r="B4163" s="86">
        <f t="shared" si="128"/>
        <v>-1.5197099310212212</v>
      </c>
      <c r="I4163" s="199">
        <f t="shared" si="129"/>
        <v>-2</v>
      </c>
    </row>
    <row r="4164" spans="1:9">
      <c r="A4164" s="214">
        <v>-10516</v>
      </c>
      <c r="B4164" s="86">
        <f t="shared" si="128"/>
        <v>-0.5816806724213055</v>
      </c>
      <c r="I4164" s="199">
        <f t="shared" si="129"/>
        <v>-1</v>
      </c>
    </row>
    <row r="4165" spans="1:9">
      <c r="A4165" s="214">
        <v>-2620</v>
      </c>
      <c r="B4165" s="86">
        <f t="shared" si="128"/>
        <v>-0.1255201116092754</v>
      </c>
      <c r="I4165" s="199">
        <f t="shared" si="129"/>
        <v>0</v>
      </c>
    </row>
    <row r="4166" spans="1:9">
      <c r="A4166" s="214">
        <v>-27485</v>
      </c>
      <c r="B4166" s="86">
        <f t="shared" si="128"/>
        <v>-1.561998372069145</v>
      </c>
      <c r="I4166" s="199">
        <f t="shared" si="129"/>
        <v>-2</v>
      </c>
    </row>
    <row r="4167" spans="1:9">
      <c r="A4167" s="214">
        <v>-10280</v>
      </c>
      <c r="B4167" s="86">
        <f t="shared" si="128"/>
        <v>-0.56804669415995301</v>
      </c>
      <c r="I4167" s="199">
        <f t="shared" si="129"/>
        <v>-1</v>
      </c>
    </row>
    <row r="4168" spans="1:9">
      <c r="A4168" s="214">
        <v>-15012</v>
      </c>
      <c r="B4168" s="86">
        <f t="shared" ref="B4168:B4231" si="130">(A4168-$F$7)/$F$8</f>
        <v>-0.84141951251893565</v>
      </c>
      <c r="I4168" s="199">
        <f t="shared" ref="I4168:I4231" si="131">ROUND(B4168,0)</f>
        <v>-1</v>
      </c>
    </row>
    <row r="4169" spans="1:9">
      <c r="A4169" s="214">
        <v>-8316</v>
      </c>
      <c r="B4169" s="86">
        <f t="shared" si="130"/>
        <v>-0.45458426490022319</v>
      </c>
      <c r="I4169" s="199">
        <f t="shared" si="131"/>
        <v>0</v>
      </c>
    </row>
    <row r="4170" spans="1:9">
      <c r="A4170" s="214">
        <v>-15165</v>
      </c>
      <c r="B4170" s="86">
        <f t="shared" si="130"/>
        <v>-0.85025848995108366</v>
      </c>
      <c r="I4170" s="199">
        <f t="shared" si="131"/>
        <v>-1</v>
      </c>
    </row>
    <row r="4171" spans="1:9">
      <c r="A4171" s="214">
        <v>2638</v>
      </c>
      <c r="B4171" s="86">
        <f t="shared" si="130"/>
        <v>0.17824030236611144</v>
      </c>
      <c r="I4171" s="199">
        <f t="shared" si="131"/>
        <v>0</v>
      </c>
    </row>
    <row r="4172" spans="1:9">
      <c r="A4172" s="214">
        <v>-11982</v>
      </c>
      <c r="B4172" s="86">
        <f t="shared" si="130"/>
        <v>-0.66637309670580858</v>
      </c>
      <c r="I4172" s="199">
        <f t="shared" si="131"/>
        <v>-1</v>
      </c>
    </row>
    <row r="4173" spans="1:9">
      <c r="A4173" s="214">
        <v>9922</v>
      </c>
      <c r="B4173" s="86">
        <f t="shared" si="130"/>
        <v>0.59904495344954967</v>
      </c>
      <c r="I4173" s="199">
        <f t="shared" si="131"/>
        <v>1</v>
      </c>
    </row>
    <row r="4174" spans="1:9">
      <c r="A4174" s="214">
        <v>-5947</v>
      </c>
      <c r="B4174" s="86">
        <f t="shared" si="130"/>
        <v>-0.31772454243774861</v>
      </c>
      <c r="I4174" s="199">
        <f t="shared" si="131"/>
        <v>0</v>
      </c>
    </row>
    <row r="4175" spans="1:9">
      <c r="A4175" s="214">
        <v>-7700</v>
      </c>
      <c r="B4175" s="86">
        <f t="shared" si="130"/>
        <v>-0.41899727079432014</v>
      </c>
      <c r="I4175" s="199">
        <f t="shared" si="131"/>
        <v>0</v>
      </c>
    </row>
    <row r="4176" spans="1:9">
      <c r="A4176" s="214">
        <v>17838</v>
      </c>
      <c r="B4176" s="86">
        <f t="shared" si="130"/>
        <v>1.056360936148135</v>
      </c>
      <c r="I4176" s="199">
        <f t="shared" si="131"/>
        <v>1</v>
      </c>
    </row>
    <row r="4177" spans="1:9">
      <c r="A4177" s="214">
        <v>17339</v>
      </c>
      <c r="B4177" s="86">
        <f t="shared" si="130"/>
        <v>1.0275331600785804</v>
      </c>
      <c r="I4177" s="199">
        <f t="shared" si="131"/>
        <v>1</v>
      </c>
    </row>
    <row r="4178" spans="1:9">
      <c r="A4178" s="214">
        <v>21400</v>
      </c>
      <c r="B4178" s="86">
        <f t="shared" si="130"/>
        <v>1.2621415741436328</v>
      </c>
      <c r="I4178" s="199">
        <f t="shared" si="131"/>
        <v>1</v>
      </c>
    </row>
    <row r="4179" spans="1:9">
      <c r="A4179" s="214">
        <v>-10702</v>
      </c>
      <c r="B4179" s="86">
        <f t="shared" si="130"/>
        <v>-0.59242609596626972</v>
      </c>
      <c r="I4179" s="199">
        <f t="shared" si="131"/>
        <v>-1</v>
      </c>
    </row>
    <row r="4180" spans="1:9">
      <c r="A4180" s="214">
        <v>-751</v>
      </c>
      <c r="B4180" s="86">
        <f t="shared" si="130"/>
        <v>-1.7545936310683147E-2</v>
      </c>
      <c r="I4180" s="199">
        <f t="shared" si="131"/>
        <v>0</v>
      </c>
    </row>
    <row r="4181" spans="1:9">
      <c r="A4181" s="214">
        <v>7683</v>
      </c>
      <c r="B4181" s="86">
        <f t="shared" si="130"/>
        <v>0.46969547324968441</v>
      </c>
      <c r="I4181" s="199">
        <f t="shared" si="131"/>
        <v>0</v>
      </c>
    </row>
    <row r="4182" spans="1:9">
      <c r="A4182" s="214">
        <v>26992</v>
      </c>
      <c r="B4182" s="86">
        <f t="shared" si="130"/>
        <v>1.5851975336244932</v>
      </c>
      <c r="I4182" s="199">
        <f t="shared" si="131"/>
        <v>2</v>
      </c>
    </row>
    <row r="4183" spans="1:9">
      <c r="A4183" s="214">
        <v>23762</v>
      </c>
      <c r="B4183" s="86">
        <f t="shared" si="130"/>
        <v>1.3985968989458131</v>
      </c>
      <c r="I4183" s="199">
        <f t="shared" si="131"/>
        <v>1</v>
      </c>
    </row>
    <row r="4184" spans="1:9">
      <c r="A4184" s="214">
        <v>-17462</v>
      </c>
      <c r="B4184" s="86">
        <f t="shared" si="130"/>
        <v>-0.98295869362195931</v>
      </c>
      <c r="I4184" s="199">
        <f t="shared" si="131"/>
        <v>-1</v>
      </c>
    </row>
    <row r="4185" spans="1:9">
      <c r="A4185" s="214">
        <v>-4943</v>
      </c>
      <c r="B4185" s="86">
        <f t="shared" si="130"/>
        <v>-0.25972236373267282</v>
      </c>
      <c r="I4185" s="199">
        <f t="shared" si="131"/>
        <v>0</v>
      </c>
    </row>
    <row r="4186" spans="1:9">
      <c r="A4186" s="214">
        <v>18553</v>
      </c>
      <c r="B4186" s="86">
        <f t="shared" si="130"/>
        <v>1.0976672685924866</v>
      </c>
      <c r="I4186" s="199">
        <f t="shared" si="131"/>
        <v>1</v>
      </c>
    </row>
    <row r="4187" spans="1:9">
      <c r="A4187" s="214">
        <v>1135</v>
      </c>
      <c r="B4187" s="86">
        <f t="shared" si="130"/>
        <v>9.1410347591481103E-2</v>
      </c>
      <c r="I4187" s="199">
        <f t="shared" si="131"/>
        <v>0</v>
      </c>
    </row>
    <row r="4188" spans="1:9">
      <c r="A4188" s="214">
        <v>16887</v>
      </c>
      <c r="B4188" s="86">
        <f t="shared" si="130"/>
        <v>1.0014206254424307</v>
      </c>
      <c r="I4188" s="199">
        <f t="shared" si="131"/>
        <v>1</v>
      </c>
    </row>
    <row r="4189" spans="1:9">
      <c r="A4189" s="214">
        <v>10163</v>
      </c>
      <c r="B4189" s="86">
        <f t="shared" si="130"/>
        <v>0.61296778718254097</v>
      </c>
      <c r="I4189" s="199">
        <f t="shared" si="131"/>
        <v>1</v>
      </c>
    </row>
    <row r="4190" spans="1:9">
      <c r="A4190" s="214">
        <v>-9322</v>
      </c>
      <c r="B4190" s="86">
        <f t="shared" si="130"/>
        <v>-0.51270198579395443</v>
      </c>
      <c r="I4190" s="199">
        <f t="shared" si="131"/>
        <v>-1</v>
      </c>
    </row>
    <row r="4191" spans="1:9">
      <c r="A4191" s="214">
        <v>-26761</v>
      </c>
      <c r="B4191" s="86">
        <f t="shared" si="130"/>
        <v>-1.5201720997758432</v>
      </c>
      <c r="I4191" s="199">
        <f t="shared" si="131"/>
        <v>-2</v>
      </c>
    </row>
    <row r="4192" spans="1:9">
      <c r="A4192" s="214">
        <v>17113</v>
      </c>
      <c r="B4192" s="86">
        <f t="shared" si="130"/>
        <v>1.0144768927605057</v>
      </c>
      <c r="I4192" s="199">
        <f t="shared" si="131"/>
        <v>1</v>
      </c>
    </row>
    <row r="4193" spans="1:9">
      <c r="A4193" s="214">
        <v>-12464</v>
      </c>
      <c r="B4193" s="86">
        <f t="shared" si="130"/>
        <v>-0.69421876417179118</v>
      </c>
      <c r="I4193" s="199">
        <f t="shared" si="131"/>
        <v>-1</v>
      </c>
    </row>
    <row r="4194" spans="1:9">
      <c r="A4194" s="214">
        <v>11195</v>
      </c>
      <c r="B4194" s="86">
        <f t="shared" si="130"/>
        <v>0.67258755652879409</v>
      </c>
      <c r="I4194" s="199">
        <f t="shared" si="131"/>
        <v>1</v>
      </c>
    </row>
    <row r="4195" spans="1:9">
      <c r="A4195" s="214">
        <v>5064</v>
      </c>
      <c r="B4195" s="86">
        <f t="shared" si="130"/>
        <v>0.3183929772052686</v>
      </c>
      <c r="I4195" s="199">
        <f t="shared" si="131"/>
        <v>0</v>
      </c>
    </row>
    <row r="4196" spans="1:9">
      <c r="A4196" s="214">
        <v>-3054</v>
      </c>
      <c r="B4196" s="86">
        <f t="shared" si="130"/>
        <v>-0.15059276654752529</v>
      </c>
      <c r="I4196" s="199">
        <f t="shared" si="131"/>
        <v>0</v>
      </c>
    </row>
    <row r="4197" spans="1:9">
      <c r="A4197" s="214">
        <v>-28827</v>
      </c>
      <c r="B4197" s="86">
        <f t="shared" si="130"/>
        <v>-1.6395271806570053</v>
      </c>
      <c r="I4197" s="199">
        <f t="shared" si="131"/>
        <v>-2</v>
      </c>
    </row>
    <row r="4198" spans="1:9">
      <c r="A4198" s="214">
        <v>-21306</v>
      </c>
      <c r="B4198" s="86">
        <f t="shared" si="130"/>
        <v>-1.2050307802178868</v>
      </c>
      <c r="I4198" s="199">
        <f t="shared" si="131"/>
        <v>-1</v>
      </c>
    </row>
    <row r="4199" spans="1:9">
      <c r="A4199" s="214">
        <v>14959</v>
      </c>
      <c r="B4199" s="86">
        <f t="shared" si="130"/>
        <v>0.89003795557850052</v>
      </c>
      <c r="I4199" s="199">
        <f t="shared" si="131"/>
        <v>1</v>
      </c>
    </row>
    <row r="4200" spans="1:9">
      <c r="A4200" s="214">
        <v>-11399</v>
      </c>
      <c r="B4200" s="86">
        <f t="shared" si="130"/>
        <v>-0.63269254871272174</v>
      </c>
      <c r="I4200" s="199">
        <f t="shared" si="131"/>
        <v>-1</v>
      </c>
    </row>
    <row r="4201" spans="1:9">
      <c r="A4201" s="214">
        <v>-13660</v>
      </c>
      <c r="B4201" s="86">
        <f t="shared" si="130"/>
        <v>-0.76331299298779776</v>
      </c>
      <c r="I4201" s="199">
        <f t="shared" si="131"/>
        <v>-1</v>
      </c>
    </row>
    <row r="4202" spans="1:9">
      <c r="A4202" s="214">
        <v>22862</v>
      </c>
      <c r="B4202" s="86">
        <f t="shared" si="130"/>
        <v>1.3466029140508249</v>
      </c>
      <c r="I4202" s="199">
        <f t="shared" si="131"/>
        <v>1</v>
      </c>
    </row>
    <row r="4203" spans="1:9">
      <c r="A4203" s="214">
        <v>-3372</v>
      </c>
      <c r="B4203" s="86">
        <f t="shared" si="130"/>
        <v>-0.16896397454375447</v>
      </c>
      <c r="I4203" s="199">
        <f t="shared" si="131"/>
        <v>0</v>
      </c>
    </row>
    <row r="4204" spans="1:9">
      <c r="A4204" s="214">
        <v>-2758</v>
      </c>
      <c r="B4204" s="86">
        <f t="shared" si="130"/>
        <v>-0.13349252262650693</v>
      </c>
      <c r="I4204" s="199">
        <f t="shared" si="131"/>
        <v>0</v>
      </c>
    </row>
    <row r="4205" spans="1:9">
      <c r="A4205" s="214">
        <v>-28133</v>
      </c>
      <c r="B4205" s="86">
        <f t="shared" si="130"/>
        <v>-1.5994340411935366</v>
      </c>
      <c r="I4205" s="199">
        <f t="shared" si="131"/>
        <v>-2</v>
      </c>
    </row>
    <row r="4206" spans="1:9">
      <c r="A4206" s="214">
        <v>11378</v>
      </c>
      <c r="B4206" s="86">
        <f t="shared" si="130"/>
        <v>0.68315966679077511</v>
      </c>
      <c r="I4206" s="199">
        <f t="shared" si="131"/>
        <v>1</v>
      </c>
    </row>
    <row r="4207" spans="1:9">
      <c r="A4207" s="214">
        <v>6358</v>
      </c>
      <c r="B4207" s="86">
        <f t="shared" si="130"/>
        <v>0.39314877326539616</v>
      </c>
      <c r="I4207" s="199">
        <f t="shared" si="131"/>
        <v>0</v>
      </c>
    </row>
    <row r="4208" spans="1:9">
      <c r="A4208" s="214">
        <v>27362</v>
      </c>
      <c r="B4208" s="86">
        <f t="shared" si="130"/>
        <v>1.606572838525766</v>
      </c>
      <c r="I4208" s="199">
        <f t="shared" si="131"/>
        <v>2</v>
      </c>
    </row>
    <row r="4209" spans="1:9">
      <c r="A4209" s="214">
        <v>22334</v>
      </c>
      <c r="B4209" s="86">
        <f t="shared" si="130"/>
        <v>1.3160997762457651</v>
      </c>
      <c r="I4209" s="199">
        <f t="shared" si="131"/>
        <v>1</v>
      </c>
    </row>
    <row r="4210" spans="1:9">
      <c r="A4210" s="214">
        <v>3622</v>
      </c>
      <c r="B4210" s="86">
        <f t="shared" si="130"/>
        <v>0.23508705918463191</v>
      </c>
      <c r="I4210" s="199">
        <f t="shared" si="131"/>
        <v>0</v>
      </c>
    </row>
    <row r="4211" spans="1:9">
      <c r="A4211" s="214">
        <v>16384</v>
      </c>
      <c r="B4211" s="86">
        <f t="shared" si="130"/>
        <v>0.97236176499556515</v>
      </c>
      <c r="I4211" s="199">
        <f t="shared" si="131"/>
        <v>1</v>
      </c>
    </row>
    <row r="4212" spans="1:9">
      <c r="A4212" s="214">
        <v>-9998</v>
      </c>
      <c r="B4212" s="86">
        <f t="shared" si="130"/>
        <v>-0.55175524555952338</v>
      </c>
      <c r="I4212" s="199">
        <f t="shared" si="131"/>
        <v>-1</v>
      </c>
    </row>
    <row r="4213" spans="1:9">
      <c r="A4213" s="214">
        <v>-5350</v>
      </c>
      <c r="B4213" s="86">
        <f t="shared" si="130"/>
        <v>-0.28323519912407308</v>
      </c>
      <c r="I4213" s="199">
        <f t="shared" si="131"/>
        <v>0</v>
      </c>
    </row>
    <row r="4214" spans="1:9">
      <c r="A4214" s="214">
        <v>-4012</v>
      </c>
      <c r="B4214" s="86">
        <f t="shared" si="130"/>
        <v>-0.20593747491352388</v>
      </c>
      <c r="I4214" s="199">
        <f t="shared" si="131"/>
        <v>0</v>
      </c>
    </row>
    <row r="4215" spans="1:9">
      <c r="A4215" s="214">
        <v>-11452</v>
      </c>
      <c r="B4215" s="86">
        <f t="shared" si="130"/>
        <v>-0.63575441671209332</v>
      </c>
      <c r="I4215" s="199">
        <f t="shared" si="131"/>
        <v>-1</v>
      </c>
    </row>
    <row r="4216" spans="1:9">
      <c r="A4216" s="214">
        <v>1026</v>
      </c>
      <c r="B4216" s="86">
        <f t="shared" si="130"/>
        <v>8.511329830975474E-2</v>
      </c>
      <c r="I4216" s="199">
        <f t="shared" si="131"/>
        <v>0</v>
      </c>
    </row>
    <row r="4217" spans="1:9">
      <c r="A4217" s="214">
        <v>-26823</v>
      </c>
      <c r="B4217" s="86">
        <f t="shared" si="130"/>
        <v>-1.5237539076241646</v>
      </c>
      <c r="I4217" s="199">
        <f t="shared" si="131"/>
        <v>-2</v>
      </c>
    </row>
    <row r="4218" spans="1:9">
      <c r="A4218" s="214">
        <v>25737</v>
      </c>
      <c r="B4218" s="86">
        <f t="shared" si="130"/>
        <v>1.5126948102431483</v>
      </c>
      <c r="I4218" s="199">
        <f t="shared" si="131"/>
        <v>2</v>
      </c>
    </row>
    <row r="4219" spans="1:9">
      <c r="A4219" s="214">
        <v>-29245</v>
      </c>
      <c r="B4219" s="86">
        <f t="shared" si="130"/>
        <v>-1.6636754980860109</v>
      </c>
      <c r="I4219" s="199">
        <f t="shared" si="131"/>
        <v>-2</v>
      </c>
    </row>
    <row r="4220" spans="1:9">
      <c r="A4220" s="214">
        <v>-10370</v>
      </c>
      <c r="B4220" s="86">
        <f t="shared" si="130"/>
        <v>-0.57324609264945181</v>
      </c>
      <c r="I4220" s="199">
        <f t="shared" si="131"/>
        <v>-1</v>
      </c>
    </row>
    <row r="4221" spans="1:9">
      <c r="A4221" s="214">
        <v>11752</v>
      </c>
      <c r="B4221" s="86">
        <f t="shared" si="130"/>
        <v>0.70476605606935905</v>
      </c>
      <c r="I4221" s="199">
        <f t="shared" si="131"/>
        <v>1</v>
      </c>
    </row>
    <row r="4222" spans="1:9">
      <c r="A4222" s="214">
        <v>-16890</v>
      </c>
      <c r="B4222" s="86">
        <f t="shared" si="130"/>
        <v>-0.94991362766647791</v>
      </c>
      <c r="I4222" s="199">
        <f t="shared" si="131"/>
        <v>-1</v>
      </c>
    </row>
    <row r="4223" spans="1:9">
      <c r="A4223" s="214">
        <v>-6014</v>
      </c>
      <c r="B4223" s="86">
        <f t="shared" si="130"/>
        <v>-0.32159520575770884</v>
      </c>
      <c r="I4223" s="199">
        <f t="shared" si="131"/>
        <v>0</v>
      </c>
    </row>
    <row r="4224" spans="1:9">
      <c r="A4224" s="214">
        <v>-25321</v>
      </c>
      <c r="B4224" s="86">
        <f t="shared" si="130"/>
        <v>-1.436981723943862</v>
      </c>
      <c r="I4224" s="199">
        <f t="shared" si="131"/>
        <v>-1</v>
      </c>
    </row>
    <row r="4225" spans="1:9">
      <c r="A4225" s="214">
        <v>-109</v>
      </c>
      <c r="B4225" s="86">
        <f t="shared" si="130"/>
        <v>1.9543106247741797E-2</v>
      </c>
      <c r="I4225" s="199">
        <f t="shared" si="131"/>
        <v>0</v>
      </c>
    </row>
    <row r="4226" spans="1:9">
      <c r="A4226" s="214">
        <v>1153</v>
      </c>
      <c r="B4226" s="86">
        <f t="shared" si="130"/>
        <v>9.2450227289380862E-2</v>
      </c>
      <c r="I4226" s="199">
        <f t="shared" si="131"/>
        <v>0</v>
      </c>
    </row>
    <row r="4227" spans="1:9">
      <c r="A4227" s="214">
        <v>-7454</v>
      </c>
      <c r="B4227" s="86">
        <f t="shared" si="130"/>
        <v>-0.40478558158969002</v>
      </c>
      <c r="I4227" s="199">
        <f t="shared" si="131"/>
        <v>0</v>
      </c>
    </row>
    <row r="4228" spans="1:9">
      <c r="A4228" s="214">
        <v>11858</v>
      </c>
      <c r="B4228" s="86">
        <f t="shared" si="130"/>
        <v>0.7108897920681021</v>
      </c>
      <c r="I4228" s="199">
        <f t="shared" si="131"/>
        <v>1</v>
      </c>
    </row>
    <row r="4229" spans="1:9">
      <c r="A4229" s="214">
        <v>-1507</v>
      </c>
      <c r="B4229" s="86">
        <f t="shared" si="130"/>
        <v>-6.1220883622473264E-2</v>
      </c>
      <c r="I4229" s="199">
        <f t="shared" si="131"/>
        <v>0</v>
      </c>
    </row>
    <row r="4230" spans="1:9">
      <c r="A4230" s="214">
        <v>-8916</v>
      </c>
      <c r="B4230" s="86">
        <f t="shared" si="130"/>
        <v>-0.48924692149688198</v>
      </c>
      <c r="I4230" s="199">
        <f t="shared" si="131"/>
        <v>0</v>
      </c>
    </row>
    <row r="4231" spans="1:9">
      <c r="A4231" s="214">
        <v>-4741</v>
      </c>
      <c r="B4231" s="86">
        <f t="shared" si="130"/>
        <v>-0.24805260267846435</v>
      </c>
      <c r="I4231" s="199">
        <f t="shared" si="131"/>
        <v>0</v>
      </c>
    </row>
    <row r="4232" spans="1:9">
      <c r="A4232" s="214">
        <v>-10708</v>
      </c>
      <c r="B4232" s="86">
        <f t="shared" ref="B4232:B4295" si="132">(A4232-$F$7)/$F$8</f>
        <v>-0.59277272253223634</v>
      </c>
      <c r="I4232" s="199">
        <f t="shared" ref="I4232:I4295" si="133">ROUND(B4232,0)</f>
        <v>-1</v>
      </c>
    </row>
    <row r="4233" spans="1:9">
      <c r="A4233" s="214">
        <v>-12647</v>
      </c>
      <c r="B4233" s="86">
        <f t="shared" si="132"/>
        <v>-0.70479087443377209</v>
      </c>
      <c r="I4233" s="199">
        <f t="shared" si="133"/>
        <v>-1</v>
      </c>
    </row>
    <row r="4234" spans="1:9">
      <c r="A4234" s="214">
        <v>-26471</v>
      </c>
      <c r="B4234" s="86">
        <f t="shared" si="132"/>
        <v>-1.5034184824207915</v>
      </c>
      <c r="I4234" s="199">
        <f t="shared" si="133"/>
        <v>-2</v>
      </c>
    </row>
    <row r="4235" spans="1:9">
      <c r="A4235" s="214">
        <v>-26138</v>
      </c>
      <c r="B4235" s="86">
        <f t="shared" si="132"/>
        <v>-1.4841807080096459</v>
      </c>
      <c r="I4235" s="199">
        <f t="shared" si="133"/>
        <v>-1</v>
      </c>
    </row>
    <row r="4236" spans="1:9">
      <c r="A4236" s="214">
        <v>9360</v>
      </c>
      <c r="B4236" s="86">
        <f t="shared" si="132"/>
        <v>0.5665775984373459</v>
      </c>
      <c r="I4236" s="199">
        <f t="shared" si="133"/>
        <v>1</v>
      </c>
    </row>
    <row r="4237" spans="1:9">
      <c r="A4237" s="214">
        <v>-4700</v>
      </c>
      <c r="B4237" s="86">
        <f t="shared" si="132"/>
        <v>-0.24568398781102599</v>
      </c>
      <c r="I4237" s="199">
        <f t="shared" si="133"/>
        <v>0</v>
      </c>
    </row>
    <row r="4238" spans="1:9">
      <c r="A4238" s="214">
        <v>-15949</v>
      </c>
      <c r="B4238" s="86">
        <f t="shared" si="132"/>
        <v>-0.89555102790405117</v>
      </c>
      <c r="I4238" s="199">
        <f t="shared" si="133"/>
        <v>-1</v>
      </c>
    </row>
    <row r="4239" spans="1:9">
      <c r="A4239" s="214">
        <v>278</v>
      </c>
      <c r="B4239" s="86">
        <f t="shared" si="132"/>
        <v>4.190051975258674E-2</v>
      </c>
      <c r="I4239" s="199">
        <f t="shared" si="133"/>
        <v>0</v>
      </c>
    </row>
    <row r="4240" spans="1:9">
      <c r="A4240" s="214">
        <v>-25745</v>
      </c>
      <c r="B4240" s="86">
        <f t="shared" si="132"/>
        <v>-1.4614766679388345</v>
      </c>
      <c r="I4240" s="199">
        <f t="shared" si="133"/>
        <v>-1</v>
      </c>
    </row>
    <row r="4241" spans="1:9">
      <c r="A4241" s="214">
        <v>-18078</v>
      </c>
      <c r="B4241" s="86">
        <f t="shared" si="132"/>
        <v>-1.0185456877278622</v>
      </c>
      <c r="I4241" s="199">
        <f t="shared" si="133"/>
        <v>-1</v>
      </c>
    </row>
    <row r="4242" spans="1:9">
      <c r="A4242" s="214">
        <v>18814</v>
      </c>
      <c r="B4242" s="86">
        <f t="shared" si="132"/>
        <v>1.1127455242120334</v>
      </c>
      <c r="I4242" s="199">
        <f t="shared" si="133"/>
        <v>1</v>
      </c>
    </row>
    <row r="4243" spans="1:9">
      <c r="A4243" s="214">
        <v>22158</v>
      </c>
      <c r="B4243" s="86">
        <f t="shared" si="132"/>
        <v>1.3059320636440785</v>
      </c>
      <c r="I4243" s="199">
        <f t="shared" si="133"/>
        <v>1</v>
      </c>
    </row>
    <row r="4244" spans="1:9">
      <c r="A4244" s="214">
        <v>18906</v>
      </c>
      <c r="B4244" s="86">
        <f t="shared" si="132"/>
        <v>1.1180604648901877</v>
      </c>
      <c r="I4244" s="199">
        <f t="shared" si="133"/>
        <v>1</v>
      </c>
    </row>
    <row r="4245" spans="1:9">
      <c r="A4245" s="214">
        <v>6379</v>
      </c>
      <c r="B4245" s="86">
        <f t="shared" si="132"/>
        <v>0.39436196624627923</v>
      </c>
      <c r="I4245" s="199">
        <f t="shared" si="133"/>
        <v>0</v>
      </c>
    </row>
    <row r="4246" spans="1:9">
      <c r="A4246" s="214">
        <v>-2839</v>
      </c>
      <c r="B4246" s="86">
        <f t="shared" si="132"/>
        <v>-0.13817198126705588</v>
      </c>
      <c r="I4246" s="199">
        <f t="shared" si="133"/>
        <v>0</v>
      </c>
    </row>
    <row r="4247" spans="1:9">
      <c r="A4247" s="214">
        <v>-133</v>
      </c>
      <c r="B4247" s="86">
        <f t="shared" si="132"/>
        <v>1.8156599983875445E-2</v>
      </c>
      <c r="I4247" s="199">
        <f t="shared" si="133"/>
        <v>0</v>
      </c>
    </row>
    <row r="4248" spans="1:9">
      <c r="A4248" s="214">
        <v>24084</v>
      </c>
      <c r="B4248" s="86">
        <f t="shared" si="132"/>
        <v>1.4171991913193533</v>
      </c>
      <c r="I4248" s="199">
        <f t="shared" si="133"/>
        <v>1</v>
      </c>
    </row>
    <row r="4249" spans="1:9">
      <c r="A4249" s="214">
        <v>8966</v>
      </c>
      <c r="B4249" s="86">
        <f t="shared" si="132"/>
        <v>0.54381578727220659</v>
      </c>
      <c r="I4249" s="199">
        <f t="shared" si="133"/>
        <v>1</v>
      </c>
    </row>
    <row r="4250" spans="1:9">
      <c r="A4250" s="214">
        <v>-225</v>
      </c>
      <c r="B4250" s="86">
        <f t="shared" si="132"/>
        <v>1.2841659305721091E-2</v>
      </c>
      <c r="I4250" s="199">
        <f t="shared" si="133"/>
        <v>0</v>
      </c>
    </row>
    <row r="4251" spans="1:9">
      <c r="A4251" s="214">
        <v>-4903</v>
      </c>
      <c r="B4251" s="86">
        <f t="shared" si="132"/>
        <v>-0.25741151995956224</v>
      </c>
      <c r="I4251" s="199">
        <f t="shared" si="133"/>
        <v>0</v>
      </c>
    </row>
    <row r="4252" spans="1:9">
      <c r="A4252" s="214">
        <v>12803</v>
      </c>
      <c r="B4252" s="86">
        <f t="shared" si="132"/>
        <v>0.76548347620783974</v>
      </c>
      <c r="I4252" s="199">
        <f t="shared" si="133"/>
        <v>1</v>
      </c>
    </row>
    <row r="4253" spans="1:9">
      <c r="A4253" s="214">
        <v>19827</v>
      </c>
      <c r="B4253" s="86">
        <f t="shared" si="132"/>
        <v>1.1712676427660589</v>
      </c>
      <c r="I4253" s="199">
        <f t="shared" si="133"/>
        <v>1</v>
      </c>
    </row>
    <row r="4254" spans="1:9">
      <c r="A4254" s="214">
        <v>-14996</v>
      </c>
      <c r="B4254" s="86">
        <f t="shared" si="132"/>
        <v>-0.8404951750096914</v>
      </c>
      <c r="I4254" s="199">
        <f t="shared" si="133"/>
        <v>-1</v>
      </c>
    </row>
    <row r="4255" spans="1:9">
      <c r="A4255" s="214">
        <v>-23884</v>
      </c>
      <c r="B4255" s="86">
        <f t="shared" si="132"/>
        <v>-1.3539646613948642</v>
      </c>
      <c r="I4255" s="199">
        <f t="shared" si="133"/>
        <v>-1</v>
      </c>
    </row>
    <row r="4256" spans="1:9">
      <c r="A4256" s="214">
        <v>18155</v>
      </c>
      <c r="B4256" s="86">
        <f t="shared" si="132"/>
        <v>1.0746743730500363</v>
      </c>
      <c r="I4256" s="199">
        <f t="shared" si="133"/>
        <v>1</v>
      </c>
    </row>
    <row r="4257" spans="1:9">
      <c r="A4257" s="214">
        <v>12456</v>
      </c>
      <c r="B4257" s="86">
        <f t="shared" si="132"/>
        <v>0.74543690647610539</v>
      </c>
      <c r="I4257" s="199">
        <f t="shared" si="133"/>
        <v>1</v>
      </c>
    </row>
    <row r="4258" spans="1:9">
      <c r="A4258" s="214">
        <v>-5012</v>
      </c>
      <c r="B4258" s="86">
        <f t="shared" si="132"/>
        <v>-0.2637085692412886</v>
      </c>
      <c r="I4258" s="199">
        <f t="shared" si="133"/>
        <v>0</v>
      </c>
    </row>
    <row r="4259" spans="1:9">
      <c r="A4259" s="214">
        <v>-15924</v>
      </c>
      <c r="B4259" s="86">
        <f t="shared" si="132"/>
        <v>-0.89410675054585709</v>
      </c>
      <c r="I4259" s="199">
        <f t="shared" si="133"/>
        <v>-1</v>
      </c>
    </row>
    <row r="4260" spans="1:9">
      <c r="A4260" s="214">
        <v>-5072</v>
      </c>
      <c r="B4260" s="86">
        <f t="shared" si="132"/>
        <v>-0.26717483490095445</v>
      </c>
      <c r="I4260" s="199">
        <f t="shared" si="133"/>
        <v>0</v>
      </c>
    </row>
    <row r="4261" spans="1:9">
      <c r="A4261" s="214">
        <v>-24257</v>
      </c>
      <c r="B4261" s="86">
        <f t="shared" si="132"/>
        <v>-1.3755132795791205</v>
      </c>
      <c r="I4261" s="199">
        <f t="shared" si="133"/>
        <v>-1</v>
      </c>
    </row>
    <row r="4262" spans="1:9">
      <c r="A4262" s="214">
        <v>-27808</v>
      </c>
      <c r="B4262" s="86">
        <f t="shared" si="132"/>
        <v>-1.580658435537013</v>
      </c>
      <c r="I4262" s="199">
        <f t="shared" si="133"/>
        <v>-2</v>
      </c>
    </row>
    <row r="4263" spans="1:9">
      <c r="A4263" s="214">
        <v>5835</v>
      </c>
      <c r="B4263" s="86">
        <f t="shared" si="132"/>
        <v>0.36293449093197522</v>
      </c>
      <c r="I4263" s="199">
        <f t="shared" si="133"/>
        <v>0</v>
      </c>
    </row>
    <row r="4264" spans="1:9">
      <c r="A4264" s="214">
        <v>5025</v>
      </c>
      <c r="B4264" s="86">
        <f t="shared" si="132"/>
        <v>0.31613990452648583</v>
      </c>
      <c r="I4264" s="199">
        <f t="shared" si="133"/>
        <v>0</v>
      </c>
    </row>
    <row r="4265" spans="1:9">
      <c r="A4265" s="214">
        <v>-2049</v>
      </c>
      <c r="B4265" s="86">
        <f t="shared" si="132"/>
        <v>-9.2532816748121735E-2</v>
      </c>
      <c r="I4265" s="199">
        <f t="shared" si="133"/>
        <v>0</v>
      </c>
    </row>
    <row r="4266" spans="1:9">
      <c r="A4266" s="214">
        <v>9449</v>
      </c>
      <c r="B4266" s="86">
        <f t="shared" si="132"/>
        <v>0.57171922583251689</v>
      </c>
      <c r="I4266" s="199">
        <f t="shared" si="133"/>
        <v>1</v>
      </c>
    </row>
    <row r="4267" spans="1:9">
      <c r="A4267" s="214">
        <v>-24098</v>
      </c>
      <c r="B4267" s="86">
        <f t="shared" si="132"/>
        <v>-1.3663276755810059</v>
      </c>
      <c r="I4267" s="199">
        <f t="shared" si="133"/>
        <v>-1</v>
      </c>
    </row>
    <row r="4268" spans="1:9">
      <c r="A4268" s="214">
        <v>21047</v>
      </c>
      <c r="B4268" s="86">
        <f t="shared" si="132"/>
        <v>1.2417483778459319</v>
      </c>
      <c r="I4268" s="199">
        <f t="shared" si="133"/>
        <v>1</v>
      </c>
    </row>
    <row r="4269" spans="1:9">
      <c r="A4269" s="214">
        <v>-26064</v>
      </c>
      <c r="B4269" s="86">
        <f t="shared" si="132"/>
        <v>-1.4799056470293914</v>
      </c>
      <c r="I4269" s="199">
        <f t="shared" si="133"/>
        <v>-1</v>
      </c>
    </row>
    <row r="4270" spans="1:9">
      <c r="A4270" s="214">
        <v>19443</v>
      </c>
      <c r="B4270" s="86">
        <f t="shared" si="132"/>
        <v>1.1490835425441974</v>
      </c>
      <c r="I4270" s="199">
        <f t="shared" si="133"/>
        <v>1</v>
      </c>
    </row>
    <row r="4271" spans="1:9">
      <c r="A4271" s="214">
        <v>4367</v>
      </c>
      <c r="B4271" s="86">
        <f t="shared" si="132"/>
        <v>0.27812652445881664</v>
      </c>
      <c r="I4271" s="199">
        <f t="shared" si="133"/>
        <v>0</v>
      </c>
    </row>
    <row r="4272" spans="1:9">
      <c r="A4272" s="214">
        <v>14882</v>
      </c>
      <c r="B4272" s="86">
        <f t="shared" si="132"/>
        <v>0.88558958131526255</v>
      </c>
      <c r="I4272" s="199">
        <f t="shared" si="133"/>
        <v>1</v>
      </c>
    </row>
    <row r="4273" spans="1:9">
      <c r="A4273" s="214">
        <v>-27075</v>
      </c>
      <c r="B4273" s="86">
        <f t="shared" si="132"/>
        <v>-1.5383122233947615</v>
      </c>
      <c r="I4273" s="199">
        <f t="shared" si="133"/>
        <v>-2</v>
      </c>
    </row>
    <row r="4274" spans="1:9">
      <c r="A4274" s="214">
        <v>21583</v>
      </c>
      <c r="B4274" s="86">
        <f t="shared" si="132"/>
        <v>1.2727136844056137</v>
      </c>
      <c r="I4274" s="199">
        <f t="shared" si="133"/>
        <v>1</v>
      </c>
    </row>
    <row r="4275" spans="1:9">
      <c r="A4275" s="214">
        <v>5718</v>
      </c>
      <c r="B4275" s="86">
        <f t="shared" si="132"/>
        <v>0.35617527289562673</v>
      </c>
      <c r="I4275" s="199">
        <f t="shared" si="133"/>
        <v>0</v>
      </c>
    </row>
    <row r="4276" spans="1:9">
      <c r="A4276" s="214">
        <v>6325</v>
      </c>
      <c r="B4276" s="86">
        <f t="shared" si="132"/>
        <v>0.39124232715257995</v>
      </c>
      <c r="I4276" s="199">
        <f t="shared" si="133"/>
        <v>0</v>
      </c>
    </row>
    <row r="4277" spans="1:9">
      <c r="A4277" s="214">
        <v>-23498</v>
      </c>
      <c r="B4277" s="86">
        <f t="shared" si="132"/>
        <v>-1.3316650189843471</v>
      </c>
      <c r="I4277" s="199">
        <f t="shared" si="133"/>
        <v>-1</v>
      </c>
    </row>
    <row r="4278" spans="1:9">
      <c r="A4278" s="214">
        <v>-4766</v>
      </c>
      <c r="B4278" s="86">
        <f t="shared" si="132"/>
        <v>-0.24949688003665846</v>
      </c>
      <c r="I4278" s="199">
        <f t="shared" si="133"/>
        <v>0</v>
      </c>
    </row>
    <row r="4279" spans="1:9">
      <c r="A4279" s="214">
        <v>-7141</v>
      </c>
      <c r="B4279" s="86">
        <f t="shared" si="132"/>
        <v>-0.38670322906509963</v>
      </c>
      <c r="I4279" s="199">
        <f t="shared" si="133"/>
        <v>0</v>
      </c>
    </row>
    <row r="4280" spans="1:9">
      <c r="A4280" s="214">
        <v>10560</v>
      </c>
      <c r="B4280" s="86">
        <f t="shared" si="132"/>
        <v>0.63590291163066348</v>
      </c>
      <c r="I4280" s="199">
        <f t="shared" si="133"/>
        <v>1</v>
      </c>
    </row>
    <row r="4281" spans="1:9">
      <c r="A4281" s="214">
        <v>-2216</v>
      </c>
      <c r="B4281" s="86">
        <f t="shared" si="132"/>
        <v>-0.10218058950085844</v>
      </c>
      <c r="I4281" s="199">
        <f t="shared" si="133"/>
        <v>0</v>
      </c>
    </row>
    <row r="4282" spans="1:9">
      <c r="A4282" s="214">
        <v>-13134</v>
      </c>
      <c r="B4282" s="86">
        <f t="shared" si="132"/>
        <v>-0.73292539737139351</v>
      </c>
      <c r="I4282" s="199">
        <f t="shared" si="133"/>
        <v>-1</v>
      </c>
    </row>
    <row r="4283" spans="1:9">
      <c r="A4283" s="214">
        <v>-13159</v>
      </c>
      <c r="B4283" s="86">
        <f t="shared" si="132"/>
        <v>-0.73436967472958758</v>
      </c>
      <c r="I4283" s="199">
        <f t="shared" si="133"/>
        <v>-1</v>
      </c>
    </row>
    <row r="4284" spans="1:9">
      <c r="A4284" s="214">
        <v>-26761</v>
      </c>
      <c r="B4284" s="86">
        <f t="shared" si="132"/>
        <v>-1.5201720997758432</v>
      </c>
      <c r="I4284" s="199">
        <f t="shared" si="133"/>
        <v>-2</v>
      </c>
    </row>
    <row r="4285" spans="1:9">
      <c r="A4285" s="214">
        <v>21895</v>
      </c>
      <c r="B4285" s="86">
        <f t="shared" si="132"/>
        <v>1.2907382658358764</v>
      </c>
      <c r="I4285" s="199">
        <f t="shared" si="133"/>
        <v>1</v>
      </c>
    </row>
    <row r="4286" spans="1:9">
      <c r="A4286" s="214">
        <v>3707</v>
      </c>
      <c r="B4286" s="86">
        <f t="shared" si="132"/>
        <v>0.23999760220249192</v>
      </c>
      <c r="I4286" s="199">
        <f t="shared" si="133"/>
        <v>0</v>
      </c>
    </row>
    <row r="4287" spans="1:9">
      <c r="A4287" s="214">
        <v>-25439</v>
      </c>
      <c r="B4287" s="86">
        <f t="shared" si="132"/>
        <v>-1.4437987130745384</v>
      </c>
      <c r="I4287" s="199">
        <f t="shared" si="133"/>
        <v>-1</v>
      </c>
    </row>
    <row r="4288" spans="1:9">
      <c r="A4288" s="214">
        <v>28582</v>
      </c>
      <c r="B4288" s="86">
        <f t="shared" si="132"/>
        <v>1.6770535736056391</v>
      </c>
      <c r="I4288" s="199">
        <f t="shared" si="133"/>
        <v>2</v>
      </c>
    </row>
    <row r="4289" spans="1:9">
      <c r="A4289" s="214">
        <v>-22120</v>
      </c>
      <c r="B4289" s="86">
        <f t="shared" si="132"/>
        <v>-1.2520564510006873</v>
      </c>
      <c r="I4289" s="199">
        <f t="shared" si="133"/>
        <v>-1</v>
      </c>
    </row>
    <row r="4290" spans="1:9">
      <c r="A4290" s="214">
        <v>-29107</v>
      </c>
      <c r="B4290" s="86">
        <f t="shared" si="132"/>
        <v>-1.6557030870687792</v>
      </c>
      <c r="I4290" s="199">
        <f t="shared" si="133"/>
        <v>-2</v>
      </c>
    </row>
    <row r="4291" spans="1:9">
      <c r="A4291" s="214">
        <v>-8693</v>
      </c>
      <c r="B4291" s="86">
        <f t="shared" si="132"/>
        <v>-0.47636396746179044</v>
      </c>
      <c r="I4291" s="199">
        <f t="shared" si="133"/>
        <v>0</v>
      </c>
    </row>
    <row r="4292" spans="1:9">
      <c r="A4292" s="214">
        <v>17583</v>
      </c>
      <c r="B4292" s="86">
        <f t="shared" si="132"/>
        <v>1.041629307094555</v>
      </c>
      <c r="I4292" s="199">
        <f t="shared" si="133"/>
        <v>1</v>
      </c>
    </row>
    <row r="4293" spans="1:9">
      <c r="A4293" s="214">
        <v>1915</v>
      </c>
      <c r="B4293" s="86">
        <f t="shared" si="132"/>
        <v>0.13647180116713756</v>
      </c>
      <c r="I4293" s="199">
        <f t="shared" si="133"/>
        <v>0</v>
      </c>
    </row>
    <row r="4294" spans="1:9">
      <c r="A4294" s="214">
        <v>8221</v>
      </c>
      <c r="B4294" s="86">
        <f t="shared" si="132"/>
        <v>0.50077632199802191</v>
      </c>
      <c r="I4294" s="199">
        <f t="shared" si="133"/>
        <v>1</v>
      </c>
    </row>
    <row r="4295" spans="1:9">
      <c r="A4295" s="214">
        <v>-4873</v>
      </c>
      <c r="B4295" s="86">
        <f t="shared" si="132"/>
        <v>-0.25567838712972929</v>
      </c>
      <c r="I4295" s="199">
        <f t="shared" si="133"/>
        <v>0</v>
      </c>
    </row>
    <row r="4296" spans="1:9">
      <c r="A4296" s="214">
        <v>-17210</v>
      </c>
      <c r="B4296" s="86">
        <f t="shared" ref="B4296:B4359" si="134">(A4296-$F$7)/$F$8</f>
        <v>-0.96840037785136257</v>
      </c>
      <c r="I4296" s="199">
        <f t="shared" ref="I4296:I4359" si="135">ROUND(B4296,0)</f>
        <v>-1</v>
      </c>
    </row>
    <row r="4297" spans="1:9">
      <c r="A4297" s="214">
        <v>-9037</v>
      </c>
      <c r="B4297" s="86">
        <f t="shared" si="134"/>
        <v>-0.49623722391054148</v>
      </c>
      <c r="I4297" s="199">
        <f t="shared" si="135"/>
        <v>0</v>
      </c>
    </row>
    <row r="4298" spans="1:9">
      <c r="A4298" s="214">
        <v>16992</v>
      </c>
      <c r="B4298" s="86">
        <f t="shared" si="134"/>
        <v>1.007486590346846</v>
      </c>
      <c r="I4298" s="199">
        <f t="shared" si="135"/>
        <v>1</v>
      </c>
    </row>
    <row r="4299" spans="1:9">
      <c r="A4299" s="214">
        <v>-1434</v>
      </c>
      <c r="B4299" s="86">
        <f t="shared" si="134"/>
        <v>-5.700359373654644E-2</v>
      </c>
      <c r="I4299" s="199">
        <f t="shared" si="135"/>
        <v>0</v>
      </c>
    </row>
    <row r="4300" spans="1:9">
      <c r="A4300" s="214">
        <v>13719</v>
      </c>
      <c r="B4300" s="86">
        <f t="shared" si="134"/>
        <v>0.8184017986120723</v>
      </c>
      <c r="I4300" s="199">
        <f t="shared" si="135"/>
        <v>1</v>
      </c>
    </row>
    <row r="4301" spans="1:9">
      <c r="A4301" s="214">
        <v>-8609</v>
      </c>
      <c r="B4301" s="86">
        <f t="shared" si="134"/>
        <v>-0.47151119553825827</v>
      </c>
      <c r="I4301" s="199">
        <f t="shared" si="135"/>
        <v>0</v>
      </c>
    </row>
    <row r="4302" spans="1:9">
      <c r="A4302" s="214">
        <v>24578</v>
      </c>
      <c r="B4302" s="86">
        <f t="shared" si="134"/>
        <v>1.4457381119172692</v>
      </c>
      <c r="I4302" s="199">
        <f t="shared" si="135"/>
        <v>1</v>
      </c>
    </row>
    <row r="4303" spans="1:9">
      <c r="A4303" s="214">
        <v>11655</v>
      </c>
      <c r="B4303" s="86">
        <f t="shared" si="134"/>
        <v>0.69916225991956593</v>
      </c>
      <c r="I4303" s="199">
        <f t="shared" si="135"/>
        <v>1</v>
      </c>
    </row>
    <row r="4304" spans="1:9">
      <c r="A4304" s="214">
        <v>1695</v>
      </c>
      <c r="B4304" s="86">
        <f t="shared" si="134"/>
        <v>0.12376216041502933</v>
      </c>
      <c r="I4304" s="199">
        <f t="shared" si="135"/>
        <v>0</v>
      </c>
    </row>
    <row r="4305" spans="1:9">
      <c r="A4305" s="214">
        <v>-2007</v>
      </c>
      <c r="B4305" s="86">
        <f t="shared" si="134"/>
        <v>-9.0106430786355621E-2</v>
      </c>
      <c r="I4305" s="199">
        <f t="shared" si="135"/>
        <v>0</v>
      </c>
    </row>
    <row r="4306" spans="1:9">
      <c r="A4306" s="214">
        <v>5726</v>
      </c>
      <c r="B4306" s="86">
        <f t="shared" si="134"/>
        <v>0.35663744165024885</v>
      </c>
      <c r="I4306" s="199">
        <f t="shared" si="135"/>
        <v>0</v>
      </c>
    </row>
    <row r="4307" spans="1:9">
      <c r="A4307" s="214">
        <v>-11372</v>
      </c>
      <c r="B4307" s="86">
        <f t="shared" si="134"/>
        <v>-0.63113272916587204</v>
      </c>
      <c r="I4307" s="199">
        <f t="shared" si="135"/>
        <v>-1</v>
      </c>
    </row>
    <row r="4308" spans="1:9">
      <c r="A4308" s="214">
        <v>-1835</v>
      </c>
      <c r="B4308" s="86">
        <f t="shared" si="134"/>
        <v>-8.0169802561980086E-2</v>
      </c>
      <c r="I4308" s="199">
        <f t="shared" si="135"/>
        <v>0</v>
      </c>
    </row>
    <row r="4309" spans="1:9">
      <c r="A4309" s="214">
        <v>-884</v>
      </c>
      <c r="B4309" s="86">
        <f t="shared" si="134"/>
        <v>-2.5229491856275852E-2</v>
      </c>
      <c r="I4309" s="199">
        <f t="shared" si="135"/>
        <v>0</v>
      </c>
    </row>
    <row r="4310" spans="1:9">
      <c r="A4310" s="214">
        <v>4370</v>
      </c>
      <c r="B4310" s="86">
        <f t="shared" si="134"/>
        <v>0.27829983774179989</v>
      </c>
      <c r="I4310" s="199">
        <f t="shared" si="135"/>
        <v>0</v>
      </c>
    </row>
    <row r="4311" spans="1:9">
      <c r="A4311" s="214">
        <v>10655</v>
      </c>
      <c r="B4311" s="86">
        <f t="shared" si="134"/>
        <v>0.6413911655918012</v>
      </c>
      <c r="I4311" s="199">
        <f t="shared" si="135"/>
        <v>1</v>
      </c>
    </row>
    <row r="4312" spans="1:9">
      <c r="A4312" s="214">
        <v>-21585</v>
      </c>
      <c r="B4312" s="86">
        <f t="shared" si="134"/>
        <v>-1.2211489155353332</v>
      </c>
      <c r="I4312" s="199">
        <f t="shared" si="135"/>
        <v>-1</v>
      </c>
    </row>
    <row r="4313" spans="1:9">
      <c r="A4313" s="214">
        <v>-20843</v>
      </c>
      <c r="B4313" s="86">
        <f t="shared" si="134"/>
        <v>-1.1782827635441318</v>
      </c>
      <c r="I4313" s="199">
        <f t="shared" si="135"/>
        <v>-1</v>
      </c>
    </row>
    <row r="4314" spans="1:9">
      <c r="A4314" s="214">
        <v>-348</v>
      </c>
      <c r="B4314" s="86">
        <f t="shared" si="134"/>
        <v>5.7358147034060319E-3</v>
      </c>
      <c r="I4314" s="199">
        <f t="shared" si="135"/>
        <v>0</v>
      </c>
    </row>
    <row r="4315" spans="1:9">
      <c r="A4315" s="214">
        <v>20495</v>
      </c>
      <c r="B4315" s="86">
        <f t="shared" si="134"/>
        <v>1.2098587337770059</v>
      </c>
      <c r="I4315" s="199">
        <f t="shared" si="135"/>
        <v>1</v>
      </c>
    </row>
    <row r="4316" spans="1:9">
      <c r="A4316" s="214">
        <v>11223</v>
      </c>
      <c r="B4316" s="86">
        <f t="shared" si="134"/>
        <v>0.67420514716997149</v>
      </c>
      <c r="I4316" s="199">
        <f t="shared" si="135"/>
        <v>1</v>
      </c>
    </row>
    <row r="4317" spans="1:9">
      <c r="A4317" s="214">
        <v>15864</v>
      </c>
      <c r="B4317" s="86">
        <f t="shared" si="134"/>
        <v>0.94232079594512752</v>
      </c>
      <c r="I4317" s="199">
        <f t="shared" si="135"/>
        <v>1</v>
      </c>
    </row>
    <row r="4318" spans="1:9">
      <c r="A4318" s="214">
        <v>11661</v>
      </c>
      <c r="B4318" s="86">
        <f t="shared" si="134"/>
        <v>0.69950888648553244</v>
      </c>
      <c r="I4318" s="199">
        <f t="shared" si="135"/>
        <v>1</v>
      </c>
    </row>
    <row r="4319" spans="1:9">
      <c r="A4319" s="214">
        <v>-24108</v>
      </c>
      <c r="B4319" s="86">
        <f t="shared" si="134"/>
        <v>-1.3669053865242835</v>
      </c>
      <c r="I4319" s="199">
        <f t="shared" si="135"/>
        <v>-1</v>
      </c>
    </row>
    <row r="4320" spans="1:9">
      <c r="A4320" s="214">
        <v>20175</v>
      </c>
      <c r="B4320" s="86">
        <f t="shared" si="134"/>
        <v>1.191371983592121</v>
      </c>
      <c r="I4320" s="199">
        <f t="shared" si="135"/>
        <v>1</v>
      </c>
    </row>
    <row r="4321" spans="1:9">
      <c r="A4321" s="214">
        <v>164</v>
      </c>
      <c r="B4321" s="86">
        <f t="shared" si="134"/>
        <v>3.5314614999221561E-2</v>
      </c>
      <c r="I4321" s="199">
        <f t="shared" si="135"/>
        <v>0</v>
      </c>
    </row>
    <row r="4322" spans="1:9">
      <c r="A4322" s="214">
        <v>-9914</v>
      </c>
      <c r="B4322" s="86">
        <f t="shared" si="134"/>
        <v>-0.54690247363599109</v>
      </c>
      <c r="I4322" s="199">
        <f t="shared" si="135"/>
        <v>-1</v>
      </c>
    </row>
    <row r="4323" spans="1:9">
      <c r="A4323" s="214">
        <v>-3295</v>
      </c>
      <c r="B4323" s="86">
        <f t="shared" si="134"/>
        <v>-0.16451560028051659</v>
      </c>
      <c r="I4323" s="199">
        <f t="shared" si="135"/>
        <v>0</v>
      </c>
    </row>
    <row r="4324" spans="1:9">
      <c r="A4324" s="214">
        <v>-4793</v>
      </c>
      <c r="B4324" s="86">
        <f t="shared" si="134"/>
        <v>-0.25105669958350812</v>
      </c>
      <c r="I4324" s="199">
        <f t="shared" si="135"/>
        <v>0</v>
      </c>
    </row>
    <row r="4325" spans="1:9">
      <c r="A4325" s="214">
        <v>-14188</v>
      </c>
      <c r="B4325" s="86">
        <f t="shared" si="134"/>
        <v>-0.79381613079285751</v>
      </c>
      <c r="I4325" s="199">
        <f t="shared" si="135"/>
        <v>-1</v>
      </c>
    </row>
    <row r="4326" spans="1:9">
      <c r="A4326" s="214">
        <v>-7352</v>
      </c>
      <c r="B4326" s="86">
        <f t="shared" si="134"/>
        <v>-0.39889292996825804</v>
      </c>
      <c r="I4326" s="199">
        <f t="shared" si="135"/>
        <v>0</v>
      </c>
    </row>
    <row r="4327" spans="1:9">
      <c r="A4327" s="214">
        <v>-5903</v>
      </c>
      <c r="B4327" s="86">
        <f t="shared" si="134"/>
        <v>-0.31518261428732697</v>
      </c>
      <c r="I4327" s="199">
        <f t="shared" si="135"/>
        <v>0</v>
      </c>
    </row>
    <row r="4328" spans="1:9">
      <c r="A4328" s="214">
        <v>12275</v>
      </c>
      <c r="B4328" s="86">
        <f t="shared" si="134"/>
        <v>0.73498033840277999</v>
      </c>
      <c r="I4328" s="199">
        <f t="shared" si="135"/>
        <v>1</v>
      </c>
    </row>
    <row r="4329" spans="1:9">
      <c r="A4329" s="214">
        <v>8419</v>
      </c>
      <c r="B4329" s="86">
        <f t="shared" si="134"/>
        <v>0.51221499867491926</v>
      </c>
      <c r="I4329" s="199">
        <f t="shared" si="135"/>
        <v>1</v>
      </c>
    </row>
    <row r="4330" spans="1:9">
      <c r="A4330" s="214">
        <v>7541</v>
      </c>
      <c r="B4330" s="86">
        <f t="shared" si="134"/>
        <v>0.46149197785514179</v>
      </c>
      <c r="I4330" s="199">
        <f t="shared" si="135"/>
        <v>0</v>
      </c>
    </row>
    <row r="4331" spans="1:9">
      <c r="A4331" s="214">
        <v>-28557</v>
      </c>
      <c r="B4331" s="86">
        <f t="shared" si="134"/>
        <v>-1.6239289851885088</v>
      </c>
      <c r="I4331" s="199">
        <f t="shared" si="135"/>
        <v>-2</v>
      </c>
    </row>
    <row r="4332" spans="1:9">
      <c r="A4332" s="214">
        <v>-24346</v>
      </c>
      <c r="B4332" s="86">
        <f t="shared" si="134"/>
        <v>-1.3806549069742915</v>
      </c>
      <c r="I4332" s="199">
        <f t="shared" si="135"/>
        <v>-1</v>
      </c>
    </row>
    <row r="4333" spans="1:9">
      <c r="A4333" s="214">
        <v>-22936</v>
      </c>
      <c r="B4333" s="86">
        <f t="shared" si="134"/>
        <v>-1.2991976639721432</v>
      </c>
      <c r="I4333" s="199">
        <f t="shared" si="135"/>
        <v>-1</v>
      </c>
    </row>
    <row r="4334" spans="1:9">
      <c r="A4334" s="214">
        <v>720</v>
      </c>
      <c r="B4334" s="86">
        <f t="shared" si="134"/>
        <v>6.7435343445458748E-2</v>
      </c>
      <c r="I4334" s="199">
        <f t="shared" si="135"/>
        <v>0</v>
      </c>
    </row>
    <row r="4335" spans="1:9">
      <c r="A4335" s="214">
        <v>-26383</v>
      </c>
      <c r="B4335" s="86">
        <f t="shared" si="134"/>
        <v>-1.4983346261199482</v>
      </c>
      <c r="I4335" s="199">
        <f t="shared" si="135"/>
        <v>-1</v>
      </c>
    </row>
    <row r="4336" spans="1:9">
      <c r="A4336" s="214">
        <v>-7055</v>
      </c>
      <c r="B4336" s="86">
        <f t="shared" si="134"/>
        <v>-0.3817349149529119</v>
      </c>
      <c r="I4336" s="199">
        <f t="shared" si="135"/>
        <v>0</v>
      </c>
    </row>
    <row r="4337" spans="1:9">
      <c r="A4337" s="214">
        <v>25443</v>
      </c>
      <c r="B4337" s="86">
        <f t="shared" si="134"/>
        <v>1.4957101085107856</v>
      </c>
      <c r="I4337" s="199">
        <f t="shared" si="135"/>
        <v>1</v>
      </c>
    </row>
    <row r="4338" spans="1:9">
      <c r="A4338" s="214">
        <v>5556</v>
      </c>
      <c r="B4338" s="86">
        <f t="shared" si="134"/>
        <v>0.34681635561452889</v>
      </c>
      <c r="I4338" s="199">
        <f t="shared" si="135"/>
        <v>0</v>
      </c>
    </row>
    <row r="4339" spans="1:9">
      <c r="A4339" s="214">
        <v>9889</v>
      </c>
      <c r="B4339" s="86">
        <f t="shared" si="134"/>
        <v>0.59713850733673346</v>
      </c>
      <c r="I4339" s="199">
        <f t="shared" si="135"/>
        <v>1</v>
      </c>
    </row>
    <row r="4340" spans="1:9">
      <c r="A4340" s="214">
        <v>5553</v>
      </c>
      <c r="B4340" s="86">
        <f t="shared" si="134"/>
        <v>0.34664304233154558</v>
      </c>
      <c r="I4340" s="199">
        <f t="shared" si="135"/>
        <v>0</v>
      </c>
    </row>
    <row r="4341" spans="1:9">
      <c r="A4341" s="214">
        <v>24401</v>
      </c>
      <c r="B4341" s="86">
        <f t="shared" si="134"/>
        <v>1.4355126282212547</v>
      </c>
      <c r="I4341" s="199">
        <f t="shared" si="135"/>
        <v>1</v>
      </c>
    </row>
    <row r="4342" spans="1:9">
      <c r="A4342" s="214">
        <v>-6545</v>
      </c>
      <c r="B4342" s="86">
        <f t="shared" si="134"/>
        <v>-0.3522716568457519</v>
      </c>
      <c r="I4342" s="199">
        <f t="shared" si="135"/>
        <v>0</v>
      </c>
    </row>
    <row r="4343" spans="1:9">
      <c r="A4343" s="214">
        <v>25470</v>
      </c>
      <c r="B4343" s="86">
        <f t="shared" si="134"/>
        <v>1.4972699280576351</v>
      </c>
      <c r="I4343" s="199">
        <f t="shared" si="135"/>
        <v>1</v>
      </c>
    </row>
    <row r="4344" spans="1:9">
      <c r="A4344" s="214">
        <v>19696</v>
      </c>
      <c r="B4344" s="86">
        <f t="shared" si="134"/>
        <v>1.1636996294091217</v>
      </c>
      <c r="I4344" s="199">
        <f t="shared" si="135"/>
        <v>1</v>
      </c>
    </row>
    <row r="4345" spans="1:9">
      <c r="A4345" s="214">
        <v>23296</v>
      </c>
      <c r="B4345" s="86">
        <f t="shared" si="134"/>
        <v>1.3716755689890747</v>
      </c>
      <c r="I4345" s="199">
        <f t="shared" si="135"/>
        <v>1</v>
      </c>
    </row>
    <row r="4346" spans="1:9">
      <c r="A4346" s="214">
        <v>11341</v>
      </c>
      <c r="B4346" s="86">
        <f t="shared" si="134"/>
        <v>0.68102213630064778</v>
      </c>
      <c r="I4346" s="199">
        <f t="shared" si="135"/>
        <v>1</v>
      </c>
    </row>
    <row r="4347" spans="1:9">
      <c r="A4347" s="214">
        <v>10168</v>
      </c>
      <c r="B4347" s="86">
        <f t="shared" si="134"/>
        <v>0.61325664265417978</v>
      </c>
      <c r="I4347" s="199">
        <f t="shared" si="135"/>
        <v>1</v>
      </c>
    </row>
    <row r="4348" spans="1:9">
      <c r="A4348" s="214">
        <v>-6761</v>
      </c>
      <c r="B4348" s="86">
        <f t="shared" si="134"/>
        <v>-0.36475021322054907</v>
      </c>
      <c r="I4348" s="199">
        <f t="shared" si="135"/>
        <v>0</v>
      </c>
    </row>
    <row r="4349" spans="1:9">
      <c r="A4349" s="214">
        <v>-8746</v>
      </c>
      <c r="B4349" s="86">
        <f t="shared" si="134"/>
        <v>-0.47942583546116196</v>
      </c>
      <c r="I4349" s="199">
        <f t="shared" si="135"/>
        <v>0</v>
      </c>
    </row>
    <row r="4350" spans="1:9">
      <c r="A4350" s="214">
        <v>19009</v>
      </c>
      <c r="B4350" s="86">
        <f t="shared" si="134"/>
        <v>1.1240108876059474</v>
      </c>
      <c r="I4350" s="199">
        <f t="shared" si="135"/>
        <v>1</v>
      </c>
    </row>
    <row r="4351" spans="1:9">
      <c r="A4351" s="214">
        <v>28441</v>
      </c>
      <c r="B4351" s="86">
        <f t="shared" si="134"/>
        <v>1.6689078493054241</v>
      </c>
      <c r="I4351" s="199">
        <f t="shared" si="135"/>
        <v>2</v>
      </c>
    </row>
    <row r="4352" spans="1:9">
      <c r="A4352" s="214">
        <v>-13663</v>
      </c>
      <c r="B4352" s="86">
        <f t="shared" si="134"/>
        <v>-0.76348630627078107</v>
      </c>
      <c r="I4352" s="199">
        <f t="shared" si="135"/>
        <v>-1</v>
      </c>
    </row>
    <row r="4353" spans="1:9">
      <c r="A4353" s="214">
        <v>5602</v>
      </c>
      <c r="B4353" s="86">
        <f t="shared" si="134"/>
        <v>0.34947382595360604</v>
      </c>
      <c r="I4353" s="199">
        <f t="shared" si="135"/>
        <v>0</v>
      </c>
    </row>
    <row r="4354" spans="1:9">
      <c r="A4354" s="214">
        <v>-19061</v>
      </c>
      <c r="B4354" s="86">
        <f t="shared" si="134"/>
        <v>-1.075334673452055</v>
      </c>
      <c r="I4354" s="199">
        <f t="shared" si="135"/>
        <v>-1</v>
      </c>
    </row>
    <row r="4355" spans="1:9">
      <c r="A4355" s="214">
        <v>8647</v>
      </c>
      <c r="B4355" s="86">
        <f t="shared" si="134"/>
        <v>0.52538680818164962</v>
      </c>
      <c r="I4355" s="199">
        <f t="shared" si="135"/>
        <v>1</v>
      </c>
    </row>
    <row r="4356" spans="1:9">
      <c r="A4356" s="214">
        <v>612</v>
      </c>
      <c r="B4356" s="86">
        <f t="shared" si="134"/>
        <v>6.1196065258060151E-2</v>
      </c>
      <c r="I4356" s="199">
        <f t="shared" si="135"/>
        <v>0</v>
      </c>
    </row>
    <row r="4357" spans="1:9">
      <c r="A4357" s="214">
        <v>27761</v>
      </c>
      <c r="B4357" s="86">
        <f t="shared" si="134"/>
        <v>1.6296235051625443</v>
      </c>
      <c r="I4357" s="199">
        <f t="shared" si="135"/>
        <v>2</v>
      </c>
    </row>
    <row r="4358" spans="1:9">
      <c r="A4358" s="214">
        <v>-18824</v>
      </c>
      <c r="B4358" s="86">
        <f t="shared" si="134"/>
        <v>-1.0616429240963747</v>
      </c>
      <c r="I4358" s="199">
        <f t="shared" si="135"/>
        <v>-1</v>
      </c>
    </row>
    <row r="4359" spans="1:9">
      <c r="A4359" s="214">
        <v>28467</v>
      </c>
      <c r="B4359" s="86">
        <f t="shared" si="134"/>
        <v>1.670409897757946</v>
      </c>
      <c r="I4359" s="199">
        <f t="shared" si="135"/>
        <v>2</v>
      </c>
    </row>
    <row r="4360" spans="1:9">
      <c r="A4360" s="214">
        <v>-11034</v>
      </c>
      <c r="B4360" s="86">
        <f t="shared" ref="B4360:B4423" si="136">(A4360-$F$7)/$F$8</f>
        <v>-0.61160609928308762</v>
      </c>
      <c r="I4360" s="199">
        <f t="shared" ref="I4360:I4423" si="137">ROUND(B4360,0)</f>
        <v>-1</v>
      </c>
    </row>
    <row r="4361" spans="1:9">
      <c r="A4361" s="214">
        <v>24829</v>
      </c>
      <c r="B4361" s="86">
        <f t="shared" si="136"/>
        <v>1.4602386565935381</v>
      </c>
      <c r="I4361" s="199">
        <f t="shared" si="137"/>
        <v>1</v>
      </c>
    </row>
    <row r="4362" spans="1:9">
      <c r="A4362" s="214">
        <v>-14127</v>
      </c>
      <c r="B4362" s="86">
        <f t="shared" si="136"/>
        <v>-0.79029209403886391</v>
      </c>
      <c r="I4362" s="199">
        <f t="shared" si="137"/>
        <v>-1</v>
      </c>
    </row>
    <row r="4363" spans="1:9">
      <c r="A4363" s="214">
        <v>-14769</v>
      </c>
      <c r="B4363" s="86">
        <f t="shared" si="136"/>
        <v>-0.82738113659728885</v>
      </c>
      <c r="I4363" s="199">
        <f t="shared" si="137"/>
        <v>-1</v>
      </c>
    </row>
    <row r="4364" spans="1:9">
      <c r="A4364" s="214">
        <v>11378</v>
      </c>
      <c r="B4364" s="86">
        <f t="shared" si="136"/>
        <v>0.68315966679077511</v>
      </c>
      <c r="I4364" s="199">
        <f t="shared" si="137"/>
        <v>1</v>
      </c>
    </row>
    <row r="4365" spans="1:9">
      <c r="A4365" s="214">
        <v>-22612</v>
      </c>
      <c r="B4365" s="86">
        <f t="shared" si="136"/>
        <v>-1.2804798294099475</v>
      </c>
      <c r="I4365" s="199">
        <f t="shared" si="137"/>
        <v>-1</v>
      </c>
    </row>
    <row r="4366" spans="1:9">
      <c r="A4366" s="214">
        <v>-12856</v>
      </c>
      <c r="B4366" s="86">
        <f t="shared" si="136"/>
        <v>-0.71686503314827488</v>
      </c>
      <c r="I4366" s="199">
        <f t="shared" si="137"/>
        <v>-1</v>
      </c>
    </row>
    <row r="4367" spans="1:9">
      <c r="A4367" s="214">
        <v>-9932</v>
      </c>
      <c r="B4367" s="86">
        <f t="shared" si="136"/>
        <v>-0.54794235333389096</v>
      </c>
      <c r="I4367" s="199">
        <f t="shared" si="137"/>
        <v>-1</v>
      </c>
    </row>
    <row r="4368" spans="1:9">
      <c r="A4368" s="214">
        <v>-29919</v>
      </c>
      <c r="B4368" s="86">
        <f t="shared" si="136"/>
        <v>-1.7026132156629243</v>
      </c>
      <c r="I4368" s="199">
        <f t="shared" si="137"/>
        <v>-2</v>
      </c>
    </row>
    <row r="4369" spans="1:9">
      <c r="A4369" s="214">
        <v>29448</v>
      </c>
      <c r="B4369" s="86">
        <f t="shared" si="136"/>
        <v>1.7270833412934832</v>
      </c>
      <c r="I4369" s="199">
        <f t="shared" si="137"/>
        <v>2</v>
      </c>
    </row>
    <row r="4370" spans="1:9">
      <c r="A4370" s="214">
        <v>18936</v>
      </c>
      <c r="B4370" s="86">
        <f t="shared" si="136"/>
        <v>1.1197935977200206</v>
      </c>
      <c r="I4370" s="199">
        <f t="shared" si="137"/>
        <v>1</v>
      </c>
    </row>
    <row r="4371" spans="1:9">
      <c r="A4371" s="214">
        <v>-153</v>
      </c>
      <c r="B4371" s="86">
        <f t="shared" si="136"/>
        <v>1.7001178097320151E-2</v>
      </c>
      <c r="I4371" s="199">
        <f t="shared" si="137"/>
        <v>0</v>
      </c>
    </row>
    <row r="4372" spans="1:9">
      <c r="A4372" s="214">
        <v>-24415</v>
      </c>
      <c r="B4372" s="86">
        <f t="shared" si="136"/>
        <v>-1.3846411124829072</v>
      </c>
      <c r="I4372" s="199">
        <f t="shared" si="137"/>
        <v>-1</v>
      </c>
    </row>
    <row r="4373" spans="1:9">
      <c r="A4373" s="214">
        <v>-19222</v>
      </c>
      <c r="B4373" s="86">
        <f t="shared" si="136"/>
        <v>-1.0846358196388253</v>
      </c>
      <c r="I4373" s="199">
        <f t="shared" si="137"/>
        <v>-1</v>
      </c>
    </row>
    <row r="4374" spans="1:9">
      <c r="A4374" s="214">
        <v>1867</v>
      </c>
      <c r="B4374" s="86">
        <f t="shared" si="136"/>
        <v>0.13369878863940485</v>
      </c>
      <c r="I4374" s="199">
        <f t="shared" si="137"/>
        <v>0</v>
      </c>
    </row>
    <row r="4375" spans="1:9">
      <c r="A4375" s="214">
        <v>-5495</v>
      </c>
      <c r="B4375" s="86">
        <f t="shared" si="136"/>
        <v>-0.29161200780159896</v>
      </c>
      <c r="I4375" s="199">
        <f t="shared" si="137"/>
        <v>0</v>
      </c>
    </row>
    <row r="4376" spans="1:9">
      <c r="A4376" s="214">
        <v>-7639</v>
      </c>
      <c r="B4376" s="86">
        <f t="shared" si="136"/>
        <v>-0.41547323404032649</v>
      </c>
      <c r="I4376" s="199">
        <f t="shared" si="137"/>
        <v>0</v>
      </c>
    </row>
    <row r="4377" spans="1:9">
      <c r="A4377" s="214">
        <v>-9196</v>
      </c>
      <c r="B4377" s="86">
        <f t="shared" si="136"/>
        <v>-0.50542282790865611</v>
      </c>
      <c r="I4377" s="199">
        <f t="shared" si="137"/>
        <v>-1</v>
      </c>
    </row>
    <row r="4378" spans="1:9">
      <c r="A4378" s="214">
        <v>20510</v>
      </c>
      <c r="B4378" s="86">
        <f t="shared" si="136"/>
        <v>1.2107253001919223</v>
      </c>
      <c r="I4378" s="199">
        <f t="shared" si="137"/>
        <v>1</v>
      </c>
    </row>
    <row r="4379" spans="1:9">
      <c r="A4379" s="214">
        <v>19594</v>
      </c>
      <c r="B4379" s="86">
        <f t="shared" si="136"/>
        <v>1.1578069777876898</v>
      </c>
      <c r="I4379" s="199">
        <f t="shared" si="137"/>
        <v>1</v>
      </c>
    </row>
    <row r="4380" spans="1:9">
      <c r="A4380" s="214">
        <v>-18429</v>
      </c>
      <c r="B4380" s="86">
        <f t="shared" si="136"/>
        <v>-1.0388233418369077</v>
      </c>
      <c r="I4380" s="199">
        <f t="shared" si="137"/>
        <v>-1</v>
      </c>
    </row>
    <row r="4381" spans="1:9">
      <c r="A4381" s="214">
        <v>-16535</v>
      </c>
      <c r="B4381" s="86">
        <f t="shared" si="136"/>
        <v>-0.92940488918012132</v>
      </c>
      <c r="I4381" s="199">
        <f t="shared" si="137"/>
        <v>-1</v>
      </c>
    </row>
    <row r="4382" spans="1:9">
      <c r="A4382" s="214">
        <v>5714</v>
      </c>
      <c r="B4382" s="86">
        <f t="shared" si="136"/>
        <v>0.35594418851831566</v>
      </c>
      <c r="I4382" s="199">
        <f t="shared" si="137"/>
        <v>0</v>
      </c>
    </row>
    <row r="4383" spans="1:9">
      <c r="A4383" s="214">
        <v>26912</v>
      </c>
      <c r="B4383" s="86">
        <f t="shared" si="136"/>
        <v>1.580575846078272</v>
      </c>
      <c r="I4383" s="199">
        <f t="shared" si="137"/>
        <v>2</v>
      </c>
    </row>
    <row r="4384" spans="1:9">
      <c r="A4384" s="214">
        <v>-18662</v>
      </c>
      <c r="B4384" s="86">
        <f t="shared" si="136"/>
        <v>-1.052284006815277</v>
      </c>
      <c r="I4384" s="199">
        <f t="shared" si="137"/>
        <v>-1</v>
      </c>
    </row>
    <row r="4385" spans="1:9">
      <c r="A4385" s="214">
        <v>-12663</v>
      </c>
      <c r="B4385" s="86">
        <f t="shared" si="136"/>
        <v>-0.70571521194301634</v>
      </c>
      <c r="I4385" s="199">
        <f t="shared" si="137"/>
        <v>-1</v>
      </c>
    </row>
    <row r="4386" spans="1:9">
      <c r="A4386" s="214">
        <v>15856</v>
      </c>
      <c r="B4386" s="86">
        <f t="shared" si="136"/>
        <v>0.94185862719050539</v>
      </c>
      <c r="I4386" s="199">
        <f t="shared" si="137"/>
        <v>1</v>
      </c>
    </row>
    <row r="4387" spans="1:9">
      <c r="A4387" s="214">
        <v>-14714</v>
      </c>
      <c r="B4387" s="86">
        <f t="shared" si="136"/>
        <v>-0.82420372640926176</v>
      </c>
      <c r="I4387" s="199">
        <f t="shared" si="137"/>
        <v>-1</v>
      </c>
    </row>
    <row r="4388" spans="1:9">
      <c r="A4388" s="214">
        <v>-5967</v>
      </c>
      <c r="B4388" s="86">
        <f t="shared" si="136"/>
        <v>-0.31887996432430388</v>
      </c>
      <c r="I4388" s="199">
        <f t="shared" si="137"/>
        <v>0</v>
      </c>
    </row>
    <row r="4389" spans="1:9">
      <c r="A4389" s="214">
        <v>-18561</v>
      </c>
      <c r="B4389" s="86">
        <f t="shared" si="136"/>
        <v>-1.0464491262881728</v>
      </c>
      <c r="I4389" s="199">
        <f t="shared" si="137"/>
        <v>-1</v>
      </c>
    </row>
    <row r="4390" spans="1:9">
      <c r="A4390" s="214">
        <v>371</v>
      </c>
      <c r="B4390" s="86">
        <f t="shared" si="136"/>
        <v>4.7273231525068855E-2</v>
      </c>
      <c r="I4390" s="199">
        <f t="shared" si="137"/>
        <v>0</v>
      </c>
    </row>
    <row r="4391" spans="1:9">
      <c r="A4391" s="214">
        <v>28672</v>
      </c>
      <c r="B4391" s="86">
        <f t="shared" si="136"/>
        <v>1.6822529720951378</v>
      </c>
      <c r="I4391" s="199">
        <f t="shared" si="137"/>
        <v>2</v>
      </c>
    </row>
    <row r="4392" spans="1:9">
      <c r="A4392" s="214">
        <v>-10175</v>
      </c>
      <c r="B4392" s="86">
        <f t="shared" si="136"/>
        <v>-0.56198072925553777</v>
      </c>
      <c r="I4392" s="199">
        <f t="shared" si="137"/>
        <v>-1</v>
      </c>
    </row>
    <row r="4393" spans="1:9">
      <c r="A4393" s="214">
        <v>-923</v>
      </c>
      <c r="B4393" s="86">
        <f t="shared" si="136"/>
        <v>-2.7482564535058675E-2</v>
      </c>
      <c r="I4393" s="199">
        <f t="shared" si="137"/>
        <v>0</v>
      </c>
    </row>
    <row r="4394" spans="1:9">
      <c r="A4394" s="214">
        <v>-29004</v>
      </c>
      <c r="B4394" s="86">
        <f t="shared" si="136"/>
        <v>-1.6497526643530196</v>
      </c>
      <c r="I4394" s="199">
        <f t="shared" si="137"/>
        <v>-2</v>
      </c>
    </row>
    <row r="4395" spans="1:9">
      <c r="A4395" s="214">
        <v>22170</v>
      </c>
      <c r="B4395" s="86">
        <f t="shared" si="136"/>
        <v>1.3066253167760118</v>
      </c>
      <c r="I4395" s="199">
        <f t="shared" si="137"/>
        <v>1</v>
      </c>
    </row>
    <row r="4396" spans="1:9">
      <c r="A4396" s="214">
        <v>7310</v>
      </c>
      <c r="B4396" s="86">
        <f t="shared" si="136"/>
        <v>0.44814685506542817</v>
      </c>
      <c r="I4396" s="199">
        <f t="shared" si="137"/>
        <v>0</v>
      </c>
    </row>
    <row r="4397" spans="1:9">
      <c r="A4397" s="214">
        <v>7160</v>
      </c>
      <c r="B4397" s="86">
        <f t="shared" si="136"/>
        <v>0.43948119091626348</v>
      </c>
      <c r="I4397" s="199">
        <f t="shared" si="137"/>
        <v>0</v>
      </c>
    </row>
    <row r="4398" spans="1:9">
      <c r="A4398" s="214">
        <v>1073</v>
      </c>
      <c r="B4398" s="86">
        <f t="shared" si="136"/>
        <v>8.7828539743159684E-2</v>
      </c>
      <c r="I4398" s="199">
        <f t="shared" si="137"/>
        <v>0</v>
      </c>
    </row>
    <row r="4399" spans="1:9">
      <c r="A4399" s="214">
        <v>-7421</v>
      </c>
      <c r="B4399" s="86">
        <f t="shared" si="136"/>
        <v>-0.40287913547687376</v>
      </c>
      <c r="I4399" s="199">
        <f t="shared" si="137"/>
        <v>0</v>
      </c>
    </row>
    <row r="4400" spans="1:9">
      <c r="A4400" s="214">
        <v>24482</v>
      </c>
      <c r="B4400" s="86">
        <f t="shared" si="136"/>
        <v>1.4401920868618037</v>
      </c>
      <c r="I4400" s="199">
        <f t="shared" si="137"/>
        <v>1</v>
      </c>
    </row>
    <row r="4401" spans="1:9">
      <c r="A4401" s="214">
        <v>16330</v>
      </c>
      <c r="B4401" s="86">
        <f t="shared" si="136"/>
        <v>0.96924212590186576</v>
      </c>
      <c r="I4401" s="199">
        <f t="shared" si="137"/>
        <v>1</v>
      </c>
    </row>
    <row r="4402" spans="1:9">
      <c r="A4402" s="214">
        <v>3294</v>
      </c>
      <c r="B4402" s="86">
        <f t="shared" si="136"/>
        <v>0.21613814024512509</v>
      </c>
      <c r="I4402" s="199">
        <f t="shared" si="137"/>
        <v>0</v>
      </c>
    </row>
    <row r="4403" spans="1:9">
      <c r="A4403" s="214">
        <v>-21177</v>
      </c>
      <c r="B4403" s="86">
        <f t="shared" si="136"/>
        <v>-1.1975783090496053</v>
      </c>
      <c r="I4403" s="199">
        <f t="shared" si="137"/>
        <v>-1</v>
      </c>
    </row>
    <row r="4404" spans="1:9">
      <c r="A4404" s="214">
        <v>2226</v>
      </c>
      <c r="B4404" s="86">
        <f t="shared" si="136"/>
        <v>0.15443861150307239</v>
      </c>
      <c r="I4404" s="199">
        <f t="shared" si="137"/>
        <v>0</v>
      </c>
    </row>
    <row r="4405" spans="1:9">
      <c r="A4405" s="214">
        <v>-10158</v>
      </c>
      <c r="B4405" s="86">
        <f t="shared" si="136"/>
        <v>-0.56099862065196571</v>
      </c>
      <c r="I4405" s="199">
        <f t="shared" si="137"/>
        <v>-1</v>
      </c>
    </row>
    <row r="4406" spans="1:9">
      <c r="A4406" s="214">
        <v>-13521</v>
      </c>
      <c r="B4406" s="86">
        <f t="shared" si="136"/>
        <v>-0.7552828108762385</v>
      </c>
      <c r="I4406" s="199">
        <f t="shared" si="137"/>
        <v>-1</v>
      </c>
    </row>
    <row r="4407" spans="1:9">
      <c r="A4407" s="214">
        <v>-27097</v>
      </c>
      <c r="B4407" s="86">
        <f t="shared" si="136"/>
        <v>-1.5395831874699724</v>
      </c>
      <c r="I4407" s="199">
        <f t="shared" si="137"/>
        <v>-2</v>
      </c>
    </row>
    <row r="4408" spans="1:9">
      <c r="A4408" s="214">
        <v>-2504</v>
      </c>
      <c r="B4408" s="86">
        <f t="shared" si="136"/>
        <v>-0.1188186646672547</v>
      </c>
      <c r="I4408" s="199">
        <f t="shared" si="137"/>
        <v>0</v>
      </c>
    </row>
    <row r="4409" spans="1:9">
      <c r="A4409" s="214">
        <v>20719</v>
      </c>
      <c r="B4409" s="86">
        <f t="shared" si="136"/>
        <v>1.2227994589064251</v>
      </c>
      <c r="I4409" s="199">
        <f t="shared" si="137"/>
        <v>1</v>
      </c>
    </row>
    <row r="4410" spans="1:9">
      <c r="A4410" s="214">
        <v>-28176</v>
      </c>
      <c r="B4410" s="86">
        <f t="shared" si="136"/>
        <v>-1.6019181982496304</v>
      </c>
      <c r="I4410" s="199">
        <f t="shared" si="137"/>
        <v>-2</v>
      </c>
    </row>
    <row r="4411" spans="1:9">
      <c r="A4411" s="214">
        <v>6301</v>
      </c>
      <c r="B4411" s="86">
        <f t="shared" si="136"/>
        <v>0.38985582088871357</v>
      </c>
      <c r="I4411" s="199">
        <f t="shared" si="137"/>
        <v>0</v>
      </c>
    </row>
    <row r="4412" spans="1:9">
      <c r="A4412" s="214">
        <v>16225</v>
      </c>
      <c r="B4412" s="86">
        <f t="shared" si="136"/>
        <v>0.96317616099745051</v>
      </c>
      <c r="I4412" s="199">
        <f t="shared" si="137"/>
        <v>1</v>
      </c>
    </row>
    <row r="4413" spans="1:9">
      <c r="A4413" s="214">
        <v>17165</v>
      </c>
      <c r="B4413" s="86">
        <f t="shared" si="136"/>
        <v>1.0174809896655492</v>
      </c>
      <c r="I4413" s="199">
        <f t="shared" si="137"/>
        <v>1</v>
      </c>
    </row>
    <row r="4414" spans="1:9">
      <c r="A4414" s="214">
        <v>29972</v>
      </c>
      <c r="B4414" s="86">
        <f t="shared" si="136"/>
        <v>1.7573553947212319</v>
      </c>
      <c r="I4414" s="199">
        <f t="shared" si="137"/>
        <v>2</v>
      </c>
    </row>
    <row r="4415" spans="1:9">
      <c r="A4415" s="214">
        <v>-15739</v>
      </c>
      <c r="B4415" s="86">
        <f t="shared" si="136"/>
        <v>-0.88341909809522057</v>
      </c>
      <c r="I4415" s="199">
        <f t="shared" si="137"/>
        <v>-1</v>
      </c>
    </row>
    <row r="4416" spans="1:9">
      <c r="A4416" s="214">
        <v>14712</v>
      </c>
      <c r="B4416" s="86">
        <f t="shared" si="136"/>
        <v>0.87576849527954259</v>
      </c>
      <c r="I4416" s="199">
        <f t="shared" si="137"/>
        <v>1</v>
      </c>
    </row>
    <row r="4417" spans="1:9">
      <c r="A4417" s="214">
        <v>-16117</v>
      </c>
      <c r="B4417" s="86">
        <f t="shared" si="136"/>
        <v>-0.90525657175111562</v>
      </c>
      <c r="I4417" s="199">
        <f t="shared" si="137"/>
        <v>-1</v>
      </c>
    </row>
    <row r="4418" spans="1:9">
      <c r="A4418" s="214">
        <v>362</v>
      </c>
      <c r="B4418" s="86">
        <f t="shared" si="136"/>
        <v>4.6753291676118976E-2</v>
      </c>
      <c r="I4418" s="199">
        <f t="shared" si="137"/>
        <v>0</v>
      </c>
    </row>
    <row r="4419" spans="1:9">
      <c r="A4419" s="214">
        <v>-12540</v>
      </c>
      <c r="B4419" s="86">
        <f t="shared" si="136"/>
        <v>-0.69860936734070123</v>
      </c>
      <c r="I4419" s="199">
        <f t="shared" si="137"/>
        <v>-1</v>
      </c>
    </row>
    <row r="4420" spans="1:9">
      <c r="A4420" s="214">
        <v>2120</v>
      </c>
      <c r="B4420" s="86">
        <f t="shared" si="136"/>
        <v>0.14831487550432931</v>
      </c>
      <c r="I4420" s="199">
        <f t="shared" si="137"/>
        <v>0</v>
      </c>
    </row>
    <row r="4421" spans="1:9">
      <c r="A4421" s="214">
        <v>-28996</v>
      </c>
      <c r="B4421" s="86">
        <f t="shared" si="136"/>
        <v>-1.6492904955983974</v>
      </c>
      <c r="I4421" s="199">
        <f t="shared" si="137"/>
        <v>-2</v>
      </c>
    </row>
    <row r="4422" spans="1:9">
      <c r="A4422" s="214">
        <v>-3549</v>
      </c>
      <c r="B4422" s="86">
        <f t="shared" si="136"/>
        <v>-0.17918945823976881</v>
      </c>
      <c r="I4422" s="199">
        <f t="shared" si="137"/>
        <v>0</v>
      </c>
    </row>
    <row r="4423" spans="1:9">
      <c r="A4423" s="214">
        <v>-22680</v>
      </c>
      <c r="B4423" s="86">
        <f t="shared" si="136"/>
        <v>-1.2844082638242356</v>
      </c>
      <c r="I4423" s="199">
        <f t="shared" si="137"/>
        <v>-1</v>
      </c>
    </row>
    <row r="4424" spans="1:9">
      <c r="A4424" s="214">
        <v>22545</v>
      </c>
      <c r="B4424" s="86">
        <f t="shared" ref="B4424:B4487" si="138">(A4424-$F$7)/$F$8</f>
        <v>1.3282894771489235</v>
      </c>
      <c r="I4424" s="199">
        <f t="shared" ref="I4424:I4487" si="139">ROUND(B4424,0)</f>
        <v>1</v>
      </c>
    </row>
    <row r="4425" spans="1:9">
      <c r="A4425" s="214">
        <v>24882</v>
      </c>
      <c r="B4425" s="86">
        <f t="shared" si="138"/>
        <v>1.4633005245929096</v>
      </c>
      <c r="I4425" s="199">
        <f t="shared" si="139"/>
        <v>1</v>
      </c>
    </row>
    <row r="4426" spans="1:9">
      <c r="A4426" s="214">
        <v>-7723</v>
      </c>
      <c r="B4426" s="86">
        <f t="shared" si="138"/>
        <v>-0.42032600596385872</v>
      </c>
      <c r="I4426" s="199">
        <f t="shared" si="139"/>
        <v>0</v>
      </c>
    </row>
    <row r="4427" spans="1:9">
      <c r="A4427" s="214">
        <v>-16008</v>
      </c>
      <c r="B4427" s="86">
        <f t="shared" si="138"/>
        <v>-0.89895952246938926</v>
      </c>
      <c r="I4427" s="199">
        <f t="shared" si="139"/>
        <v>-1</v>
      </c>
    </row>
    <row r="4428" spans="1:9">
      <c r="A4428" s="214">
        <v>6325</v>
      </c>
      <c r="B4428" s="86">
        <f t="shared" si="138"/>
        <v>0.39124232715257995</v>
      </c>
      <c r="I4428" s="199">
        <f t="shared" si="139"/>
        <v>0</v>
      </c>
    </row>
    <row r="4429" spans="1:9">
      <c r="A4429" s="214">
        <v>-15963</v>
      </c>
      <c r="B4429" s="86">
        <f t="shared" si="138"/>
        <v>-0.89635982322463992</v>
      </c>
      <c r="I4429" s="199">
        <f t="shared" si="139"/>
        <v>-1</v>
      </c>
    </row>
    <row r="4430" spans="1:9">
      <c r="A4430" s="214">
        <v>-14038</v>
      </c>
      <c r="B4430" s="86">
        <f t="shared" si="138"/>
        <v>-0.78515046664369281</v>
      </c>
      <c r="I4430" s="199">
        <f t="shared" si="139"/>
        <v>-1</v>
      </c>
    </row>
    <row r="4431" spans="1:9">
      <c r="A4431" s="214">
        <v>-7690</v>
      </c>
      <c r="B4431" s="86">
        <f t="shared" si="138"/>
        <v>-0.41841955985104246</v>
      </c>
      <c r="I4431" s="199">
        <f t="shared" si="139"/>
        <v>0</v>
      </c>
    </row>
    <row r="4432" spans="1:9">
      <c r="A4432" s="214">
        <v>3770</v>
      </c>
      <c r="B4432" s="86">
        <f t="shared" si="138"/>
        <v>0.2436371811451411</v>
      </c>
      <c r="I4432" s="199">
        <f t="shared" si="139"/>
        <v>0</v>
      </c>
    </row>
    <row r="4433" spans="1:9">
      <c r="A4433" s="214">
        <v>-8285</v>
      </c>
      <c r="B4433" s="86">
        <f t="shared" si="138"/>
        <v>-0.45279336097606249</v>
      </c>
      <c r="I4433" s="199">
        <f t="shared" si="139"/>
        <v>0</v>
      </c>
    </row>
    <row r="4434" spans="1:9">
      <c r="A4434" s="214">
        <v>-11750</v>
      </c>
      <c r="B4434" s="86">
        <f t="shared" si="138"/>
        <v>-0.6529702028217671</v>
      </c>
      <c r="I4434" s="199">
        <f t="shared" si="139"/>
        <v>-1</v>
      </c>
    </row>
    <row r="4435" spans="1:9">
      <c r="A4435" s="214">
        <v>-3474</v>
      </c>
      <c r="B4435" s="86">
        <f t="shared" si="138"/>
        <v>-0.17485662616518646</v>
      </c>
      <c r="I4435" s="199">
        <f t="shared" si="139"/>
        <v>0</v>
      </c>
    </row>
    <row r="4436" spans="1:9">
      <c r="A4436" s="214">
        <v>9163</v>
      </c>
      <c r="B4436" s="86">
        <f t="shared" si="138"/>
        <v>0.55519669285477624</v>
      </c>
      <c r="I4436" s="199">
        <f t="shared" si="139"/>
        <v>1</v>
      </c>
    </row>
    <row r="4437" spans="1:9">
      <c r="A4437" s="214">
        <v>-16348</v>
      </c>
      <c r="B4437" s="86">
        <f t="shared" si="138"/>
        <v>-0.91860169454082929</v>
      </c>
      <c r="I4437" s="199">
        <f t="shared" si="139"/>
        <v>-1</v>
      </c>
    </row>
    <row r="4438" spans="1:9">
      <c r="A4438" s="214">
        <v>14106</v>
      </c>
      <c r="B4438" s="86">
        <f t="shared" si="138"/>
        <v>0.84075921211691718</v>
      </c>
      <c r="I4438" s="199">
        <f t="shared" si="139"/>
        <v>1</v>
      </c>
    </row>
    <row r="4439" spans="1:9">
      <c r="A4439" s="214">
        <v>17735</v>
      </c>
      <c r="B4439" s="86">
        <f t="shared" si="138"/>
        <v>1.0504105134323751</v>
      </c>
      <c r="I4439" s="199">
        <f t="shared" si="139"/>
        <v>1</v>
      </c>
    </row>
    <row r="4440" spans="1:9">
      <c r="A4440" s="214">
        <v>24491</v>
      </c>
      <c r="B4440" s="86">
        <f t="shared" si="138"/>
        <v>1.4407120267107536</v>
      </c>
      <c r="I4440" s="199">
        <f t="shared" si="139"/>
        <v>1</v>
      </c>
    </row>
    <row r="4441" spans="1:9">
      <c r="A4441" s="214">
        <v>11117</v>
      </c>
      <c r="B4441" s="86">
        <f t="shared" si="138"/>
        <v>0.66808141117122843</v>
      </c>
      <c r="I4441" s="199">
        <f t="shared" si="139"/>
        <v>1</v>
      </c>
    </row>
    <row r="4442" spans="1:9">
      <c r="A4442" s="214">
        <v>476</v>
      </c>
      <c r="B4442" s="86">
        <f t="shared" si="138"/>
        <v>5.3339196429484155E-2</v>
      </c>
      <c r="I4442" s="199">
        <f t="shared" si="139"/>
        <v>0</v>
      </c>
    </row>
    <row r="4443" spans="1:9">
      <c r="A4443" s="214">
        <v>-18923</v>
      </c>
      <c r="B4443" s="86">
        <f t="shared" si="138"/>
        <v>-1.0673622624348236</v>
      </c>
      <c r="I4443" s="199">
        <f t="shared" si="139"/>
        <v>-1</v>
      </c>
    </row>
    <row r="4444" spans="1:9">
      <c r="A4444" s="214">
        <v>-11894</v>
      </c>
      <c r="B4444" s="86">
        <f t="shared" si="138"/>
        <v>-0.66128924040496528</v>
      </c>
      <c r="I4444" s="199">
        <f t="shared" si="139"/>
        <v>-1</v>
      </c>
    </row>
    <row r="4445" spans="1:9">
      <c r="A4445" s="214">
        <v>19655</v>
      </c>
      <c r="B4445" s="86">
        <f t="shared" si="138"/>
        <v>1.1613310145416835</v>
      </c>
      <c r="I4445" s="199">
        <f t="shared" si="139"/>
        <v>1</v>
      </c>
    </row>
    <row r="4446" spans="1:9">
      <c r="A4446" s="214">
        <v>-4072</v>
      </c>
      <c r="B4446" s="86">
        <f t="shared" si="138"/>
        <v>-0.20940374057318975</v>
      </c>
      <c r="I4446" s="199">
        <f t="shared" si="139"/>
        <v>0</v>
      </c>
    </row>
    <row r="4447" spans="1:9">
      <c r="A4447" s="214">
        <v>25055</v>
      </c>
      <c r="B4447" s="86">
        <f t="shared" si="138"/>
        <v>1.4732949239116129</v>
      </c>
      <c r="I4447" s="199">
        <f t="shared" si="139"/>
        <v>1</v>
      </c>
    </row>
    <row r="4448" spans="1:9">
      <c r="A4448" s="214">
        <v>1410</v>
      </c>
      <c r="B4448" s="86">
        <f t="shared" si="138"/>
        <v>0.10729739853161639</v>
      </c>
      <c r="I4448" s="199">
        <f t="shared" si="139"/>
        <v>0</v>
      </c>
    </row>
    <row r="4449" spans="1:9">
      <c r="A4449" s="214">
        <v>-24996</v>
      </c>
      <c r="B4449" s="86">
        <f t="shared" si="138"/>
        <v>-1.4182061182873387</v>
      </c>
      <c r="I4449" s="199">
        <f t="shared" si="139"/>
        <v>-1</v>
      </c>
    </row>
    <row r="4450" spans="1:9">
      <c r="A4450" s="214">
        <v>-16608</v>
      </c>
      <c r="B4450" s="86">
        <f t="shared" si="138"/>
        <v>-0.93362217906604816</v>
      </c>
      <c r="I4450" s="199">
        <f t="shared" si="139"/>
        <v>-1</v>
      </c>
    </row>
    <row r="4451" spans="1:9">
      <c r="A4451" s="214">
        <v>11157</v>
      </c>
      <c r="B4451" s="86">
        <f t="shared" si="138"/>
        <v>0.67039225494433907</v>
      </c>
      <c r="I4451" s="199">
        <f t="shared" si="139"/>
        <v>1</v>
      </c>
    </row>
    <row r="4452" spans="1:9">
      <c r="A4452" s="214">
        <v>-20724</v>
      </c>
      <c r="B4452" s="86">
        <f t="shared" si="138"/>
        <v>-1.1714080033191279</v>
      </c>
      <c r="I4452" s="199">
        <f t="shared" si="139"/>
        <v>-1</v>
      </c>
    </row>
    <row r="4453" spans="1:9">
      <c r="A4453" s="214">
        <v>3017</v>
      </c>
      <c r="B4453" s="86">
        <f t="shared" si="138"/>
        <v>0.20013554711633427</v>
      </c>
      <c r="I4453" s="199">
        <f t="shared" si="139"/>
        <v>0</v>
      </c>
    </row>
    <row r="4454" spans="1:9">
      <c r="A4454" s="214">
        <v>28479</v>
      </c>
      <c r="B4454" s="86">
        <f t="shared" si="138"/>
        <v>1.6711031508898793</v>
      </c>
      <c r="I4454" s="199">
        <f t="shared" si="139"/>
        <v>2</v>
      </c>
    </row>
    <row r="4455" spans="1:9">
      <c r="A4455" s="214">
        <v>11822</v>
      </c>
      <c r="B4455" s="86">
        <f t="shared" si="138"/>
        <v>0.70881003267230258</v>
      </c>
      <c r="I4455" s="199">
        <f t="shared" si="139"/>
        <v>1</v>
      </c>
    </row>
    <row r="4456" spans="1:9">
      <c r="A4456" s="214">
        <v>8655</v>
      </c>
      <c r="B4456" s="86">
        <f t="shared" si="138"/>
        <v>0.52584897693627175</v>
      </c>
      <c r="I4456" s="199">
        <f t="shared" si="139"/>
        <v>1</v>
      </c>
    </row>
    <row r="4457" spans="1:9">
      <c r="A4457" s="214">
        <v>-28058</v>
      </c>
      <c r="B4457" s="86">
        <f t="shared" si="138"/>
        <v>-1.5951012091189543</v>
      </c>
      <c r="I4457" s="199">
        <f t="shared" si="139"/>
        <v>-2</v>
      </c>
    </row>
    <row r="4458" spans="1:9">
      <c r="A4458" s="214">
        <v>12319</v>
      </c>
      <c r="B4458" s="86">
        <f t="shared" si="138"/>
        <v>0.73752226655320163</v>
      </c>
      <c r="I4458" s="199">
        <f t="shared" si="139"/>
        <v>1</v>
      </c>
    </row>
    <row r="4459" spans="1:9">
      <c r="A4459" s="214">
        <v>-10826</v>
      </c>
      <c r="B4459" s="86">
        <f t="shared" si="138"/>
        <v>-0.59958971166291253</v>
      </c>
      <c r="I4459" s="199">
        <f t="shared" si="139"/>
        <v>-1</v>
      </c>
    </row>
    <row r="4460" spans="1:9">
      <c r="A4460" s="214">
        <v>9291</v>
      </c>
      <c r="B4460" s="86">
        <f t="shared" si="138"/>
        <v>0.56259139292873006</v>
      </c>
      <c r="I4460" s="199">
        <f t="shared" si="139"/>
        <v>1</v>
      </c>
    </row>
    <row r="4461" spans="1:9">
      <c r="A4461" s="214">
        <v>22190</v>
      </c>
      <c r="B4461" s="86">
        <f t="shared" si="138"/>
        <v>1.3077807386625671</v>
      </c>
      <c r="I4461" s="199">
        <f t="shared" si="139"/>
        <v>1</v>
      </c>
    </row>
    <row r="4462" spans="1:9">
      <c r="A4462" s="214">
        <v>-17133</v>
      </c>
      <c r="B4462" s="86">
        <f t="shared" si="138"/>
        <v>-0.96395200358812472</v>
      </c>
      <c r="I4462" s="199">
        <f t="shared" si="139"/>
        <v>-1</v>
      </c>
    </row>
    <row r="4463" spans="1:9">
      <c r="A4463" s="214">
        <v>10277</v>
      </c>
      <c r="B4463" s="86">
        <f t="shared" si="138"/>
        <v>0.61955369193590615</v>
      </c>
      <c r="I4463" s="199">
        <f t="shared" si="139"/>
        <v>1</v>
      </c>
    </row>
    <row r="4464" spans="1:9">
      <c r="A4464" s="214">
        <v>-15381</v>
      </c>
      <c r="B4464" s="86">
        <f t="shared" si="138"/>
        <v>-0.86273704632588077</v>
      </c>
      <c r="I4464" s="199">
        <f t="shared" si="139"/>
        <v>-1</v>
      </c>
    </row>
    <row r="4465" spans="1:9">
      <c r="A4465" s="214">
        <v>22999</v>
      </c>
      <c r="B4465" s="86">
        <f t="shared" si="138"/>
        <v>1.3545175539737286</v>
      </c>
      <c r="I4465" s="199">
        <f t="shared" si="139"/>
        <v>1</v>
      </c>
    </row>
    <row r="4466" spans="1:9">
      <c r="A4466" s="214">
        <v>27410</v>
      </c>
      <c r="B4466" s="86">
        <f t="shared" si="138"/>
        <v>1.6093458510534988</v>
      </c>
      <c r="I4466" s="199">
        <f t="shared" si="139"/>
        <v>2</v>
      </c>
    </row>
    <row r="4467" spans="1:9">
      <c r="A4467" s="214">
        <v>26957</v>
      </c>
      <c r="B4467" s="86">
        <f t="shared" si="138"/>
        <v>1.5831755453230214</v>
      </c>
      <c r="I4467" s="199">
        <f t="shared" si="139"/>
        <v>2</v>
      </c>
    </row>
    <row r="4468" spans="1:9">
      <c r="A4468" s="214">
        <v>-22256</v>
      </c>
      <c r="B4468" s="86">
        <f t="shared" si="138"/>
        <v>-1.2599133198292634</v>
      </c>
      <c r="I4468" s="199">
        <f t="shared" si="139"/>
        <v>-1</v>
      </c>
    </row>
    <row r="4469" spans="1:9">
      <c r="A4469" s="214">
        <v>-24880</v>
      </c>
      <c r="B4469" s="86">
        <f t="shared" si="138"/>
        <v>-1.4115046713453179</v>
      </c>
      <c r="I4469" s="199">
        <f t="shared" si="139"/>
        <v>-1</v>
      </c>
    </row>
    <row r="4470" spans="1:9">
      <c r="A4470" s="214">
        <v>6738</v>
      </c>
      <c r="B4470" s="86">
        <f t="shared" si="138"/>
        <v>0.41510178910994677</v>
      </c>
      <c r="I4470" s="199">
        <f t="shared" si="139"/>
        <v>0</v>
      </c>
    </row>
    <row r="4471" spans="1:9">
      <c r="A4471" s="214">
        <v>-19591</v>
      </c>
      <c r="B4471" s="86">
        <f t="shared" si="138"/>
        <v>-1.1059533534457704</v>
      </c>
      <c r="I4471" s="199">
        <f t="shared" si="139"/>
        <v>-1</v>
      </c>
    </row>
    <row r="4472" spans="1:9">
      <c r="A4472" s="214">
        <v>-11698</v>
      </c>
      <c r="B4472" s="86">
        <f t="shared" si="138"/>
        <v>-0.64996610591672344</v>
      </c>
      <c r="I4472" s="199">
        <f t="shared" si="139"/>
        <v>-1</v>
      </c>
    </row>
    <row r="4473" spans="1:9">
      <c r="A4473" s="214">
        <v>28723</v>
      </c>
      <c r="B4473" s="86">
        <f t="shared" si="138"/>
        <v>1.6851992979058539</v>
      </c>
      <c r="I4473" s="199">
        <f t="shared" si="139"/>
        <v>2</v>
      </c>
    </row>
    <row r="4474" spans="1:9">
      <c r="A4474" s="214">
        <v>25917</v>
      </c>
      <c r="B4474" s="86">
        <f t="shared" si="138"/>
        <v>1.5230936072221462</v>
      </c>
      <c r="I4474" s="199">
        <f t="shared" si="139"/>
        <v>2</v>
      </c>
    </row>
    <row r="4475" spans="1:9">
      <c r="A4475" s="214">
        <v>12812</v>
      </c>
      <c r="B4475" s="86">
        <f t="shared" si="138"/>
        <v>0.76600341605678968</v>
      </c>
      <c r="I4475" s="199">
        <f t="shared" si="139"/>
        <v>1</v>
      </c>
    </row>
    <row r="4476" spans="1:9">
      <c r="A4476" s="214">
        <v>-939</v>
      </c>
      <c r="B4476" s="86">
        <f t="shared" si="138"/>
        <v>-2.8406902044302913E-2</v>
      </c>
      <c r="I4476" s="199">
        <f t="shared" si="139"/>
        <v>0</v>
      </c>
    </row>
    <row r="4477" spans="1:9">
      <c r="A4477" s="214">
        <v>-8088</v>
      </c>
      <c r="B4477" s="86">
        <f t="shared" si="138"/>
        <v>-0.44141245539349283</v>
      </c>
      <c r="I4477" s="199">
        <f t="shared" si="139"/>
        <v>0</v>
      </c>
    </row>
    <row r="4478" spans="1:9">
      <c r="A4478" s="214">
        <v>-18238</v>
      </c>
      <c r="B4478" s="86">
        <f t="shared" si="138"/>
        <v>-1.0277890628203048</v>
      </c>
      <c r="I4478" s="199">
        <f t="shared" si="139"/>
        <v>-1</v>
      </c>
    </row>
    <row r="4479" spans="1:9">
      <c r="A4479" s="214">
        <v>5997</v>
      </c>
      <c r="B4479" s="86">
        <f t="shared" si="138"/>
        <v>0.37229340821307311</v>
      </c>
      <c r="I4479" s="199">
        <f t="shared" si="139"/>
        <v>0</v>
      </c>
    </row>
    <row r="4480" spans="1:9">
      <c r="A4480" s="214">
        <v>96</v>
      </c>
      <c r="B4480" s="86">
        <f t="shared" si="138"/>
        <v>3.138618058493356E-2</v>
      </c>
      <c r="I4480" s="199">
        <f t="shared" si="139"/>
        <v>0</v>
      </c>
    </row>
    <row r="4481" spans="1:9">
      <c r="A4481" s="214">
        <v>-23451</v>
      </c>
      <c r="B4481" s="86">
        <f t="shared" si="138"/>
        <v>-1.3289497775509422</v>
      </c>
      <c r="I4481" s="199">
        <f t="shared" si="139"/>
        <v>-1</v>
      </c>
    </row>
    <row r="4482" spans="1:9">
      <c r="A4482" s="214">
        <v>19613</v>
      </c>
      <c r="B4482" s="86">
        <f t="shared" si="138"/>
        <v>1.1589046285799174</v>
      </c>
      <c r="I4482" s="199">
        <f t="shared" si="139"/>
        <v>1</v>
      </c>
    </row>
    <row r="4483" spans="1:9">
      <c r="A4483" s="214">
        <v>-5058</v>
      </c>
      <c r="B4483" s="86">
        <f t="shared" si="138"/>
        <v>-0.26636603958036575</v>
      </c>
      <c r="I4483" s="199">
        <f t="shared" si="139"/>
        <v>0</v>
      </c>
    </row>
    <row r="4484" spans="1:9">
      <c r="A4484" s="214">
        <v>-3152</v>
      </c>
      <c r="B4484" s="86">
        <f t="shared" si="138"/>
        <v>-0.15625433379164622</v>
      </c>
      <c r="I4484" s="199">
        <f t="shared" si="139"/>
        <v>0</v>
      </c>
    </row>
    <row r="4485" spans="1:9">
      <c r="A4485" s="214">
        <v>-20198</v>
      </c>
      <c r="B4485" s="86">
        <f t="shared" si="138"/>
        <v>-1.1410204077027235</v>
      </c>
      <c r="I4485" s="199">
        <f t="shared" si="139"/>
        <v>-1</v>
      </c>
    </row>
    <row r="4486" spans="1:9">
      <c r="A4486" s="214">
        <v>7299</v>
      </c>
      <c r="B4486" s="86">
        <f t="shared" si="138"/>
        <v>0.44751137302782273</v>
      </c>
      <c r="I4486" s="199">
        <f t="shared" si="139"/>
        <v>0</v>
      </c>
    </row>
    <row r="4487" spans="1:9">
      <c r="A4487" s="214">
        <v>-28524</v>
      </c>
      <c r="B4487" s="86">
        <f t="shared" si="138"/>
        <v>-1.6220225390756926</v>
      </c>
      <c r="I4487" s="199">
        <f t="shared" si="139"/>
        <v>-2</v>
      </c>
    </row>
    <row r="4488" spans="1:9">
      <c r="A4488" s="214">
        <v>-21368</v>
      </c>
      <c r="B4488" s="86">
        <f t="shared" ref="B4488:B4551" si="140">(A4488-$F$7)/$F$8</f>
        <v>-1.2086125880662082</v>
      </c>
      <c r="I4488" s="199">
        <f t="shared" ref="I4488:I4551" si="141">ROUND(B4488,0)</f>
        <v>-1</v>
      </c>
    </row>
    <row r="4489" spans="1:9">
      <c r="A4489" s="214">
        <v>9782</v>
      </c>
      <c r="B4489" s="86">
        <f t="shared" si="140"/>
        <v>0.5909570002436626</v>
      </c>
      <c r="I4489" s="199">
        <f t="shared" si="141"/>
        <v>1</v>
      </c>
    </row>
    <row r="4490" spans="1:9">
      <c r="A4490" s="214">
        <v>-18399</v>
      </c>
      <c r="B4490" s="86">
        <f t="shared" si="140"/>
        <v>-1.0370902090070748</v>
      </c>
      <c r="I4490" s="199">
        <f t="shared" si="141"/>
        <v>-1</v>
      </c>
    </row>
    <row r="4491" spans="1:9">
      <c r="A4491" s="214">
        <v>27759</v>
      </c>
      <c r="B4491" s="86">
        <f t="shared" si="140"/>
        <v>1.6295079629738887</v>
      </c>
      <c r="I4491" s="199">
        <f t="shared" si="141"/>
        <v>2</v>
      </c>
    </row>
    <row r="4492" spans="1:9">
      <c r="A4492" s="214">
        <v>1401</v>
      </c>
      <c r="B4492" s="86">
        <f t="shared" si="140"/>
        <v>0.10677745868266651</v>
      </c>
      <c r="I4492" s="199">
        <f t="shared" si="141"/>
        <v>0</v>
      </c>
    </row>
    <row r="4493" spans="1:9">
      <c r="A4493" s="214">
        <v>-333</v>
      </c>
      <c r="B4493" s="86">
        <f t="shared" si="140"/>
        <v>6.602381118322502E-3</v>
      </c>
      <c r="I4493" s="199">
        <f t="shared" si="141"/>
        <v>0</v>
      </c>
    </row>
    <row r="4494" spans="1:9">
      <c r="A4494" s="214">
        <v>-24400</v>
      </c>
      <c r="B4494" s="86">
        <f t="shared" si="140"/>
        <v>-1.3837745460679909</v>
      </c>
      <c r="I4494" s="199">
        <f t="shared" si="141"/>
        <v>-1</v>
      </c>
    </row>
    <row r="4495" spans="1:9">
      <c r="A4495" s="214">
        <v>-13033</v>
      </c>
      <c r="B4495" s="86">
        <f t="shared" si="140"/>
        <v>-0.72709051684428927</v>
      </c>
      <c r="I4495" s="199">
        <f t="shared" si="141"/>
        <v>-1</v>
      </c>
    </row>
    <row r="4496" spans="1:9">
      <c r="A4496" s="214">
        <v>-2619</v>
      </c>
      <c r="B4496" s="86">
        <f t="shared" si="140"/>
        <v>-0.12546234051494765</v>
      </c>
      <c r="I4496" s="199">
        <f t="shared" si="141"/>
        <v>0</v>
      </c>
    </row>
    <row r="4497" spans="1:9">
      <c r="A4497" s="214">
        <v>18929</v>
      </c>
      <c r="B4497" s="86">
        <f t="shared" si="140"/>
        <v>1.1193892000597263</v>
      </c>
      <c r="I4497" s="199">
        <f t="shared" si="141"/>
        <v>1</v>
      </c>
    </row>
    <row r="4498" spans="1:9">
      <c r="A4498" s="214">
        <v>17112</v>
      </c>
      <c r="B4498" s="86">
        <f t="shared" si="140"/>
        <v>1.0144191216661778</v>
      </c>
      <c r="I4498" s="199">
        <f t="shared" si="141"/>
        <v>1</v>
      </c>
    </row>
    <row r="4499" spans="1:9">
      <c r="A4499" s="214">
        <v>-29648</v>
      </c>
      <c r="B4499" s="86">
        <f t="shared" si="140"/>
        <v>-1.6869572491001001</v>
      </c>
      <c r="I4499" s="199">
        <f t="shared" si="141"/>
        <v>-2</v>
      </c>
    </row>
    <row r="4500" spans="1:9">
      <c r="A4500" s="214">
        <v>-27525</v>
      </c>
      <c r="B4500" s="86">
        <f t="shared" si="140"/>
        <v>-1.5643092158422556</v>
      </c>
      <c r="I4500" s="199">
        <f t="shared" si="141"/>
        <v>-2</v>
      </c>
    </row>
    <row r="4501" spans="1:9">
      <c r="A4501" s="214">
        <v>-12200</v>
      </c>
      <c r="B4501" s="86">
        <f t="shared" si="140"/>
        <v>-0.6789671952692613</v>
      </c>
      <c r="I4501" s="199">
        <f t="shared" si="141"/>
        <v>-1</v>
      </c>
    </row>
    <row r="4502" spans="1:9">
      <c r="A4502" s="214">
        <v>23947</v>
      </c>
      <c r="B4502" s="86">
        <f t="shared" si="140"/>
        <v>1.4092845513964496</v>
      </c>
      <c r="I4502" s="199">
        <f t="shared" si="141"/>
        <v>1</v>
      </c>
    </row>
    <row r="4503" spans="1:9">
      <c r="A4503" s="214">
        <v>-25190</v>
      </c>
      <c r="B4503" s="86">
        <f t="shared" si="140"/>
        <v>-1.4294137105869249</v>
      </c>
      <c r="I4503" s="199">
        <f t="shared" si="141"/>
        <v>-1</v>
      </c>
    </row>
    <row r="4504" spans="1:9">
      <c r="A4504" s="214">
        <v>6048</v>
      </c>
      <c r="B4504" s="86">
        <f t="shared" si="140"/>
        <v>0.37523973402378913</v>
      </c>
      <c r="I4504" s="199">
        <f t="shared" si="141"/>
        <v>0</v>
      </c>
    </row>
    <row r="4505" spans="1:9">
      <c r="A4505" s="214">
        <v>-3493</v>
      </c>
      <c r="B4505" s="86">
        <f t="shared" si="140"/>
        <v>-0.175954276957414</v>
      </c>
      <c r="I4505" s="199">
        <f t="shared" si="141"/>
        <v>0</v>
      </c>
    </row>
    <row r="4506" spans="1:9">
      <c r="A4506" s="214">
        <v>28990</v>
      </c>
      <c r="B4506" s="86">
        <f t="shared" si="140"/>
        <v>1.7006241800913671</v>
      </c>
      <c r="I4506" s="199">
        <f t="shared" si="141"/>
        <v>2</v>
      </c>
    </row>
    <row r="4507" spans="1:9">
      <c r="A4507" s="214">
        <v>24181</v>
      </c>
      <c r="B4507" s="86">
        <f t="shared" si="140"/>
        <v>1.4228029874691466</v>
      </c>
      <c r="I4507" s="199">
        <f t="shared" si="141"/>
        <v>1</v>
      </c>
    </row>
    <row r="4508" spans="1:9">
      <c r="A4508" s="214">
        <v>-28994</v>
      </c>
      <c r="B4508" s="86">
        <f t="shared" si="140"/>
        <v>-1.649174953409742</v>
      </c>
      <c r="I4508" s="199">
        <f t="shared" si="141"/>
        <v>-2</v>
      </c>
    </row>
    <row r="4509" spans="1:9">
      <c r="A4509" s="214">
        <v>-24179</v>
      </c>
      <c r="B4509" s="86">
        <f t="shared" si="140"/>
        <v>-1.3710071342215548</v>
      </c>
      <c r="I4509" s="199">
        <f t="shared" si="141"/>
        <v>-1</v>
      </c>
    </row>
    <row r="4510" spans="1:9">
      <c r="A4510" s="214">
        <v>7876</v>
      </c>
      <c r="B4510" s="86">
        <f t="shared" si="140"/>
        <v>0.48084529445494306</v>
      </c>
      <c r="I4510" s="199">
        <f t="shared" si="141"/>
        <v>0</v>
      </c>
    </row>
    <row r="4511" spans="1:9">
      <c r="A4511" s="214">
        <v>20225</v>
      </c>
      <c r="B4511" s="86">
        <f t="shared" si="140"/>
        <v>1.1942605383085094</v>
      </c>
      <c r="I4511" s="199">
        <f t="shared" si="141"/>
        <v>1</v>
      </c>
    </row>
    <row r="4512" spans="1:9">
      <c r="A4512" s="214">
        <v>19885</v>
      </c>
      <c r="B4512" s="86">
        <f t="shared" si="140"/>
        <v>1.1746183662370693</v>
      </c>
      <c r="I4512" s="199">
        <f t="shared" si="141"/>
        <v>1</v>
      </c>
    </row>
    <row r="4513" spans="1:9">
      <c r="A4513" s="214">
        <v>10159</v>
      </c>
      <c r="B4513" s="86">
        <f t="shared" si="140"/>
        <v>0.61273670280522985</v>
      </c>
      <c r="I4513" s="199">
        <f t="shared" si="141"/>
        <v>1</v>
      </c>
    </row>
    <row r="4514" spans="1:9">
      <c r="A4514" s="214">
        <v>-27732</v>
      </c>
      <c r="B4514" s="86">
        <f t="shared" si="140"/>
        <v>-1.5762678323681028</v>
      </c>
      <c r="I4514" s="199">
        <f t="shared" si="141"/>
        <v>-2</v>
      </c>
    </row>
    <row r="4515" spans="1:9">
      <c r="A4515" s="214">
        <v>-127</v>
      </c>
      <c r="B4515" s="86">
        <f t="shared" si="140"/>
        <v>1.8503226549842034E-2</v>
      </c>
      <c r="I4515" s="199">
        <f t="shared" si="141"/>
        <v>0</v>
      </c>
    </row>
    <row r="4516" spans="1:9">
      <c r="A4516" s="214">
        <v>-7979</v>
      </c>
      <c r="B4516" s="86">
        <f t="shared" si="140"/>
        <v>-0.43511540611176647</v>
      </c>
      <c r="I4516" s="199">
        <f t="shared" si="141"/>
        <v>0</v>
      </c>
    </row>
    <row r="4517" spans="1:9">
      <c r="A4517" s="214">
        <v>-357</v>
      </c>
      <c r="B4517" s="86">
        <f t="shared" si="140"/>
        <v>5.2158748544561496E-3</v>
      </c>
      <c r="I4517" s="199">
        <f t="shared" si="141"/>
        <v>0</v>
      </c>
    </row>
    <row r="4518" spans="1:9">
      <c r="A4518" s="214">
        <v>11516</v>
      </c>
      <c r="B4518" s="86">
        <f t="shared" si="140"/>
        <v>0.69113207780800656</v>
      </c>
      <c r="I4518" s="199">
        <f t="shared" si="141"/>
        <v>1</v>
      </c>
    </row>
    <row r="4519" spans="1:9">
      <c r="A4519" s="214">
        <v>25954</v>
      </c>
      <c r="B4519" s="86">
        <f t="shared" si="140"/>
        <v>1.5252311377122734</v>
      </c>
      <c r="I4519" s="199">
        <f t="shared" si="141"/>
        <v>2</v>
      </c>
    </row>
    <row r="4520" spans="1:9">
      <c r="A4520" s="214">
        <v>-6896</v>
      </c>
      <c r="B4520" s="86">
        <f t="shared" si="140"/>
        <v>-0.37254931095479732</v>
      </c>
      <c r="I4520" s="199">
        <f t="shared" si="141"/>
        <v>0</v>
      </c>
    </row>
    <row r="4521" spans="1:9">
      <c r="A4521" s="214">
        <v>29970</v>
      </c>
      <c r="B4521" s="86">
        <f t="shared" si="140"/>
        <v>1.7572398525325765</v>
      </c>
      <c r="I4521" s="199">
        <f t="shared" si="141"/>
        <v>2</v>
      </c>
    </row>
    <row r="4522" spans="1:9">
      <c r="A4522" s="214">
        <v>27143</v>
      </c>
      <c r="B4522" s="86">
        <f t="shared" si="140"/>
        <v>1.5939209688679856</v>
      </c>
      <c r="I4522" s="199">
        <f t="shared" si="141"/>
        <v>2</v>
      </c>
    </row>
    <row r="4523" spans="1:9">
      <c r="A4523" s="214">
        <v>-20382</v>
      </c>
      <c r="B4523" s="86">
        <f t="shared" si="140"/>
        <v>-1.1516502890590323</v>
      </c>
      <c r="I4523" s="199">
        <f t="shared" si="141"/>
        <v>-1</v>
      </c>
    </row>
    <row r="4524" spans="1:9">
      <c r="A4524" s="214">
        <v>5147</v>
      </c>
      <c r="B4524" s="86">
        <f t="shared" si="140"/>
        <v>0.32318797803447308</v>
      </c>
      <c r="I4524" s="199">
        <f t="shared" si="141"/>
        <v>0</v>
      </c>
    </row>
    <row r="4525" spans="1:9">
      <c r="A4525" s="214">
        <v>-11011</v>
      </c>
      <c r="B4525" s="86">
        <f t="shared" si="140"/>
        <v>-0.61027736411354905</v>
      </c>
      <c r="I4525" s="199">
        <f t="shared" si="141"/>
        <v>-1</v>
      </c>
    </row>
    <row r="4526" spans="1:9">
      <c r="A4526" s="214">
        <v>-19154</v>
      </c>
      <c r="B4526" s="86">
        <f t="shared" si="140"/>
        <v>-1.0807073852245372</v>
      </c>
      <c r="I4526" s="199">
        <f t="shared" si="141"/>
        <v>-1</v>
      </c>
    </row>
    <row r="4527" spans="1:9">
      <c r="A4527" s="214">
        <v>-6659</v>
      </c>
      <c r="B4527" s="86">
        <f t="shared" si="140"/>
        <v>-0.35885756159911708</v>
      </c>
      <c r="I4527" s="199">
        <f t="shared" si="141"/>
        <v>0</v>
      </c>
    </row>
    <row r="4528" spans="1:9">
      <c r="A4528" s="214">
        <v>10135</v>
      </c>
      <c r="B4528" s="86">
        <f t="shared" si="140"/>
        <v>0.61135019654136358</v>
      </c>
      <c r="I4528" s="199">
        <f t="shared" si="141"/>
        <v>1</v>
      </c>
    </row>
    <row r="4529" spans="1:9">
      <c r="A4529" s="214">
        <v>-18646</v>
      </c>
      <c r="B4529" s="86">
        <f t="shared" si="140"/>
        <v>-1.0513596693060328</v>
      </c>
      <c r="I4529" s="199">
        <f t="shared" si="141"/>
        <v>-1</v>
      </c>
    </row>
    <row r="4530" spans="1:9">
      <c r="A4530" s="214">
        <v>-29614</v>
      </c>
      <c r="B4530" s="86">
        <f t="shared" si="140"/>
        <v>-1.684993031892956</v>
      </c>
      <c r="I4530" s="199">
        <f t="shared" si="141"/>
        <v>-2</v>
      </c>
    </row>
    <row r="4531" spans="1:9">
      <c r="A4531" s="214">
        <v>-8010</v>
      </c>
      <c r="B4531" s="86">
        <f t="shared" si="140"/>
        <v>-0.43690631003592717</v>
      </c>
      <c r="I4531" s="199">
        <f t="shared" si="141"/>
        <v>0</v>
      </c>
    </row>
    <row r="4532" spans="1:9">
      <c r="A4532" s="214">
        <v>-16817</v>
      </c>
      <c r="B4532" s="86">
        <f t="shared" si="140"/>
        <v>-0.94569633778055096</v>
      </c>
      <c r="I4532" s="199">
        <f t="shared" si="141"/>
        <v>-1</v>
      </c>
    </row>
    <row r="4533" spans="1:9">
      <c r="A4533" s="214">
        <v>22334</v>
      </c>
      <c r="B4533" s="86">
        <f t="shared" si="140"/>
        <v>1.3160997762457651</v>
      </c>
      <c r="I4533" s="199">
        <f t="shared" si="141"/>
        <v>1</v>
      </c>
    </row>
    <row r="4534" spans="1:9">
      <c r="A4534" s="214">
        <v>-19575</v>
      </c>
      <c r="B4534" s="86">
        <f t="shared" si="140"/>
        <v>-1.1050290159365261</v>
      </c>
      <c r="I4534" s="199">
        <f t="shared" si="141"/>
        <v>-1</v>
      </c>
    </row>
    <row r="4535" spans="1:9">
      <c r="A4535" s="214">
        <v>-914</v>
      </c>
      <c r="B4535" s="86">
        <f t="shared" si="140"/>
        <v>-2.6962624686108796E-2</v>
      </c>
      <c r="I4535" s="199">
        <f t="shared" si="141"/>
        <v>0</v>
      </c>
    </row>
    <row r="4536" spans="1:9">
      <c r="A4536" s="214">
        <v>28535</v>
      </c>
      <c r="B4536" s="86">
        <f t="shared" si="140"/>
        <v>1.674338332172234</v>
      </c>
      <c r="I4536" s="199">
        <f t="shared" si="141"/>
        <v>2</v>
      </c>
    </row>
    <row r="4537" spans="1:9">
      <c r="A4537" s="214">
        <v>29765</v>
      </c>
      <c r="B4537" s="86">
        <f t="shared" si="140"/>
        <v>1.7453967781953847</v>
      </c>
      <c r="I4537" s="199">
        <f t="shared" si="141"/>
        <v>2</v>
      </c>
    </row>
    <row r="4538" spans="1:9">
      <c r="A4538" s="214">
        <v>-21779</v>
      </c>
      <c r="B4538" s="86">
        <f t="shared" si="140"/>
        <v>-1.2323565078349195</v>
      </c>
      <c r="I4538" s="199">
        <f t="shared" si="141"/>
        <v>-1</v>
      </c>
    </row>
    <row r="4539" spans="1:9">
      <c r="A4539" s="214">
        <v>-15279</v>
      </c>
      <c r="B4539" s="86">
        <f t="shared" si="140"/>
        <v>-0.85684439470444884</v>
      </c>
      <c r="I4539" s="199">
        <f t="shared" si="141"/>
        <v>-1</v>
      </c>
    </row>
    <row r="4540" spans="1:9">
      <c r="A4540" s="214">
        <v>-15919</v>
      </c>
      <c r="B4540" s="86">
        <f t="shared" si="140"/>
        <v>-0.89381789507421827</v>
      </c>
      <c r="I4540" s="199">
        <f t="shared" si="141"/>
        <v>-1</v>
      </c>
    </row>
    <row r="4541" spans="1:9">
      <c r="A4541" s="214">
        <v>29173</v>
      </c>
      <c r="B4541" s="86">
        <f t="shared" si="140"/>
        <v>1.711196290353348</v>
      </c>
      <c r="I4541" s="199">
        <f t="shared" si="141"/>
        <v>2</v>
      </c>
    </row>
    <row r="4542" spans="1:9">
      <c r="A4542" s="214">
        <v>-24731</v>
      </c>
      <c r="B4542" s="86">
        <f t="shared" si="140"/>
        <v>-1.4028967782904809</v>
      </c>
      <c r="I4542" s="199">
        <f t="shared" si="141"/>
        <v>-1</v>
      </c>
    </row>
    <row r="4543" spans="1:9">
      <c r="A4543" s="214">
        <v>-12551</v>
      </c>
      <c r="B4543" s="86">
        <f t="shared" si="140"/>
        <v>-0.69924484937830667</v>
      </c>
      <c r="I4543" s="199">
        <f t="shared" si="141"/>
        <v>-1</v>
      </c>
    </row>
    <row r="4544" spans="1:9">
      <c r="A4544" s="214">
        <v>9805</v>
      </c>
      <c r="B4544" s="86">
        <f t="shared" si="140"/>
        <v>0.59228573541320118</v>
      </c>
      <c r="I4544" s="199">
        <f t="shared" si="141"/>
        <v>1</v>
      </c>
    </row>
    <row r="4545" spans="1:9">
      <c r="A4545" s="214">
        <v>-7783</v>
      </c>
      <c r="B4545" s="86">
        <f t="shared" si="140"/>
        <v>-0.42379227162352462</v>
      </c>
      <c r="I4545" s="199">
        <f t="shared" si="141"/>
        <v>0</v>
      </c>
    </row>
    <row r="4546" spans="1:9">
      <c r="A4546" s="214">
        <v>13110</v>
      </c>
      <c r="B4546" s="86">
        <f t="shared" si="140"/>
        <v>0.78321920216646357</v>
      </c>
      <c r="I4546" s="199">
        <f t="shared" si="141"/>
        <v>1</v>
      </c>
    </row>
    <row r="4547" spans="1:9">
      <c r="A4547" s="214">
        <v>-12344</v>
      </c>
      <c r="B4547" s="86">
        <f t="shared" si="140"/>
        <v>-0.68728623285245938</v>
      </c>
      <c r="I4547" s="199">
        <f t="shared" si="141"/>
        <v>-1</v>
      </c>
    </row>
    <row r="4548" spans="1:9">
      <c r="A4548" s="214">
        <v>-19538</v>
      </c>
      <c r="B4548" s="86">
        <f t="shared" si="140"/>
        <v>-1.1028914854463989</v>
      </c>
      <c r="I4548" s="199">
        <f t="shared" si="141"/>
        <v>-1</v>
      </c>
    </row>
    <row r="4549" spans="1:9">
      <c r="A4549" s="214">
        <v>29836</v>
      </c>
      <c r="B4549" s="86">
        <f t="shared" si="140"/>
        <v>1.7494985258926559</v>
      </c>
      <c r="I4549" s="199">
        <f t="shared" si="141"/>
        <v>2</v>
      </c>
    </row>
    <row r="4550" spans="1:9">
      <c r="A4550" s="214">
        <v>-27129</v>
      </c>
      <c r="B4550" s="86">
        <f t="shared" si="140"/>
        <v>-1.5414318624884606</v>
      </c>
      <c r="I4550" s="199">
        <f t="shared" si="141"/>
        <v>-2</v>
      </c>
    </row>
    <row r="4551" spans="1:9">
      <c r="A4551" s="214">
        <v>1247</v>
      </c>
      <c r="B4551" s="86">
        <f t="shared" si="140"/>
        <v>9.7880710156190751E-2</v>
      </c>
      <c r="I4551" s="199">
        <f t="shared" si="141"/>
        <v>0</v>
      </c>
    </row>
    <row r="4552" spans="1:9">
      <c r="A4552" s="214">
        <v>-26549</v>
      </c>
      <c r="B4552" s="86">
        <f t="shared" ref="B4552:B4615" si="142">(A4552-$F$7)/$F$8</f>
        <v>-1.5079246277783571</v>
      </c>
      <c r="I4552" s="199">
        <f t="shared" ref="I4552:I4615" si="143">ROUND(B4552,0)</f>
        <v>-2</v>
      </c>
    </row>
    <row r="4553" spans="1:9">
      <c r="A4553" s="214">
        <v>25596</v>
      </c>
      <c r="B4553" s="86">
        <f t="shared" si="142"/>
        <v>1.5045490859429336</v>
      </c>
      <c r="I4553" s="199">
        <f t="shared" si="143"/>
        <v>2</v>
      </c>
    </row>
    <row r="4554" spans="1:9">
      <c r="A4554" s="214">
        <v>-23636</v>
      </c>
      <c r="B4554" s="86">
        <f t="shared" si="142"/>
        <v>-1.3396374300015785</v>
      </c>
      <c r="I4554" s="199">
        <f t="shared" si="143"/>
        <v>-1</v>
      </c>
    </row>
    <row r="4555" spans="1:9">
      <c r="A4555" s="214">
        <v>-9153</v>
      </c>
      <c r="B4555" s="86">
        <f t="shared" si="142"/>
        <v>-0.50293867085256216</v>
      </c>
      <c r="I4555" s="199">
        <f t="shared" si="143"/>
        <v>-1</v>
      </c>
    </row>
    <row r="4556" spans="1:9">
      <c r="A4556" s="214">
        <v>-19398</v>
      </c>
      <c r="B4556" s="86">
        <f t="shared" si="142"/>
        <v>-1.0948035322405119</v>
      </c>
      <c r="I4556" s="199">
        <f t="shared" si="143"/>
        <v>-1</v>
      </c>
    </row>
    <row r="4557" spans="1:9">
      <c r="A4557" s="214">
        <v>-27756</v>
      </c>
      <c r="B4557" s="86">
        <f t="shared" si="142"/>
        <v>-1.5776543386319692</v>
      </c>
      <c r="I4557" s="199">
        <f t="shared" si="143"/>
        <v>-2</v>
      </c>
    </row>
    <row r="4558" spans="1:9">
      <c r="A4558" s="214">
        <v>-1095</v>
      </c>
      <c r="B4558" s="86">
        <f t="shared" si="142"/>
        <v>-3.7419192759434207E-2</v>
      </c>
      <c r="I4558" s="199">
        <f t="shared" si="143"/>
        <v>0</v>
      </c>
    </row>
    <row r="4559" spans="1:9">
      <c r="A4559" s="214">
        <v>-13037</v>
      </c>
      <c r="B4559" s="86">
        <f t="shared" si="142"/>
        <v>-0.72732160122160039</v>
      </c>
      <c r="I4559" s="199">
        <f t="shared" si="143"/>
        <v>-1</v>
      </c>
    </row>
    <row r="4560" spans="1:9">
      <c r="A4560" s="214">
        <v>17318</v>
      </c>
      <c r="B4560" s="86">
        <f t="shared" si="142"/>
        <v>1.0263199670976972</v>
      </c>
      <c r="I4560" s="199">
        <f t="shared" si="143"/>
        <v>1</v>
      </c>
    </row>
    <row r="4561" spans="1:9">
      <c r="A4561" s="214">
        <v>-3758</v>
      </c>
      <c r="B4561" s="86">
        <f t="shared" si="142"/>
        <v>-0.19126361695427163</v>
      </c>
      <c r="I4561" s="199">
        <f t="shared" si="143"/>
        <v>0</v>
      </c>
    </row>
    <row r="4562" spans="1:9">
      <c r="A4562" s="214">
        <v>-4719</v>
      </c>
      <c r="B4562" s="86">
        <f t="shared" si="142"/>
        <v>-0.24678163860325353</v>
      </c>
      <c r="I4562" s="199">
        <f t="shared" si="143"/>
        <v>0</v>
      </c>
    </row>
    <row r="4563" spans="1:9">
      <c r="A4563" s="214">
        <v>13928</v>
      </c>
      <c r="B4563" s="86">
        <f t="shared" si="142"/>
        <v>0.83047595732657509</v>
      </c>
      <c r="I4563" s="199">
        <f t="shared" si="143"/>
        <v>1</v>
      </c>
    </row>
    <row r="4564" spans="1:9">
      <c r="A4564" s="214">
        <v>9665</v>
      </c>
      <c r="B4564" s="86">
        <f t="shared" si="142"/>
        <v>0.58419778220731411</v>
      </c>
      <c r="I4564" s="199">
        <f t="shared" si="143"/>
        <v>1</v>
      </c>
    </row>
    <row r="4565" spans="1:9">
      <c r="A4565" s="214">
        <v>9667</v>
      </c>
      <c r="B4565" s="86">
        <f t="shared" si="142"/>
        <v>0.58431332439596961</v>
      </c>
      <c r="I4565" s="199">
        <f t="shared" si="143"/>
        <v>1</v>
      </c>
    </row>
    <row r="4566" spans="1:9">
      <c r="A4566" s="214">
        <v>-10225</v>
      </c>
      <c r="B4566" s="86">
        <f t="shared" si="142"/>
        <v>-0.56486928397192593</v>
      </c>
      <c r="I4566" s="199">
        <f t="shared" si="143"/>
        <v>-1</v>
      </c>
    </row>
    <row r="4567" spans="1:9">
      <c r="A4567" s="214">
        <v>-26530</v>
      </c>
      <c r="B4567" s="86">
        <f t="shared" si="142"/>
        <v>-1.5068269769861298</v>
      </c>
      <c r="I4567" s="199">
        <f t="shared" si="143"/>
        <v>-2</v>
      </c>
    </row>
    <row r="4568" spans="1:9">
      <c r="A4568" s="214">
        <v>1601</v>
      </c>
      <c r="B4568" s="86">
        <f t="shared" si="142"/>
        <v>0.11833167754821944</v>
      </c>
      <c r="I4568" s="199">
        <f t="shared" si="143"/>
        <v>0</v>
      </c>
    </row>
    <row r="4569" spans="1:9">
      <c r="A4569" s="214">
        <v>-28074</v>
      </c>
      <c r="B4569" s="86">
        <f t="shared" si="142"/>
        <v>-1.5960255466281983</v>
      </c>
      <c r="I4569" s="199">
        <f t="shared" si="143"/>
        <v>-2</v>
      </c>
    </row>
    <row r="4570" spans="1:9">
      <c r="A4570" s="214">
        <v>-11061</v>
      </c>
      <c r="B4570" s="86">
        <f t="shared" si="142"/>
        <v>-0.61316591882993732</v>
      </c>
      <c r="I4570" s="199">
        <f t="shared" si="143"/>
        <v>-1</v>
      </c>
    </row>
    <row r="4571" spans="1:9">
      <c r="A4571" s="214">
        <v>15397</v>
      </c>
      <c r="B4571" s="86">
        <f t="shared" si="142"/>
        <v>0.91534169489406148</v>
      </c>
      <c r="I4571" s="199">
        <f t="shared" si="143"/>
        <v>1</v>
      </c>
    </row>
    <row r="4572" spans="1:9">
      <c r="A4572" s="214">
        <v>-7802</v>
      </c>
      <c r="B4572" s="86">
        <f t="shared" si="142"/>
        <v>-0.42488992241575213</v>
      </c>
      <c r="I4572" s="199">
        <f t="shared" si="143"/>
        <v>0</v>
      </c>
    </row>
    <row r="4573" spans="1:9">
      <c r="A4573" s="214">
        <v>5562</v>
      </c>
      <c r="B4573" s="86">
        <f t="shared" si="142"/>
        <v>0.34716298218049546</v>
      </c>
      <c r="I4573" s="199">
        <f t="shared" si="143"/>
        <v>0</v>
      </c>
    </row>
    <row r="4574" spans="1:9">
      <c r="A4574" s="214">
        <v>28352</v>
      </c>
      <c r="B4574" s="86">
        <f t="shared" si="142"/>
        <v>1.6637662219102531</v>
      </c>
      <c r="I4574" s="199">
        <f t="shared" si="143"/>
        <v>2</v>
      </c>
    </row>
    <row r="4575" spans="1:9">
      <c r="A4575" s="214">
        <v>-20958</v>
      </c>
      <c r="B4575" s="86">
        <f t="shared" si="142"/>
        <v>-1.1849264393918246</v>
      </c>
      <c r="I4575" s="199">
        <f t="shared" si="143"/>
        <v>-1</v>
      </c>
    </row>
    <row r="4576" spans="1:9">
      <c r="A4576" s="214">
        <v>-23929</v>
      </c>
      <c r="B4576" s="86">
        <f t="shared" si="142"/>
        <v>-1.3565643606396136</v>
      </c>
      <c r="I4576" s="199">
        <f t="shared" si="143"/>
        <v>-1</v>
      </c>
    </row>
    <row r="4577" spans="1:9">
      <c r="A4577" s="214">
        <v>-26111</v>
      </c>
      <c r="B4577" s="86">
        <f t="shared" si="142"/>
        <v>-1.4826208884627963</v>
      </c>
      <c r="I4577" s="199">
        <f t="shared" si="143"/>
        <v>-1</v>
      </c>
    </row>
    <row r="4578" spans="1:9">
      <c r="A4578" s="214">
        <v>26997</v>
      </c>
      <c r="B4578" s="86">
        <f t="shared" si="142"/>
        <v>1.5854863890961319</v>
      </c>
      <c r="I4578" s="199">
        <f t="shared" si="143"/>
        <v>2</v>
      </c>
    </row>
    <row r="4579" spans="1:9">
      <c r="A4579" s="214">
        <v>-12824</v>
      </c>
      <c r="B4579" s="86">
        <f t="shared" si="142"/>
        <v>-0.71501635812978648</v>
      </c>
      <c r="I4579" s="199">
        <f t="shared" si="143"/>
        <v>-1</v>
      </c>
    </row>
    <row r="4580" spans="1:9">
      <c r="A4580" s="214">
        <v>-7821</v>
      </c>
      <c r="B4580" s="86">
        <f t="shared" si="142"/>
        <v>-0.42598757320797964</v>
      </c>
      <c r="I4580" s="199">
        <f t="shared" si="143"/>
        <v>0</v>
      </c>
    </row>
    <row r="4581" spans="1:9">
      <c r="A4581" s="214">
        <v>-17045</v>
      </c>
      <c r="B4581" s="86">
        <f t="shared" si="142"/>
        <v>-0.95886814728728142</v>
      </c>
      <c r="I4581" s="199">
        <f t="shared" si="143"/>
        <v>-1</v>
      </c>
    </row>
    <row r="4582" spans="1:9">
      <c r="A4582" s="214">
        <v>-18467</v>
      </c>
      <c r="B4582" s="86">
        <f t="shared" si="142"/>
        <v>-1.0410186434213629</v>
      </c>
      <c r="I4582" s="199">
        <f t="shared" si="143"/>
        <v>-1</v>
      </c>
    </row>
    <row r="4583" spans="1:9">
      <c r="A4583" s="214">
        <v>-14592</v>
      </c>
      <c r="B4583" s="86">
        <f t="shared" si="142"/>
        <v>-0.81715565290127445</v>
      </c>
      <c r="I4583" s="199">
        <f t="shared" si="143"/>
        <v>-1</v>
      </c>
    </row>
    <row r="4584" spans="1:9">
      <c r="A4584" s="214">
        <v>-192</v>
      </c>
      <c r="B4584" s="86">
        <f t="shared" si="142"/>
        <v>1.4748105418537326E-2</v>
      </c>
      <c r="I4584" s="199">
        <f t="shared" si="143"/>
        <v>0</v>
      </c>
    </row>
    <row r="4585" spans="1:9">
      <c r="A4585" s="214">
        <v>-13628</v>
      </c>
      <c r="B4585" s="86">
        <f t="shared" si="142"/>
        <v>-0.76146431796930925</v>
      </c>
      <c r="I4585" s="199">
        <f t="shared" si="143"/>
        <v>-1</v>
      </c>
    </row>
    <row r="4586" spans="1:9">
      <c r="A4586" s="214">
        <v>-11892</v>
      </c>
      <c r="B4586" s="86">
        <f t="shared" si="142"/>
        <v>-0.66117369821630978</v>
      </c>
      <c r="I4586" s="199">
        <f t="shared" si="143"/>
        <v>-1</v>
      </c>
    </row>
    <row r="4587" spans="1:9">
      <c r="A4587" s="214">
        <v>2605</v>
      </c>
      <c r="B4587" s="86">
        <f t="shared" si="142"/>
        <v>0.1763338562532952</v>
      </c>
      <c r="I4587" s="199">
        <f t="shared" si="143"/>
        <v>0</v>
      </c>
    </row>
    <row r="4588" spans="1:9">
      <c r="A4588" s="214">
        <v>24454</v>
      </c>
      <c r="B4588" s="86">
        <f t="shared" si="142"/>
        <v>1.4385744962206264</v>
      </c>
      <c r="I4588" s="199">
        <f t="shared" si="143"/>
        <v>1</v>
      </c>
    </row>
    <row r="4589" spans="1:9">
      <c r="A4589" s="214">
        <v>2371</v>
      </c>
      <c r="B4589" s="86">
        <f t="shared" si="142"/>
        <v>0.16281542018059827</v>
      </c>
      <c r="I4589" s="199">
        <f t="shared" si="143"/>
        <v>0</v>
      </c>
    </row>
    <row r="4590" spans="1:9">
      <c r="A4590" s="214">
        <v>-28191</v>
      </c>
      <c r="B4590" s="86">
        <f t="shared" si="142"/>
        <v>-1.6027847646645468</v>
      </c>
      <c r="I4590" s="199">
        <f t="shared" si="143"/>
        <v>-2</v>
      </c>
    </row>
    <row r="4591" spans="1:9">
      <c r="A4591" s="214">
        <v>-20750</v>
      </c>
      <c r="B4591" s="86">
        <f t="shared" si="142"/>
        <v>-1.1729100517716498</v>
      </c>
      <c r="I4591" s="199">
        <f t="shared" si="143"/>
        <v>-1</v>
      </c>
    </row>
    <row r="4592" spans="1:9">
      <c r="A4592" s="214">
        <v>-29949</v>
      </c>
      <c r="B4592" s="86">
        <f t="shared" si="142"/>
        <v>-1.7043463484927572</v>
      </c>
      <c r="I4592" s="199">
        <f t="shared" si="143"/>
        <v>-2</v>
      </c>
    </row>
    <row r="4593" spans="1:9">
      <c r="A4593" s="214">
        <v>-19434</v>
      </c>
      <c r="B4593" s="86">
        <f t="shared" si="142"/>
        <v>-1.0968832916363114</v>
      </c>
      <c r="I4593" s="199">
        <f t="shared" si="143"/>
        <v>-1</v>
      </c>
    </row>
    <row r="4594" spans="1:9">
      <c r="A4594" s="214">
        <v>-16724</v>
      </c>
      <c r="B4594" s="86">
        <f t="shared" si="142"/>
        <v>-0.94032362600806885</v>
      </c>
      <c r="I4594" s="199">
        <f t="shared" si="143"/>
        <v>-1</v>
      </c>
    </row>
    <row r="4595" spans="1:9">
      <c r="A4595" s="214">
        <v>-11956</v>
      </c>
      <c r="B4595" s="86">
        <f t="shared" si="142"/>
        <v>-0.66487104825328669</v>
      </c>
      <c r="I4595" s="199">
        <f t="shared" si="143"/>
        <v>-1</v>
      </c>
    </row>
    <row r="4596" spans="1:9">
      <c r="A4596" s="214">
        <v>3109</v>
      </c>
      <c r="B4596" s="86">
        <f t="shared" si="142"/>
        <v>0.20545048779448863</v>
      </c>
      <c r="I4596" s="199">
        <f t="shared" si="143"/>
        <v>0</v>
      </c>
    </row>
    <row r="4597" spans="1:9">
      <c r="A4597" s="214">
        <v>26065</v>
      </c>
      <c r="B4597" s="86">
        <f t="shared" si="142"/>
        <v>1.5316437291826552</v>
      </c>
      <c r="I4597" s="199">
        <f t="shared" si="143"/>
        <v>2</v>
      </c>
    </row>
    <row r="4598" spans="1:9">
      <c r="A4598" s="214">
        <v>12109</v>
      </c>
      <c r="B4598" s="86">
        <f t="shared" si="142"/>
        <v>0.72539033674437103</v>
      </c>
      <c r="I4598" s="199">
        <f t="shared" si="143"/>
        <v>1</v>
      </c>
    </row>
    <row r="4599" spans="1:9">
      <c r="A4599" s="214">
        <v>-6900</v>
      </c>
      <c r="B4599" s="86">
        <f t="shared" si="142"/>
        <v>-0.37278039533210838</v>
      </c>
      <c r="I4599" s="199">
        <f t="shared" si="143"/>
        <v>0</v>
      </c>
    </row>
    <row r="4600" spans="1:9">
      <c r="A4600" s="214">
        <v>-29690</v>
      </c>
      <c r="B4600" s="86">
        <f t="shared" si="142"/>
        <v>-1.6893836350618661</v>
      </c>
      <c r="I4600" s="199">
        <f t="shared" si="143"/>
        <v>-2</v>
      </c>
    </row>
    <row r="4601" spans="1:9">
      <c r="A4601" s="214">
        <v>29534</v>
      </c>
      <c r="B4601" s="86">
        <f t="shared" si="142"/>
        <v>1.7320516554056711</v>
      </c>
      <c r="I4601" s="199">
        <f t="shared" si="143"/>
        <v>2</v>
      </c>
    </row>
    <row r="4602" spans="1:9">
      <c r="A4602" s="214">
        <v>-26863</v>
      </c>
      <c r="B4602" s="86">
        <f t="shared" si="142"/>
        <v>-1.5260647513972754</v>
      </c>
      <c r="I4602" s="199">
        <f t="shared" si="143"/>
        <v>-2</v>
      </c>
    </row>
    <row r="4603" spans="1:9">
      <c r="A4603" s="214">
        <v>20093</v>
      </c>
      <c r="B4603" s="86">
        <f t="shared" si="142"/>
        <v>1.1866347538572444</v>
      </c>
      <c r="I4603" s="199">
        <f t="shared" si="143"/>
        <v>1</v>
      </c>
    </row>
    <row r="4604" spans="1:9">
      <c r="A4604" s="214">
        <v>25642</v>
      </c>
      <c r="B4604" s="86">
        <f t="shared" si="142"/>
        <v>1.5072065562820107</v>
      </c>
      <c r="I4604" s="199">
        <f t="shared" si="143"/>
        <v>2</v>
      </c>
    </row>
    <row r="4605" spans="1:9">
      <c r="A4605" s="214">
        <v>4034</v>
      </c>
      <c r="B4605" s="86">
        <f t="shared" si="142"/>
        <v>0.25888875004767098</v>
      </c>
      <c r="I4605" s="199">
        <f t="shared" si="143"/>
        <v>0</v>
      </c>
    </row>
    <row r="4606" spans="1:9">
      <c r="A4606" s="214">
        <v>-23942</v>
      </c>
      <c r="B4606" s="86">
        <f t="shared" si="142"/>
        <v>-1.3573153848658746</v>
      </c>
      <c r="I4606" s="199">
        <f t="shared" si="143"/>
        <v>-1</v>
      </c>
    </row>
    <row r="4607" spans="1:9">
      <c r="A4607" s="214">
        <v>-21200</v>
      </c>
      <c r="B4607" s="86">
        <f t="shared" si="142"/>
        <v>-1.1989070442191438</v>
      </c>
      <c r="I4607" s="199">
        <f t="shared" si="143"/>
        <v>-1</v>
      </c>
    </row>
    <row r="4608" spans="1:9">
      <c r="A4608" s="214">
        <v>-3137</v>
      </c>
      <c r="B4608" s="86">
        <f t="shared" si="142"/>
        <v>-0.15538776737672977</v>
      </c>
      <c r="I4608" s="199">
        <f t="shared" si="143"/>
        <v>0</v>
      </c>
    </row>
    <row r="4609" spans="1:9">
      <c r="A4609" s="214">
        <v>19232</v>
      </c>
      <c r="B4609" s="86">
        <f t="shared" si="142"/>
        <v>1.136893841641039</v>
      </c>
      <c r="I4609" s="199">
        <f t="shared" si="143"/>
        <v>1</v>
      </c>
    </row>
    <row r="4610" spans="1:9">
      <c r="A4610" s="214">
        <v>27275</v>
      </c>
      <c r="B4610" s="86">
        <f t="shared" si="142"/>
        <v>1.6015467533192504</v>
      </c>
      <c r="I4610" s="199">
        <f t="shared" si="143"/>
        <v>2</v>
      </c>
    </row>
    <row r="4611" spans="1:9">
      <c r="A4611" s="214">
        <v>-28301</v>
      </c>
      <c r="B4611" s="86">
        <f t="shared" si="142"/>
        <v>-1.609139585040601</v>
      </c>
      <c r="I4611" s="199">
        <f t="shared" si="143"/>
        <v>-2</v>
      </c>
    </row>
    <row r="4612" spans="1:9">
      <c r="A4612" s="214">
        <v>9167</v>
      </c>
      <c r="B4612" s="86">
        <f t="shared" si="142"/>
        <v>0.55542777723208725</v>
      </c>
      <c r="I4612" s="199">
        <f t="shared" si="143"/>
        <v>1</v>
      </c>
    </row>
    <row r="4613" spans="1:9">
      <c r="A4613" s="214">
        <v>15708</v>
      </c>
      <c r="B4613" s="86">
        <f t="shared" si="142"/>
        <v>0.9333085052299962</v>
      </c>
      <c r="I4613" s="199">
        <f t="shared" si="143"/>
        <v>1</v>
      </c>
    </row>
    <row r="4614" spans="1:9">
      <c r="A4614" s="214">
        <v>-3857</v>
      </c>
      <c r="B4614" s="86">
        <f t="shared" si="142"/>
        <v>-0.19698295529272034</v>
      </c>
      <c r="I4614" s="199">
        <f t="shared" si="143"/>
        <v>0</v>
      </c>
    </row>
    <row r="4615" spans="1:9">
      <c r="A4615" s="214">
        <v>-2503</v>
      </c>
      <c r="B4615" s="86">
        <f t="shared" si="142"/>
        <v>-0.11876089357292693</v>
      </c>
      <c r="I4615" s="199">
        <f t="shared" si="143"/>
        <v>0</v>
      </c>
    </row>
    <row r="4616" spans="1:9">
      <c r="A4616" s="214">
        <v>-16816</v>
      </c>
      <c r="B4616" s="86">
        <f t="shared" ref="B4616:B4679" si="144">(A4616-$F$7)/$F$8</f>
        <v>-0.94563856668622315</v>
      </c>
      <c r="I4616" s="199">
        <f t="shared" ref="I4616:I4679" si="145">ROUND(B4616,0)</f>
        <v>-1</v>
      </c>
    </row>
    <row r="4617" spans="1:9">
      <c r="A4617" s="214">
        <v>-13866</v>
      </c>
      <c r="B4617" s="86">
        <f t="shared" si="144"/>
        <v>-0.77521383841931724</v>
      </c>
      <c r="I4617" s="199">
        <f t="shared" si="145"/>
        <v>-1</v>
      </c>
    </row>
    <row r="4618" spans="1:9">
      <c r="A4618" s="214">
        <v>-11090</v>
      </c>
      <c r="B4618" s="86">
        <f t="shared" si="144"/>
        <v>-0.61484128056544241</v>
      </c>
      <c r="I4618" s="199">
        <f t="shared" si="145"/>
        <v>-1</v>
      </c>
    </row>
    <row r="4619" spans="1:9">
      <c r="A4619" s="214">
        <v>27458</v>
      </c>
      <c r="B4619" s="86">
        <f t="shared" si="144"/>
        <v>1.6121188635812316</v>
      </c>
      <c r="I4619" s="199">
        <f t="shared" si="145"/>
        <v>2</v>
      </c>
    </row>
    <row r="4620" spans="1:9">
      <c r="A4620" s="214">
        <v>-29071</v>
      </c>
      <c r="B4620" s="86">
        <f t="shared" si="144"/>
        <v>-1.6536233276729797</v>
      </c>
      <c r="I4620" s="199">
        <f t="shared" si="145"/>
        <v>-2</v>
      </c>
    </row>
    <row r="4621" spans="1:9">
      <c r="A4621" s="214">
        <v>-22938</v>
      </c>
      <c r="B4621" s="86">
        <f t="shared" si="144"/>
        <v>-1.2993132061607988</v>
      </c>
      <c r="I4621" s="199">
        <f t="shared" si="145"/>
        <v>-1</v>
      </c>
    </row>
    <row r="4622" spans="1:9">
      <c r="A4622" s="214">
        <v>-20948</v>
      </c>
      <c r="B4622" s="86">
        <f t="shared" si="144"/>
        <v>-1.184348728448547</v>
      </c>
      <c r="I4622" s="199">
        <f t="shared" si="145"/>
        <v>-1</v>
      </c>
    </row>
    <row r="4623" spans="1:9">
      <c r="A4623" s="214">
        <v>-9847</v>
      </c>
      <c r="B4623" s="86">
        <f t="shared" si="144"/>
        <v>-0.54303181031603087</v>
      </c>
      <c r="I4623" s="199">
        <f t="shared" si="145"/>
        <v>-1</v>
      </c>
    </row>
    <row r="4624" spans="1:9">
      <c r="A4624" s="214">
        <v>4807</v>
      </c>
      <c r="B4624" s="86">
        <f t="shared" si="144"/>
        <v>0.3035458059630331</v>
      </c>
      <c r="I4624" s="199">
        <f t="shared" si="145"/>
        <v>0</v>
      </c>
    </row>
    <row r="4625" spans="1:9">
      <c r="A4625" s="214">
        <v>-22705</v>
      </c>
      <c r="B4625" s="86">
        <f t="shared" si="144"/>
        <v>-1.2858525411824298</v>
      </c>
      <c r="I4625" s="199">
        <f t="shared" si="145"/>
        <v>-1</v>
      </c>
    </row>
    <row r="4626" spans="1:9">
      <c r="A4626" s="214">
        <v>-8245</v>
      </c>
      <c r="B4626" s="86">
        <f t="shared" si="144"/>
        <v>-0.4504825172029519</v>
      </c>
      <c r="I4626" s="199">
        <f t="shared" si="145"/>
        <v>0</v>
      </c>
    </row>
    <row r="4627" spans="1:9">
      <c r="A4627" s="214">
        <v>-4459</v>
      </c>
      <c r="B4627" s="86">
        <f t="shared" si="144"/>
        <v>-0.23176115407803471</v>
      </c>
      <c r="I4627" s="199">
        <f t="shared" si="145"/>
        <v>0</v>
      </c>
    </row>
    <row r="4628" spans="1:9">
      <c r="A4628" s="214">
        <v>-13704</v>
      </c>
      <c r="B4628" s="86">
        <f t="shared" si="144"/>
        <v>-0.7658549211382194</v>
      </c>
      <c r="I4628" s="199">
        <f t="shared" si="145"/>
        <v>-1</v>
      </c>
    </row>
    <row r="4629" spans="1:9">
      <c r="A4629" s="214">
        <v>18559</v>
      </c>
      <c r="B4629" s="86">
        <f t="shared" si="144"/>
        <v>1.0980138951584533</v>
      </c>
      <c r="I4629" s="199">
        <f t="shared" si="145"/>
        <v>1</v>
      </c>
    </row>
    <row r="4630" spans="1:9">
      <c r="A4630" s="214">
        <v>-24656</v>
      </c>
      <c r="B4630" s="86">
        <f t="shared" si="144"/>
        <v>-1.3985639462158985</v>
      </c>
      <c r="I4630" s="199">
        <f t="shared" si="145"/>
        <v>-1</v>
      </c>
    </row>
    <row r="4631" spans="1:9">
      <c r="A4631" s="214">
        <v>-24434</v>
      </c>
      <c r="B4631" s="86">
        <f t="shared" si="144"/>
        <v>-1.3857387632751348</v>
      </c>
      <c r="I4631" s="199">
        <f t="shared" si="145"/>
        <v>-1</v>
      </c>
    </row>
    <row r="4632" spans="1:9">
      <c r="A4632" s="214">
        <v>8796</v>
      </c>
      <c r="B4632" s="86">
        <f t="shared" si="144"/>
        <v>0.53399470123648662</v>
      </c>
      <c r="I4632" s="199">
        <f t="shared" si="145"/>
        <v>1</v>
      </c>
    </row>
    <row r="4633" spans="1:9">
      <c r="A4633" s="214">
        <v>26696</v>
      </c>
      <c r="B4633" s="86">
        <f t="shared" si="144"/>
        <v>1.5680972897034748</v>
      </c>
      <c r="I4633" s="199">
        <f t="shared" si="145"/>
        <v>2</v>
      </c>
    </row>
    <row r="4634" spans="1:9">
      <c r="A4634" s="214">
        <v>4483</v>
      </c>
      <c r="B4634" s="86">
        <f t="shared" si="144"/>
        <v>0.28482797140083732</v>
      </c>
      <c r="I4634" s="199">
        <f t="shared" si="145"/>
        <v>0</v>
      </c>
    </row>
    <row r="4635" spans="1:9">
      <c r="A4635" s="214">
        <v>7376</v>
      </c>
      <c r="B4635" s="86">
        <f t="shared" si="144"/>
        <v>0.45195974729106064</v>
      </c>
      <c r="I4635" s="199">
        <f t="shared" si="145"/>
        <v>0</v>
      </c>
    </row>
    <row r="4636" spans="1:9">
      <c r="A4636" s="214">
        <v>-8478</v>
      </c>
      <c r="B4636" s="86">
        <f t="shared" si="144"/>
        <v>-0.46394318218132108</v>
      </c>
      <c r="I4636" s="199">
        <f t="shared" si="145"/>
        <v>0</v>
      </c>
    </row>
    <row r="4637" spans="1:9">
      <c r="A4637" s="214">
        <v>23448</v>
      </c>
      <c r="B4637" s="86">
        <f t="shared" si="144"/>
        <v>1.380456775326895</v>
      </c>
      <c r="I4637" s="199">
        <f t="shared" si="145"/>
        <v>1</v>
      </c>
    </row>
    <row r="4638" spans="1:9">
      <c r="A4638" s="214">
        <v>14005</v>
      </c>
      <c r="B4638" s="86">
        <f t="shared" si="144"/>
        <v>0.83492433158981294</v>
      </c>
      <c r="I4638" s="199">
        <f t="shared" si="145"/>
        <v>1</v>
      </c>
    </row>
    <row r="4639" spans="1:9">
      <c r="A4639" s="214">
        <v>-16568</v>
      </c>
      <c r="B4639" s="86">
        <f t="shared" si="144"/>
        <v>-0.93131133529293753</v>
      </c>
      <c r="I4639" s="199">
        <f t="shared" si="145"/>
        <v>-1</v>
      </c>
    </row>
    <row r="4640" spans="1:9">
      <c r="A4640" s="214">
        <v>27447</v>
      </c>
      <c r="B4640" s="86">
        <f t="shared" si="144"/>
        <v>1.611483381543626</v>
      </c>
      <c r="I4640" s="199">
        <f t="shared" si="145"/>
        <v>2</v>
      </c>
    </row>
    <row r="4641" spans="1:9">
      <c r="A4641" s="214">
        <v>13424</v>
      </c>
      <c r="B4641" s="86">
        <f t="shared" si="144"/>
        <v>0.8013593257853816</v>
      </c>
      <c r="I4641" s="199">
        <f t="shared" si="145"/>
        <v>1</v>
      </c>
    </row>
    <row r="4642" spans="1:9">
      <c r="A4642" s="214">
        <v>28288</v>
      </c>
      <c r="B4642" s="86">
        <f t="shared" si="144"/>
        <v>1.6600688718732761</v>
      </c>
      <c r="I4642" s="199">
        <f t="shared" si="145"/>
        <v>2</v>
      </c>
    </row>
    <row r="4643" spans="1:9">
      <c r="A4643" s="214">
        <v>-12724</v>
      </c>
      <c r="B4643" s="86">
        <f t="shared" si="144"/>
        <v>-0.70923924869700994</v>
      </c>
      <c r="I4643" s="199">
        <f t="shared" si="145"/>
        <v>-1</v>
      </c>
    </row>
    <row r="4644" spans="1:9">
      <c r="A4644" s="214">
        <v>-19420</v>
      </c>
      <c r="B4644" s="86">
        <f t="shared" si="144"/>
        <v>-1.0960744963157225</v>
      </c>
      <c r="I4644" s="199">
        <f t="shared" si="145"/>
        <v>-1</v>
      </c>
    </row>
    <row r="4645" spans="1:9">
      <c r="A4645" s="214">
        <v>2019</v>
      </c>
      <c r="B4645" s="86">
        <f t="shared" si="144"/>
        <v>0.14247999497722508</v>
      </c>
      <c r="I4645" s="199">
        <f t="shared" si="145"/>
        <v>0</v>
      </c>
    </row>
    <row r="4646" spans="1:9">
      <c r="A4646" s="214">
        <v>12904</v>
      </c>
      <c r="B4646" s="86">
        <f t="shared" si="144"/>
        <v>0.77131835673494398</v>
      </c>
      <c r="I4646" s="199">
        <f t="shared" si="145"/>
        <v>1</v>
      </c>
    </row>
    <row r="4647" spans="1:9">
      <c r="A4647" s="214">
        <v>29233</v>
      </c>
      <c r="B4647" s="86">
        <f t="shared" si="144"/>
        <v>1.7146625560130138</v>
      </c>
      <c r="I4647" s="199">
        <f t="shared" si="145"/>
        <v>2</v>
      </c>
    </row>
    <row r="4648" spans="1:9">
      <c r="A4648" s="214">
        <v>-15457</v>
      </c>
      <c r="B4648" s="86">
        <f t="shared" si="144"/>
        <v>-0.86712764949479093</v>
      </c>
      <c r="I4648" s="199">
        <f t="shared" si="145"/>
        <v>-1</v>
      </c>
    </row>
    <row r="4649" spans="1:9">
      <c r="A4649" s="214">
        <v>-15913</v>
      </c>
      <c r="B4649" s="86">
        <f t="shared" si="144"/>
        <v>-0.89347126850825165</v>
      </c>
      <c r="I4649" s="199">
        <f t="shared" si="145"/>
        <v>-1</v>
      </c>
    </row>
    <row r="4650" spans="1:9">
      <c r="A4650" s="214">
        <v>24530</v>
      </c>
      <c r="B4650" s="86">
        <f t="shared" si="144"/>
        <v>1.4429650993895364</v>
      </c>
      <c r="I4650" s="199">
        <f t="shared" si="145"/>
        <v>1</v>
      </c>
    </row>
    <row r="4651" spans="1:9">
      <c r="A4651" s="214">
        <v>-10852</v>
      </c>
      <c r="B4651" s="86">
        <f t="shared" si="144"/>
        <v>-0.60109176011543441</v>
      </c>
      <c r="I4651" s="199">
        <f t="shared" si="145"/>
        <v>-1</v>
      </c>
    </row>
    <row r="4652" spans="1:9">
      <c r="A4652" s="214">
        <v>-16325</v>
      </c>
      <c r="B4652" s="86">
        <f t="shared" si="144"/>
        <v>-0.91727295937129072</v>
      </c>
      <c r="I4652" s="199">
        <f t="shared" si="145"/>
        <v>-1</v>
      </c>
    </row>
    <row r="4653" spans="1:9">
      <c r="A4653" s="214">
        <v>-9535</v>
      </c>
      <c r="B4653" s="86">
        <f t="shared" si="144"/>
        <v>-0.52500722888576834</v>
      </c>
      <c r="I4653" s="199">
        <f t="shared" si="145"/>
        <v>-1</v>
      </c>
    </row>
    <row r="4654" spans="1:9">
      <c r="A4654" s="214">
        <v>16993</v>
      </c>
      <c r="B4654" s="86">
        <f t="shared" si="144"/>
        <v>1.0075443614411739</v>
      </c>
      <c r="I4654" s="199">
        <f t="shared" si="145"/>
        <v>1</v>
      </c>
    </row>
    <row r="4655" spans="1:9">
      <c r="A4655" s="214">
        <v>29738</v>
      </c>
      <c r="B4655" s="86">
        <f t="shared" si="144"/>
        <v>1.7438369586485349</v>
      </c>
      <c r="I4655" s="199">
        <f t="shared" si="145"/>
        <v>2</v>
      </c>
    </row>
    <row r="4656" spans="1:9">
      <c r="A4656" s="214">
        <v>209</v>
      </c>
      <c r="B4656" s="86">
        <f t="shared" si="144"/>
        <v>3.7914314243970973E-2</v>
      </c>
      <c r="I4656" s="199">
        <f t="shared" si="145"/>
        <v>0</v>
      </c>
    </row>
    <row r="4657" spans="1:9">
      <c r="A4657" s="214">
        <v>5883</v>
      </c>
      <c r="B4657" s="86">
        <f t="shared" si="144"/>
        <v>0.36570750345970793</v>
      </c>
      <c r="I4657" s="199">
        <f t="shared" si="145"/>
        <v>0</v>
      </c>
    </row>
    <row r="4658" spans="1:9">
      <c r="A4658" s="214">
        <v>-15302</v>
      </c>
      <c r="B4658" s="86">
        <f t="shared" si="144"/>
        <v>-0.85817312987398742</v>
      </c>
      <c r="I4658" s="199">
        <f t="shared" si="145"/>
        <v>-1</v>
      </c>
    </row>
    <row r="4659" spans="1:9">
      <c r="A4659" s="214">
        <v>-12025</v>
      </c>
      <c r="B4659" s="86">
        <f t="shared" si="144"/>
        <v>-0.66885725376190241</v>
      </c>
      <c r="I4659" s="199">
        <f t="shared" si="145"/>
        <v>-1</v>
      </c>
    </row>
    <row r="4660" spans="1:9">
      <c r="A4660" s="214">
        <v>18906</v>
      </c>
      <c r="B4660" s="86">
        <f t="shared" si="144"/>
        <v>1.1180604648901877</v>
      </c>
      <c r="I4660" s="199">
        <f t="shared" si="145"/>
        <v>1</v>
      </c>
    </row>
    <row r="4661" spans="1:9">
      <c r="A4661" s="214">
        <v>-10063</v>
      </c>
      <c r="B4661" s="86">
        <f t="shared" si="144"/>
        <v>-0.55551036669082809</v>
      </c>
      <c r="I4661" s="199">
        <f t="shared" si="145"/>
        <v>-1</v>
      </c>
    </row>
    <row r="4662" spans="1:9">
      <c r="A4662" s="214">
        <v>-29244</v>
      </c>
      <c r="B4662" s="86">
        <f t="shared" si="144"/>
        <v>-1.6636177269916832</v>
      </c>
      <c r="I4662" s="199">
        <f t="shared" si="145"/>
        <v>-2</v>
      </c>
    </row>
    <row r="4663" spans="1:9">
      <c r="A4663" s="214">
        <v>4275</v>
      </c>
      <c r="B4663" s="86">
        <f t="shared" si="144"/>
        <v>0.27281158378066228</v>
      </c>
      <c r="I4663" s="199">
        <f t="shared" si="145"/>
        <v>0</v>
      </c>
    </row>
    <row r="4664" spans="1:9">
      <c r="A4664" s="214">
        <v>-4651</v>
      </c>
      <c r="B4664" s="86">
        <f t="shared" si="144"/>
        <v>-0.24285320418896553</v>
      </c>
      <c r="I4664" s="199">
        <f t="shared" si="145"/>
        <v>0</v>
      </c>
    </row>
    <row r="4665" spans="1:9">
      <c r="A4665" s="214">
        <v>-14188</v>
      </c>
      <c r="B4665" s="86">
        <f t="shared" si="144"/>
        <v>-0.79381613079285751</v>
      </c>
      <c r="I4665" s="199">
        <f t="shared" si="145"/>
        <v>-1</v>
      </c>
    </row>
    <row r="4666" spans="1:9">
      <c r="A4666" s="214">
        <v>3802</v>
      </c>
      <c r="B4666" s="86">
        <f t="shared" si="144"/>
        <v>0.24548585616362956</v>
      </c>
      <c r="I4666" s="199">
        <f t="shared" si="145"/>
        <v>0</v>
      </c>
    </row>
    <row r="4667" spans="1:9">
      <c r="A4667" s="214">
        <v>-20531</v>
      </c>
      <c r="B4667" s="86">
        <f t="shared" si="144"/>
        <v>-1.1602581821138691</v>
      </c>
      <c r="I4667" s="199">
        <f t="shared" si="145"/>
        <v>-1</v>
      </c>
    </row>
    <row r="4668" spans="1:9">
      <c r="A4668" s="214">
        <v>-26407</v>
      </c>
      <c r="B4668" s="86">
        <f t="shared" si="144"/>
        <v>-1.4997211323838147</v>
      </c>
      <c r="I4668" s="199">
        <f t="shared" si="145"/>
        <v>-1</v>
      </c>
    </row>
    <row r="4669" spans="1:9">
      <c r="A4669" s="214">
        <v>5513</v>
      </c>
      <c r="B4669" s="86">
        <f t="shared" si="144"/>
        <v>0.344332198558435</v>
      </c>
      <c r="I4669" s="199">
        <f t="shared" si="145"/>
        <v>0</v>
      </c>
    </row>
    <row r="4670" spans="1:9">
      <c r="A4670" s="214">
        <v>-21819</v>
      </c>
      <c r="B4670" s="86">
        <f t="shared" si="144"/>
        <v>-1.2346673516080302</v>
      </c>
      <c r="I4670" s="199">
        <f t="shared" si="145"/>
        <v>-1</v>
      </c>
    </row>
    <row r="4671" spans="1:9">
      <c r="A4671" s="214">
        <v>3190</v>
      </c>
      <c r="B4671" s="86">
        <f t="shared" si="144"/>
        <v>0.21012994643503757</v>
      </c>
      <c r="I4671" s="199">
        <f t="shared" si="145"/>
        <v>0</v>
      </c>
    </row>
    <row r="4672" spans="1:9">
      <c r="A4672" s="214">
        <v>10639</v>
      </c>
      <c r="B4672" s="86">
        <f t="shared" si="144"/>
        <v>0.64046682808255695</v>
      </c>
      <c r="I4672" s="199">
        <f t="shared" si="145"/>
        <v>1</v>
      </c>
    </row>
    <row r="4673" spans="1:9">
      <c r="A4673" s="214">
        <v>-17767</v>
      </c>
      <c r="B4673" s="86">
        <f t="shared" si="144"/>
        <v>-1.0005788773919275</v>
      </c>
      <c r="I4673" s="199">
        <f t="shared" si="145"/>
        <v>-1</v>
      </c>
    </row>
    <row r="4674" spans="1:9">
      <c r="A4674" s="214">
        <v>6804</v>
      </c>
      <c r="B4674" s="86">
        <f t="shared" si="144"/>
        <v>0.41891468133557924</v>
      </c>
      <c r="I4674" s="199">
        <f t="shared" si="145"/>
        <v>0</v>
      </c>
    </row>
    <row r="4675" spans="1:9">
      <c r="A4675" s="214">
        <v>12124</v>
      </c>
      <c r="B4675" s="86">
        <f t="shared" si="144"/>
        <v>0.72625690315928748</v>
      </c>
      <c r="I4675" s="199">
        <f t="shared" si="145"/>
        <v>1</v>
      </c>
    </row>
    <row r="4676" spans="1:9">
      <c r="A4676" s="214">
        <v>-8715</v>
      </c>
      <c r="B4676" s="86">
        <f t="shared" si="144"/>
        <v>-0.47763493153700126</v>
      </c>
      <c r="I4676" s="199">
        <f t="shared" si="145"/>
        <v>0</v>
      </c>
    </row>
    <row r="4677" spans="1:9">
      <c r="A4677" s="214">
        <v>-5</v>
      </c>
      <c r="B4677" s="86">
        <f t="shared" si="144"/>
        <v>2.5551300057829327E-2</v>
      </c>
      <c r="I4677" s="199">
        <f t="shared" si="145"/>
        <v>0</v>
      </c>
    </row>
    <row r="4678" spans="1:9">
      <c r="A4678" s="214">
        <v>15397</v>
      </c>
      <c r="B4678" s="86">
        <f t="shared" si="144"/>
        <v>0.91534169489406148</v>
      </c>
      <c r="I4678" s="199">
        <f t="shared" si="145"/>
        <v>1</v>
      </c>
    </row>
    <row r="4679" spans="1:9">
      <c r="A4679" s="214">
        <v>24641</v>
      </c>
      <c r="B4679" s="86">
        <f t="shared" si="144"/>
        <v>1.4493776908599183</v>
      </c>
      <c r="I4679" s="199">
        <f t="shared" si="145"/>
        <v>1</v>
      </c>
    </row>
    <row r="4680" spans="1:9">
      <c r="A4680" s="214">
        <v>-5581</v>
      </c>
      <c r="B4680" s="86">
        <f t="shared" ref="B4680:B4736" si="146">(A4680-$F$7)/$F$8</f>
        <v>-0.29658032191378669</v>
      </c>
      <c r="I4680" s="199">
        <f t="shared" ref="I4680:I4736" si="147">ROUND(B4680,0)</f>
        <v>0</v>
      </c>
    </row>
    <row r="4681" spans="1:9">
      <c r="A4681" s="214">
        <v>28444</v>
      </c>
      <c r="B4681" s="86">
        <f t="shared" si="146"/>
        <v>1.6690811625884074</v>
      </c>
      <c r="I4681" s="199">
        <f t="shared" si="147"/>
        <v>2</v>
      </c>
    </row>
    <row r="4682" spans="1:9">
      <c r="A4682" s="214">
        <v>-12675</v>
      </c>
      <c r="B4682" s="86">
        <f t="shared" si="146"/>
        <v>-0.70640846507494948</v>
      </c>
      <c r="I4682" s="199">
        <f t="shared" si="147"/>
        <v>-1</v>
      </c>
    </row>
    <row r="4683" spans="1:9">
      <c r="A4683" s="214">
        <v>19110</v>
      </c>
      <c r="B4683" s="86">
        <f t="shared" si="146"/>
        <v>1.1298457681330516</v>
      </c>
      <c r="I4683" s="199">
        <f t="shared" si="147"/>
        <v>1</v>
      </c>
    </row>
    <row r="4684" spans="1:9">
      <c r="A4684" s="214">
        <v>25990</v>
      </c>
      <c r="B4684" s="86">
        <f t="shared" si="146"/>
        <v>1.5273108971080729</v>
      </c>
      <c r="I4684" s="199">
        <f t="shared" si="147"/>
        <v>2</v>
      </c>
    </row>
    <row r="4685" spans="1:9">
      <c r="A4685" s="214">
        <v>-13866</v>
      </c>
      <c r="B4685" s="86">
        <f t="shared" si="146"/>
        <v>-0.77521383841931724</v>
      </c>
      <c r="I4685" s="199">
        <f t="shared" si="147"/>
        <v>-1</v>
      </c>
    </row>
    <row r="4686" spans="1:9">
      <c r="A4686" s="214">
        <v>-7873</v>
      </c>
      <c r="B4686" s="86">
        <f t="shared" si="146"/>
        <v>-0.42899167011302342</v>
      </c>
      <c r="I4686" s="199">
        <f t="shared" si="147"/>
        <v>0</v>
      </c>
    </row>
    <row r="4687" spans="1:9">
      <c r="A4687" s="214">
        <v>18735</v>
      </c>
      <c r="B4687" s="86">
        <f t="shared" si="146"/>
        <v>1.1081816077601399</v>
      </c>
      <c r="I4687" s="199">
        <f t="shared" si="147"/>
        <v>1</v>
      </c>
    </row>
    <row r="4688" spans="1:9">
      <c r="A4688" s="214">
        <v>-1072</v>
      </c>
      <c r="B4688" s="86">
        <f t="shared" si="146"/>
        <v>-3.6090457589895618E-2</v>
      </c>
      <c r="I4688" s="199">
        <f t="shared" si="147"/>
        <v>0</v>
      </c>
    </row>
    <row r="4689" spans="1:9">
      <c r="A4689" s="214">
        <v>-13943</v>
      </c>
      <c r="B4689" s="86">
        <f t="shared" si="146"/>
        <v>-0.7796622126825552</v>
      </c>
      <c r="I4689" s="199">
        <f t="shared" si="147"/>
        <v>-1</v>
      </c>
    </row>
    <row r="4690" spans="1:9">
      <c r="A4690" s="214">
        <v>22834</v>
      </c>
      <c r="B4690" s="86">
        <f t="shared" si="146"/>
        <v>1.3449853234096474</v>
      </c>
      <c r="I4690" s="199">
        <f t="shared" si="147"/>
        <v>1</v>
      </c>
    </row>
    <row r="4691" spans="1:9">
      <c r="A4691" s="214">
        <v>10105</v>
      </c>
      <c r="B4691" s="86">
        <f t="shared" si="146"/>
        <v>0.60961706371153057</v>
      </c>
      <c r="I4691" s="199">
        <f t="shared" si="147"/>
        <v>1</v>
      </c>
    </row>
    <row r="4692" spans="1:9">
      <c r="A4692" s="214">
        <v>16117</v>
      </c>
      <c r="B4692" s="86">
        <f t="shared" si="146"/>
        <v>0.95693688281005196</v>
      </c>
      <c r="I4692" s="199">
        <f t="shared" si="147"/>
        <v>1</v>
      </c>
    </row>
    <row r="4693" spans="1:9">
      <c r="A4693" s="214">
        <v>-29304</v>
      </c>
      <c r="B4693" s="86">
        <f t="shared" si="146"/>
        <v>-1.667083992651349</v>
      </c>
      <c r="I4693" s="199">
        <f t="shared" si="147"/>
        <v>-2</v>
      </c>
    </row>
    <row r="4694" spans="1:9">
      <c r="A4694" s="214">
        <v>14687</v>
      </c>
      <c r="B4694" s="86">
        <f t="shared" si="146"/>
        <v>0.87432421792134851</v>
      </c>
      <c r="I4694" s="199">
        <f t="shared" si="147"/>
        <v>1</v>
      </c>
    </row>
    <row r="4695" spans="1:9">
      <c r="A4695" s="214">
        <v>-13210</v>
      </c>
      <c r="B4695" s="86">
        <f t="shared" si="146"/>
        <v>-0.73731600054030366</v>
      </c>
      <c r="I4695" s="199">
        <f t="shared" si="147"/>
        <v>-1</v>
      </c>
    </row>
    <row r="4696" spans="1:9">
      <c r="A4696" s="214">
        <v>18354</v>
      </c>
      <c r="B4696" s="86">
        <f t="shared" si="146"/>
        <v>1.0861708208212615</v>
      </c>
      <c r="I4696" s="199">
        <f t="shared" si="147"/>
        <v>1</v>
      </c>
    </row>
    <row r="4697" spans="1:9">
      <c r="A4697" s="214">
        <v>839</v>
      </c>
      <c r="B4697" s="86">
        <f t="shared" si="146"/>
        <v>7.4310103670462743E-2</v>
      </c>
      <c r="I4697" s="199">
        <f t="shared" si="147"/>
        <v>0</v>
      </c>
    </row>
    <row r="4698" spans="1:9">
      <c r="A4698" s="214">
        <v>-9611</v>
      </c>
      <c r="B4698" s="86">
        <f t="shared" si="146"/>
        <v>-0.52939783205467839</v>
      </c>
      <c r="I4698" s="199">
        <f t="shared" si="147"/>
        <v>-1</v>
      </c>
    </row>
    <row r="4699" spans="1:9">
      <c r="A4699" s="214">
        <v>-4742</v>
      </c>
      <c r="B4699" s="86">
        <f t="shared" si="146"/>
        <v>-0.2481103737727921</v>
      </c>
      <c r="I4699" s="199">
        <f t="shared" si="147"/>
        <v>0</v>
      </c>
    </row>
    <row r="4700" spans="1:9">
      <c r="A4700" s="214">
        <v>15619</v>
      </c>
      <c r="B4700" s="86">
        <f t="shared" si="146"/>
        <v>0.92816687783482521</v>
      </c>
      <c r="I4700" s="199">
        <f t="shared" si="147"/>
        <v>1</v>
      </c>
    </row>
    <row r="4701" spans="1:9">
      <c r="A4701" s="214">
        <v>-2596</v>
      </c>
      <c r="B4701" s="86">
        <f t="shared" si="146"/>
        <v>-0.12413360534540904</v>
      </c>
      <c r="I4701" s="199">
        <f t="shared" si="147"/>
        <v>0</v>
      </c>
    </row>
    <row r="4702" spans="1:9">
      <c r="A4702" s="214">
        <v>-1063</v>
      </c>
      <c r="B4702" s="86">
        <f t="shared" si="146"/>
        <v>-3.5570517740945738E-2</v>
      </c>
      <c r="I4702" s="199">
        <f t="shared" si="147"/>
        <v>0</v>
      </c>
    </row>
    <row r="4703" spans="1:9">
      <c r="A4703" s="214">
        <v>-17240</v>
      </c>
      <c r="B4703" s="86">
        <f t="shared" si="146"/>
        <v>-0.97013351068119547</v>
      </c>
      <c r="I4703" s="199">
        <f t="shared" si="147"/>
        <v>-1</v>
      </c>
    </row>
    <row r="4704" spans="1:9">
      <c r="A4704" s="214">
        <v>-27695</v>
      </c>
      <c r="B4704" s="86">
        <f t="shared" si="146"/>
        <v>-1.5741303018779755</v>
      </c>
      <c r="I4704" s="199">
        <f t="shared" si="147"/>
        <v>-2</v>
      </c>
    </row>
    <row r="4705" spans="1:9">
      <c r="A4705" s="214">
        <v>-2987</v>
      </c>
      <c r="B4705" s="86">
        <f t="shared" si="146"/>
        <v>-0.14672210322756504</v>
      </c>
      <c r="I4705" s="199">
        <f t="shared" si="147"/>
        <v>0</v>
      </c>
    </row>
    <row r="4706" spans="1:9">
      <c r="A4706" s="214">
        <v>-15411</v>
      </c>
      <c r="B4706" s="86">
        <f t="shared" si="146"/>
        <v>-0.86447017915571378</v>
      </c>
      <c r="I4706" s="199">
        <f t="shared" si="147"/>
        <v>-1</v>
      </c>
    </row>
    <row r="4707" spans="1:9">
      <c r="A4707" s="214">
        <v>-28552</v>
      </c>
      <c r="B4707" s="86">
        <f t="shared" si="146"/>
        <v>-1.6236401297168699</v>
      </c>
      <c r="I4707" s="199">
        <f t="shared" si="147"/>
        <v>-2</v>
      </c>
    </row>
    <row r="4708" spans="1:9">
      <c r="A4708" s="214">
        <v>5131</v>
      </c>
      <c r="B4708" s="86">
        <f t="shared" si="146"/>
        <v>0.32226364052522888</v>
      </c>
      <c r="I4708" s="199">
        <f t="shared" si="147"/>
        <v>0</v>
      </c>
    </row>
    <row r="4709" spans="1:9">
      <c r="A4709" s="214">
        <v>-15081</v>
      </c>
      <c r="B4709" s="86">
        <f t="shared" si="146"/>
        <v>-0.84540571802755138</v>
      </c>
      <c r="I4709" s="199">
        <f t="shared" si="147"/>
        <v>-1</v>
      </c>
    </row>
    <row r="4710" spans="1:9">
      <c r="A4710" s="214">
        <v>-28624</v>
      </c>
      <c r="B4710" s="86">
        <f t="shared" si="146"/>
        <v>-1.6277996485084689</v>
      </c>
      <c r="I4710" s="199">
        <f t="shared" si="147"/>
        <v>-2</v>
      </c>
    </row>
    <row r="4711" spans="1:9">
      <c r="A4711" s="214">
        <v>-26109</v>
      </c>
      <c r="B4711" s="86">
        <f t="shared" si="146"/>
        <v>-1.4825053462741407</v>
      </c>
      <c r="I4711" s="199">
        <f t="shared" si="147"/>
        <v>-1</v>
      </c>
    </row>
    <row r="4712" spans="1:9">
      <c r="A4712" s="214">
        <v>562</v>
      </c>
      <c r="B4712" s="86">
        <f t="shared" si="146"/>
        <v>5.8307510541671916E-2</v>
      </c>
      <c r="I4712" s="199">
        <f t="shared" si="147"/>
        <v>0</v>
      </c>
    </row>
    <row r="4713" spans="1:9">
      <c r="A4713" s="214">
        <v>-20087</v>
      </c>
      <c r="B4713" s="86">
        <f t="shared" si="146"/>
        <v>-1.1346078162323416</v>
      </c>
      <c r="I4713" s="199">
        <f t="shared" si="147"/>
        <v>-1</v>
      </c>
    </row>
    <row r="4714" spans="1:9">
      <c r="A4714" s="214">
        <v>8993</v>
      </c>
      <c r="B4714" s="86">
        <f t="shared" si="146"/>
        <v>0.54537560681905628</v>
      </c>
      <c r="I4714" s="199">
        <f t="shared" si="147"/>
        <v>1</v>
      </c>
    </row>
    <row r="4715" spans="1:9">
      <c r="A4715" s="214">
        <v>-11214</v>
      </c>
      <c r="B4715" s="86">
        <f t="shared" si="146"/>
        <v>-0.62200489626208522</v>
      </c>
      <c r="I4715" s="199">
        <f t="shared" si="147"/>
        <v>-1</v>
      </c>
    </row>
    <row r="4716" spans="1:9">
      <c r="A4716" s="214">
        <v>20483</v>
      </c>
      <c r="B4716" s="86">
        <f t="shared" si="146"/>
        <v>1.2091654806450727</v>
      </c>
      <c r="I4716" s="199">
        <f t="shared" si="147"/>
        <v>1</v>
      </c>
    </row>
    <row r="4717" spans="1:9">
      <c r="A4717" s="214">
        <v>28295</v>
      </c>
      <c r="B4717" s="86">
        <f t="shared" si="146"/>
        <v>1.6604732695335707</v>
      </c>
      <c r="I4717" s="199">
        <f t="shared" si="147"/>
        <v>2</v>
      </c>
    </row>
    <row r="4718" spans="1:9">
      <c r="A4718" s="214">
        <v>28233</v>
      </c>
      <c r="B4718" s="86">
        <f t="shared" si="146"/>
        <v>1.656891461685249</v>
      </c>
      <c r="I4718" s="199">
        <f t="shared" si="147"/>
        <v>2</v>
      </c>
    </row>
    <row r="4719" spans="1:9">
      <c r="A4719" s="214">
        <v>-12423</v>
      </c>
      <c r="B4719" s="86">
        <f t="shared" si="146"/>
        <v>-0.69185014930435285</v>
      </c>
      <c r="I4719" s="199">
        <f t="shared" si="147"/>
        <v>-1</v>
      </c>
    </row>
    <row r="4720" spans="1:9">
      <c r="A4720" s="214">
        <v>-13617</v>
      </c>
      <c r="B4720" s="86">
        <f t="shared" si="146"/>
        <v>-0.76082883593170392</v>
      </c>
      <c r="I4720" s="199">
        <f t="shared" si="147"/>
        <v>-1</v>
      </c>
    </row>
    <row r="4721" spans="1:9">
      <c r="A4721" s="214">
        <v>5633</v>
      </c>
      <c r="B4721" s="86">
        <f t="shared" si="146"/>
        <v>0.35126472987776675</v>
      </c>
      <c r="I4721" s="199">
        <f t="shared" si="147"/>
        <v>0</v>
      </c>
    </row>
    <row r="4722" spans="1:9">
      <c r="A4722" s="214">
        <v>-2619</v>
      </c>
      <c r="B4722" s="86">
        <f t="shared" si="146"/>
        <v>-0.12546234051494765</v>
      </c>
      <c r="I4722" s="199">
        <f t="shared" si="147"/>
        <v>0</v>
      </c>
    </row>
    <row r="4723" spans="1:9">
      <c r="A4723" s="214">
        <v>4614</v>
      </c>
      <c r="B4723" s="86">
        <f t="shared" si="146"/>
        <v>0.29239598475777451</v>
      </c>
      <c r="I4723" s="199">
        <f t="shared" si="147"/>
        <v>0</v>
      </c>
    </row>
    <row r="4724" spans="1:9">
      <c r="A4724" s="214">
        <v>1086</v>
      </c>
      <c r="B4724" s="86">
        <f t="shared" si="146"/>
        <v>8.8579563969420627E-2</v>
      </c>
      <c r="I4724" s="199">
        <f t="shared" si="147"/>
        <v>0</v>
      </c>
    </row>
    <row r="4725" spans="1:9">
      <c r="A4725" s="214">
        <v>16001</v>
      </c>
      <c r="B4725" s="86">
        <f t="shared" si="146"/>
        <v>0.95023543586803116</v>
      </c>
      <c r="I4725" s="199">
        <f t="shared" si="147"/>
        <v>1</v>
      </c>
    </row>
    <row r="4726" spans="1:9">
      <c r="A4726" s="214">
        <v>18654</v>
      </c>
      <c r="B4726" s="86">
        <f t="shared" si="146"/>
        <v>1.1035021491195909</v>
      </c>
      <c r="I4726" s="199">
        <f t="shared" si="147"/>
        <v>1</v>
      </c>
    </row>
    <row r="4727" spans="1:9">
      <c r="A4727" s="214">
        <v>-7474</v>
      </c>
      <c r="B4727" s="86">
        <f t="shared" si="146"/>
        <v>-0.40594100347624529</v>
      </c>
      <c r="I4727" s="199">
        <f t="shared" si="147"/>
        <v>0</v>
      </c>
    </row>
    <row r="4728" spans="1:9">
      <c r="A4728" s="214">
        <v>603</v>
      </c>
      <c r="B4728" s="86">
        <f t="shared" si="146"/>
        <v>6.0676125409110271E-2</v>
      </c>
      <c r="I4728" s="199">
        <f t="shared" si="147"/>
        <v>0</v>
      </c>
    </row>
    <row r="4729" spans="1:9">
      <c r="A4729" s="214">
        <v>-20703</v>
      </c>
      <c r="B4729" s="86">
        <f t="shared" si="146"/>
        <v>-1.1701948103382447</v>
      </c>
      <c r="I4729" s="199">
        <f t="shared" si="147"/>
        <v>-1</v>
      </c>
    </row>
    <row r="4730" spans="1:9">
      <c r="A4730" s="214">
        <v>6878</v>
      </c>
      <c r="B4730" s="86">
        <f t="shared" si="146"/>
        <v>0.42318974231583384</v>
      </c>
      <c r="I4730" s="199">
        <f t="shared" si="147"/>
        <v>0</v>
      </c>
    </row>
    <row r="4731" spans="1:9">
      <c r="A4731" s="214">
        <v>-5316</v>
      </c>
      <c r="B4731" s="86">
        <f t="shared" si="146"/>
        <v>-0.28127098191692906</v>
      </c>
      <c r="I4731" s="199">
        <f t="shared" si="147"/>
        <v>0</v>
      </c>
    </row>
    <row r="4732" spans="1:9">
      <c r="A4732" s="214">
        <v>7953</v>
      </c>
      <c r="B4732" s="86">
        <f t="shared" si="146"/>
        <v>0.48529366871818092</v>
      </c>
      <c r="I4732" s="199">
        <f t="shared" si="147"/>
        <v>0</v>
      </c>
    </row>
    <row r="4733" spans="1:9">
      <c r="A4733" s="214">
        <v>18986</v>
      </c>
      <c r="B4733" s="86">
        <f t="shared" si="146"/>
        <v>1.1226821524364088</v>
      </c>
      <c r="I4733" s="199">
        <f t="shared" si="147"/>
        <v>1</v>
      </c>
    </row>
    <row r="4734" spans="1:9">
      <c r="A4734" s="214">
        <v>17756</v>
      </c>
      <c r="B4734" s="86">
        <f t="shared" si="146"/>
        <v>1.0516237064132583</v>
      </c>
      <c r="I4734" s="199">
        <f t="shared" si="147"/>
        <v>1</v>
      </c>
    </row>
    <row r="4735" spans="1:9">
      <c r="A4735" s="214">
        <v>-20257</v>
      </c>
      <c r="B4735" s="86">
        <f t="shared" si="146"/>
        <v>-1.1444289022680616</v>
      </c>
      <c r="I4735" s="199">
        <f t="shared" si="147"/>
        <v>-1</v>
      </c>
    </row>
    <row r="4736" spans="1:9">
      <c r="A4736" s="214">
        <v>14026</v>
      </c>
      <c r="B4736" s="86">
        <f t="shared" si="146"/>
        <v>0.83613752457069601</v>
      </c>
      <c r="I4736" s="199">
        <f t="shared" si="147"/>
        <v>1</v>
      </c>
    </row>
  </sheetData>
  <mergeCells count="3">
    <mergeCell ref="A1:C1"/>
    <mergeCell ref="E12:F14"/>
    <mergeCell ref="A4:I4"/>
  </mergeCells>
  <pageMargins left="0.7" right="0.7" top="0.75" bottom="0.75" header="0.3" footer="0.3"/>
  <pageSetup orientation="portrait" horizontalDpi="4294967293" verticalDpi="4294967293"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106"/>
  <sheetViews>
    <sheetView showGridLines="0" zoomScale="90" zoomScaleNormal="90" workbookViewId="0">
      <selection sqref="A1:D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80" t="s">
        <v>1026</v>
      </c>
      <c r="B1" s="280"/>
      <c r="C1" s="280"/>
      <c r="D1" s="280"/>
      <c r="E1" s="76"/>
      <c r="F1" s="76"/>
      <c r="G1" s="76"/>
      <c r="H1" s="76"/>
      <c r="I1" s="76"/>
      <c r="J1" s="76"/>
      <c r="K1" s="76"/>
    </row>
    <row r="2" spans="1:11" ht="15.75" thickTop="1"/>
    <row r="3" spans="1:11" ht="18.75">
      <c r="A3" s="74" t="s">
        <v>1027</v>
      </c>
    </row>
    <row r="4" spans="1:11" ht="15" customHeight="1">
      <c r="A4" s="281" t="s">
        <v>1038</v>
      </c>
      <c r="B4" s="281"/>
      <c r="C4" s="281"/>
      <c r="D4" s="281"/>
      <c r="E4" s="281"/>
      <c r="F4" s="281"/>
      <c r="G4" s="281"/>
      <c r="H4" s="281"/>
      <c r="I4" s="281"/>
    </row>
    <row r="5" spans="1:11">
      <c r="A5" s="201"/>
      <c r="B5" s="201"/>
      <c r="C5" s="201"/>
      <c r="D5" s="201"/>
      <c r="E5" s="201"/>
      <c r="F5" s="201"/>
      <c r="G5" s="201"/>
      <c r="H5" s="201"/>
      <c r="I5" s="201"/>
    </row>
    <row r="6" spans="1:11" ht="18.75">
      <c r="A6" s="74" t="s">
        <v>24</v>
      </c>
      <c r="B6" s="201"/>
      <c r="C6" s="201"/>
      <c r="D6" s="201"/>
      <c r="E6" s="201"/>
      <c r="F6" s="201"/>
      <c r="G6" s="201"/>
      <c r="H6" s="201"/>
      <c r="I6" s="201"/>
    </row>
    <row r="7" spans="1:11" ht="15.75">
      <c r="A7" s="80" t="s">
        <v>1030</v>
      </c>
      <c r="B7" s="201"/>
      <c r="C7" s="201"/>
      <c r="D7" s="201"/>
      <c r="E7" s="201"/>
      <c r="F7" s="201"/>
      <c r="G7" s="201"/>
      <c r="H7" s="201"/>
      <c r="I7" s="201"/>
    </row>
    <row r="8" spans="1:11">
      <c r="A8" s="201"/>
      <c r="B8" s="201"/>
      <c r="C8" s="201"/>
      <c r="D8" s="201"/>
      <c r="E8" s="201"/>
      <c r="F8" s="201"/>
      <c r="G8" s="201"/>
      <c r="H8" s="201"/>
      <c r="I8" s="201"/>
    </row>
    <row r="9" spans="1:11">
      <c r="A9" s="209" t="s">
        <v>1029</v>
      </c>
      <c r="B9" s="201"/>
      <c r="C9" s="201"/>
      <c r="D9" s="201"/>
      <c r="E9" s="201"/>
      <c r="F9" s="201"/>
      <c r="G9" s="201"/>
      <c r="H9" s="201"/>
      <c r="I9" s="201"/>
    </row>
    <row r="10" spans="1:11">
      <c r="A10" s="201" t="s">
        <v>1031</v>
      </c>
      <c r="B10" s="201"/>
      <c r="C10" s="201"/>
      <c r="D10" s="201"/>
      <c r="E10" s="201"/>
      <c r="F10" s="201"/>
      <c r="G10" s="201"/>
      <c r="H10" s="201"/>
      <c r="I10" s="201"/>
    </row>
    <row r="11" spans="1:11">
      <c r="A11" s="201"/>
      <c r="B11" s="201"/>
      <c r="C11" s="201"/>
      <c r="D11" s="201"/>
      <c r="E11" s="201"/>
      <c r="F11" s="201"/>
      <c r="G11" s="201"/>
      <c r="H11" s="201"/>
      <c r="I11" s="201"/>
    </row>
    <row r="12" spans="1:11">
      <c r="A12" s="209" t="s">
        <v>1032</v>
      </c>
      <c r="B12" s="201"/>
      <c r="C12" s="201"/>
      <c r="D12" s="201"/>
      <c r="E12" s="201"/>
      <c r="F12" s="201"/>
      <c r="G12" s="201"/>
      <c r="H12" s="201"/>
      <c r="I12" s="201"/>
    </row>
    <row r="13" spans="1:11">
      <c r="A13" s="208" t="s">
        <v>1033</v>
      </c>
      <c r="B13" s="201"/>
      <c r="C13" s="201"/>
      <c r="D13" s="201"/>
      <c r="E13" s="201"/>
      <c r="F13" s="201"/>
      <c r="G13" s="201"/>
      <c r="H13" s="201"/>
      <c r="I13" s="201"/>
    </row>
    <row r="14" spans="1:11">
      <c r="A14" s="201"/>
      <c r="B14" s="201"/>
      <c r="C14" s="201"/>
      <c r="D14" s="201"/>
      <c r="E14" s="201"/>
      <c r="F14" s="201"/>
      <c r="G14" s="201"/>
      <c r="H14" s="201"/>
      <c r="I14" s="201"/>
    </row>
    <row r="15" spans="1:11">
      <c r="A15" s="209" t="s">
        <v>211</v>
      </c>
      <c r="B15" s="201"/>
      <c r="C15" s="201"/>
      <c r="D15" s="201"/>
      <c r="E15" s="201"/>
      <c r="F15" s="201"/>
      <c r="G15" s="201"/>
      <c r="H15" s="201"/>
      <c r="I15" s="201"/>
    </row>
    <row r="16" spans="1:11">
      <c r="A16" s="208" t="s">
        <v>1034</v>
      </c>
      <c r="B16" s="201"/>
      <c r="C16" s="201"/>
      <c r="D16" s="201"/>
      <c r="E16" s="201"/>
      <c r="F16" s="201"/>
      <c r="G16" s="201"/>
      <c r="H16" s="201"/>
      <c r="I16" s="201"/>
    </row>
    <row r="17" spans="1:9">
      <c r="A17" s="201"/>
      <c r="B17" s="201"/>
      <c r="C17" s="201"/>
      <c r="D17" s="201"/>
      <c r="E17" s="201"/>
      <c r="F17" s="201"/>
      <c r="G17" s="201"/>
      <c r="H17" s="201"/>
      <c r="I17" s="201"/>
    </row>
    <row r="18" spans="1:9">
      <c r="A18" s="209" t="s">
        <v>1035</v>
      </c>
      <c r="B18" s="201"/>
      <c r="C18" s="201"/>
      <c r="D18" s="201"/>
      <c r="E18" s="201"/>
      <c r="F18" s="201"/>
      <c r="G18" s="201"/>
      <c r="H18" s="201"/>
      <c r="I18" s="201"/>
    </row>
    <row r="19" spans="1:9">
      <c r="A19" s="248" t="s">
        <v>1036</v>
      </c>
      <c r="B19" s="248"/>
      <c r="C19" s="248"/>
      <c r="D19" s="248"/>
      <c r="E19" s="248"/>
      <c r="F19" s="248"/>
      <c r="G19" s="248"/>
      <c r="H19" s="248"/>
      <c r="I19" s="201"/>
    </row>
    <row r="20" spans="1:9">
      <c r="A20" s="248"/>
      <c r="B20" s="248"/>
      <c r="C20" s="248"/>
      <c r="D20" s="248"/>
      <c r="E20" s="248"/>
      <c r="F20" s="248"/>
      <c r="G20" s="248"/>
      <c r="H20" s="248"/>
      <c r="I20" s="201"/>
    </row>
    <row r="21" spans="1:9">
      <c r="A21" s="195"/>
      <c r="B21" s="195"/>
      <c r="C21" s="195"/>
      <c r="D21" s="195"/>
      <c r="E21" s="195"/>
      <c r="F21" s="195"/>
      <c r="G21" s="195"/>
      <c r="H21" s="195"/>
      <c r="I21" s="201"/>
    </row>
    <row r="22" spans="1:9">
      <c r="A22" s="248" t="s">
        <v>1028</v>
      </c>
      <c r="B22" s="248"/>
      <c r="C22" s="248"/>
      <c r="D22" s="248"/>
      <c r="E22" s="248"/>
      <c r="F22" s="248"/>
      <c r="G22" s="248"/>
      <c r="H22" s="248"/>
      <c r="I22" s="201"/>
    </row>
    <row r="23" spans="1:9">
      <c r="A23" s="248"/>
      <c r="B23" s="248"/>
      <c r="C23" s="248"/>
      <c r="D23" s="248"/>
      <c r="E23" s="248"/>
      <c r="F23" s="248"/>
      <c r="G23" s="248"/>
      <c r="H23" s="248"/>
      <c r="I23" s="201"/>
    </row>
    <row r="24" spans="1:9">
      <c r="A24" s="210" t="s">
        <v>1029</v>
      </c>
      <c r="B24" s="211">
        <f>0.04/12</f>
        <v>3.3333333333333335E-3</v>
      </c>
      <c r="C24" s="208" t="s">
        <v>1043</v>
      </c>
      <c r="D24" s="201"/>
      <c r="E24" s="201"/>
      <c r="F24" s="201"/>
      <c r="G24" s="201"/>
      <c r="H24" s="201"/>
      <c r="I24" s="201"/>
    </row>
    <row r="25" spans="1:9">
      <c r="A25" s="210" t="s">
        <v>210</v>
      </c>
      <c r="B25" s="200">
        <v>48</v>
      </c>
      <c r="C25" s="201"/>
      <c r="D25" s="201"/>
      <c r="E25" s="201"/>
      <c r="F25" s="201"/>
      <c r="G25" s="201"/>
      <c r="H25" s="201"/>
      <c r="I25" s="201"/>
    </row>
    <row r="26" spans="1:9" ht="15" customHeight="1">
      <c r="A26" s="210" t="s">
        <v>211</v>
      </c>
      <c r="B26" s="212">
        <v>80000</v>
      </c>
      <c r="C26" s="201"/>
      <c r="D26" s="330" t="s">
        <v>1049</v>
      </c>
      <c r="E26" s="330"/>
      <c r="F26" s="330"/>
      <c r="G26" s="330"/>
      <c r="H26" s="201"/>
      <c r="I26" s="201"/>
    </row>
    <row r="27" spans="1:9">
      <c r="A27" s="203" t="s">
        <v>209</v>
      </c>
      <c r="B27" s="212">
        <f>PMT(B24,B25,B26)</f>
        <v>-1806.3243713351985</v>
      </c>
      <c r="C27" s="201"/>
      <c r="D27" s="330"/>
      <c r="E27" s="330"/>
      <c r="F27" s="330"/>
      <c r="G27" s="330"/>
      <c r="H27" s="201"/>
      <c r="I27" s="201"/>
    </row>
    <row r="28" spans="1:9">
      <c r="A28" s="203" t="s">
        <v>227</v>
      </c>
      <c r="B28" s="284" t="s">
        <v>1037</v>
      </c>
      <c r="C28" s="284"/>
      <c r="D28" s="330"/>
      <c r="E28" s="330"/>
      <c r="F28" s="330"/>
      <c r="G28" s="330"/>
      <c r="H28" s="201"/>
      <c r="I28" s="201"/>
    </row>
    <row r="29" spans="1:9">
      <c r="A29" s="201"/>
      <c r="B29" s="201"/>
      <c r="C29" s="201"/>
      <c r="D29" s="201"/>
      <c r="E29" s="201"/>
      <c r="F29" s="201"/>
      <c r="G29" s="201"/>
      <c r="H29" s="201"/>
      <c r="I29" s="201"/>
    </row>
    <row r="30" spans="1:9">
      <c r="A30" s="201"/>
      <c r="B30" s="201"/>
      <c r="C30" s="201"/>
      <c r="D30" s="201"/>
      <c r="E30" s="201"/>
      <c r="F30" s="201"/>
      <c r="G30" s="201"/>
      <c r="H30" s="201"/>
      <c r="I30" s="201"/>
    </row>
    <row r="31" spans="1:9" ht="18.75">
      <c r="A31" s="74" t="s">
        <v>1039</v>
      </c>
    </row>
    <row r="32" spans="1:9">
      <c r="A32" s="281" t="s">
        <v>1040</v>
      </c>
      <c r="B32" s="281"/>
      <c r="C32" s="281"/>
      <c r="D32" s="281"/>
      <c r="E32" s="281"/>
      <c r="F32" s="281"/>
      <c r="G32" s="281"/>
      <c r="H32" s="281"/>
      <c r="I32" s="281"/>
    </row>
    <row r="33" spans="1:9">
      <c r="A33" s="201"/>
      <c r="B33" s="201"/>
      <c r="C33" s="201"/>
      <c r="D33" s="201"/>
      <c r="E33" s="201"/>
      <c r="F33" s="201"/>
      <c r="G33" s="201"/>
      <c r="H33" s="201"/>
      <c r="I33" s="201"/>
    </row>
    <row r="34" spans="1:9" ht="18.75">
      <c r="A34" s="74" t="s">
        <v>24</v>
      </c>
      <c r="B34" s="201"/>
      <c r="C34" s="201"/>
      <c r="D34" s="201"/>
      <c r="E34" s="201"/>
      <c r="F34" s="201"/>
      <c r="G34" s="201"/>
      <c r="H34" s="201"/>
      <c r="I34" s="201"/>
    </row>
    <row r="35" spans="1:9" ht="15.75">
      <c r="A35" s="80" t="s">
        <v>1041</v>
      </c>
      <c r="B35" s="201"/>
      <c r="C35" s="201"/>
      <c r="D35" s="201"/>
      <c r="E35" s="201"/>
      <c r="F35" s="201"/>
      <c r="G35" s="201"/>
      <c r="H35" s="201"/>
      <c r="I35" s="201"/>
    </row>
    <row r="36" spans="1:9">
      <c r="A36" s="201"/>
      <c r="B36" s="201"/>
    </row>
    <row r="37" spans="1:9">
      <c r="A37" s="209" t="s">
        <v>1029</v>
      </c>
      <c r="B37" s="201"/>
    </row>
    <row r="38" spans="1:9">
      <c r="A38" s="201" t="s">
        <v>1031</v>
      </c>
      <c r="B38" s="201"/>
    </row>
    <row r="39" spans="1:9">
      <c r="A39" s="201"/>
      <c r="B39" s="201"/>
    </row>
    <row r="40" spans="1:9">
      <c r="A40" s="209" t="s">
        <v>209</v>
      </c>
      <c r="B40" s="201"/>
    </row>
    <row r="41" spans="1:9">
      <c r="A41" s="208" t="s">
        <v>1042</v>
      </c>
      <c r="B41" s="201"/>
    </row>
    <row r="42" spans="1:9">
      <c r="A42" s="201"/>
      <c r="B42" s="201"/>
    </row>
    <row r="43" spans="1:9">
      <c r="A43" s="209" t="s">
        <v>211</v>
      </c>
      <c r="B43" s="201"/>
    </row>
    <row r="44" spans="1:9">
      <c r="A44" s="208" t="s">
        <v>1034</v>
      </c>
      <c r="B44" s="201"/>
    </row>
    <row r="46" spans="1:9">
      <c r="A46" s="209" t="s">
        <v>1035</v>
      </c>
      <c r="B46" s="201"/>
      <c r="C46" s="201"/>
      <c r="D46" s="201"/>
      <c r="E46" s="201"/>
      <c r="F46" s="201"/>
      <c r="G46" s="201"/>
      <c r="H46" s="201"/>
    </row>
    <row r="47" spans="1:9">
      <c r="A47" s="248" t="s">
        <v>1036</v>
      </c>
      <c r="B47" s="248"/>
      <c r="C47" s="248"/>
      <c r="D47" s="248"/>
      <c r="E47" s="248"/>
      <c r="F47" s="248"/>
      <c r="G47" s="248"/>
      <c r="H47" s="248"/>
    </row>
    <row r="48" spans="1:9">
      <c r="A48" s="248"/>
      <c r="B48" s="248"/>
      <c r="C48" s="248"/>
      <c r="D48" s="248"/>
      <c r="E48" s="248"/>
      <c r="F48" s="248"/>
      <c r="G48" s="248"/>
      <c r="H48" s="248"/>
    </row>
    <row r="50" spans="1:9">
      <c r="A50" s="210" t="s">
        <v>1029</v>
      </c>
      <c r="B50" s="211">
        <f>0.04/12</f>
        <v>3.3333333333333335E-3</v>
      </c>
      <c r="C50" s="208"/>
    </row>
    <row r="51" spans="1:9">
      <c r="A51" s="210" t="s">
        <v>209</v>
      </c>
      <c r="B51" s="212">
        <v>-1500</v>
      </c>
      <c r="C51" s="201"/>
      <c r="D51" s="324" t="s">
        <v>1045</v>
      </c>
      <c r="E51" s="325"/>
      <c r="F51" s="325"/>
      <c r="G51" s="326"/>
    </row>
    <row r="52" spans="1:9">
      <c r="A52" s="210" t="s">
        <v>211</v>
      </c>
      <c r="B52" s="212">
        <v>80000</v>
      </c>
      <c r="C52" s="201"/>
      <c r="D52" s="327"/>
      <c r="E52" s="328"/>
      <c r="F52" s="328"/>
      <c r="G52" s="329"/>
    </row>
    <row r="53" spans="1:9">
      <c r="A53" s="203" t="s">
        <v>210</v>
      </c>
      <c r="B53" s="213">
        <f>NPER(B50,B51,B52)</f>
        <v>58.821191143328278</v>
      </c>
      <c r="C53" s="201"/>
    </row>
    <row r="54" spans="1:9">
      <c r="A54" s="203" t="s">
        <v>227</v>
      </c>
      <c r="B54" s="284" t="s">
        <v>1044</v>
      </c>
      <c r="C54" s="284"/>
    </row>
    <row r="57" spans="1:9" ht="18.75">
      <c r="A57" s="74" t="s">
        <v>1046</v>
      </c>
    </row>
    <row r="58" spans="1:9">
      <c r="A58" s="281" t="s">
        <v>1047</v>
      </c>
      <c r="B58" s="281"/>
      <c r="C58" s="281"/>
      <c r="D58" s="281"/>
      <c r="E58" s="281"/>
      <c r="F58" s="281"/>
      <c r="G58" s="281"/>
      <c r="H58" s="281"/>
      <c r="I58" s="281"/>
    </row>
    <row r="59" spans="1:9">
      <c r="A59" s="201"/>
      <c r="B59" s="201"/>
      <c r="C59" s="201"/>
      <c r="D59" s="201"/>
      <c r="E59" s="201"/>
      <c r="F59" s="201"/>
      <c r="G59" s="201"/>
      <c r="H59" s="201"/>
      <c r="I59" s="201"/>
    </row>
    <row r="60" spans="1:9" ht="18.75">
      <c r="A60" s="74" t="s">
        <v>24</v>
      </c>
      <c r="B60" s="201"/>
      <c r="C60" s="201"/>
      <c r="D60" s="201"/>
      <c r="E60" s="201"/>
      <c r="F60" s="201"/>
      <c r="G60" s="201"/>
      <c r="H60" s="201"/>
      <c r="I60" s="201"/>
    </row>
    <row r="61" spans="1:9" ht="15.75">
      <c r="A61" s="80" t="s">
        <v>1048</v>
      </c>
      <c r="B61" s="201"/>
      <c r="C61" s="201"/>
      <c r="D61" s="201"/>
      <c r="E61" s="201"/>
      <c r="F61" s="201"/>
      <c r="G61" s="201"/>
      <c r="H61" s="201"/>
      <c r="I61" s="201"/>
    </row>
    <row r="62" spans="1:9">
      <c r="A62" s="201"/>
      <c r="B62" s="201"/>
    </row>
    <row r="63" spans="1:9">
      <c r="A63" s="209" t="s">
        <v>1029</v>
      </c>
      <c r="B63" s="201"/>
    </row>
    <row r="64" spans="1:9">
      <c r="A64" s="201" t="s">
        <v>1031</v>
      </c>
      <c r="B64" s="201"/>
    </row>
    <row r="65" spans="1:8">
      <c r="A65" s="201"/>
      <c r="B65" s="201"/>
    </row>
    <row r="66" spans="1:8">
      <c r="A66" s="209" t="s">
        <v>210</v>
      </c>
      <c r="B66" s="201"/>
    </row>
    <row r="67" spans="1:8">
      <c r="A67" s="208" t="s">
        <v>1033</v>
      </c>
      <c r="B67" s="201"/>
    </row>
    <row r="68" spans="1:8">
      <c r="A68" s="201"/>
      <c r="B68" s="201"/>
    </row>
    <row r="69" spans="1:8">
      <c r="A69" s="209" t="s">
        <v>209</v>
      </c>
      <c r="B69" s="201"/>
    </row>
    <row r="70" spans="1:8">
      <c r="A70" s="208" t="s">
        <v>1042</v>
      </c>
      <c r="B70" s="201"/>
    </row>
    <row r="72" spans="1:8">
      <c r="A72" s="209" t="s">
        <v>1035</v>
      </c>
      <c r="B72" s="201"/>
      <c r="C72" s="201"/>
      <c r="D72" s="201"/>
      <c r="E72" s="201"/>
      <c r="F72" s="201"/>
      <c r="G72" s="201"/>
      <c r="H72" s="201"/>
    </row>
    <row r="73" spans="1:8">
      <c r="A73" s="248" t="s">
        <v>1036</v>
      </c>
      <c r="B73" s="248"/>
      <c r="C73" s="248"/>
      <c r="D73" s="248"/>
      <c r="E73" s="248"/>
      <c r="F73" s="248"/>
      <c r="G73" s="248"/>
      <c r="H73" s="248"/>
    </row>
    <row r="74" spans="1:8">
      <c r="A74" s="248"/>
      <c r="B74" s="248"/>
      <c r="C74" s="248"/>
      <c r="D74" s="248"/>
      <c r="E74" s="248"/>
      <c r="F74" s="248"/>
      <c r="G74" s="248"/>
      <c r="H74" s="248"/>
    </row>
    <row r="76" spans="1:8">
      <c r="A76" s="210" t="s">
        <v>1029</v>
      </c>
      <c r="B76" s="211">
        <f>0.04/12</f>
        <v>3.3333333333333335E-3</v>
      </c>
      <c r="C76" s="208"/>
    </row>
    <row r="77" spans="1:8">
      <c r="A77" s="210" t="s">
        <v>209</v>
      </c>
      <c r="B77" s="212">
        <v>-1806</v>
      </c>
      <c r="C77" s="201"/>
      <c r="D77" s="324" t="s">
        <v>1050</v>
      </c>
      <c r="E77" s="325"/>
      <c r="F77" s="325"/>
      <c r="G77" s="326"/>
    </row>
    <row r="78" spans="1:8">
      <c r="A78" s="210" t="s">
        <v>210</v>
      </c>
      <c r="B78" s="213">
        <v>48</v>
      </c>
      <c r="C78" s="201"/>
      <c r="D78" s="327"/>
      <c r="E78" s="328"/>
      <c r="F78" s="328"/>
      <c r="G78" s="329"/>
    </row>
    <row r="79" spans="1:8">
      <c r="A79" s="203" t="s">
        <v>211</v>
      </c>
      <c r="B79" s="212">
        <f>PV(B76,B78,B77)</f>
        <v>79985.633971824762</v>
      </c>
      <c r="C79" s="201"/>
    </row>
    <row r="80" spans="1:8">
      <c r="A80" s="203" t="s">
        <v>227</v>
      </c>
      <c r="B80" s="284" t="s">
        <v>1056</v>
      </c>
      <c r="C80" s="284"/>
    </row>
    <row r="83" spans="1:9" ht="18.75">
      <c r="A83" s="74" t="s">
        <v>1051</v>
      </c>
    </row>
    <row r="84" spans="1:9">
      <c r="A84" s="281" t="s">
        <v>1052</v>
      </c>
      <c r="B84" s="281"/>
      <c r="C84" s="281"/>
      <c r="D84" s="281"/>
      <c r="E84" s="281"/>
      <c r="F84" s="281"/>
      <c r="G84" s="281"/>
      <c r="H84" s="281"/>
      <c r="I84" s="281"/>
    </row>
    <row r="85" spans="1:9">
      <c r="A85" s="201"/>
      <c r="B85" s="201"/>
      <c r="C85" s="201"/>
      <c r="D85" s="201"/>
      <c r="E85" s="201"/>
      <c r="F85" s="201"/>
      <c r="G85" s="201"/>
      <c r="H85" s="201"/>
      <c r="I85" s="201"/>
    </row>
    <row r="86" spans="1:9" ht="18.75">
      <c r="A86" s="74" t="s">
        <v>24</v>
      </c>
      <c r="B86" s="201"/>
      <c r="C86" s="201"/>
      <c r="D86" s="201"/>
      <c r="E86" s="201"/>
      <c r="F86" s="201"/>
      <c r="G86" s="201"/>
      <c r="H86" s="201"/>
      <c r="I86" s="201"/>
    </row>
    <row r="87" spans="1:9" ht="15.75">
      <c r="A87" s="80" t="s">
        <v>1053</v>
      </c>
      <c r="B87" s="201"/>
      <c r="C87" s="201"/>
      <c r="D87" s="201"/>
      <c r="E87" s="201"/>
      <c r="F87" s="201"/>
      <c r="G87" s="201"/>
      <c r="H87" s="201"/>
      <c r="I87" s="201"/>
    </row>
    <row r="88" spans="1:9">
      <c r="A88" s="201"/>
      <c r="B88" s="201"/>
    </row>
    <row r="89" spans="1:9">
      <c r="A89" s="209" t="s">
        <v>1029</v>
      </c>
      <c r="B89" s="201"/>
    </row>
    <row r="90" spans="1:9">
      <c r="A90" s="201" t="s">
        <v>1031</v>
      </c>
      <c r="B90" s="201"/>
    </row>
    <row r="91" spans="1:9">
      <c r="A91" s="201"/>
      <c r="B91" s="201"/>
    </row>
    <row r="92" spans="1:9">
      <c r="A92" s="209" t="s">
        <v>210</v>
      </c>
      <c r="B92" s="201"/>
    </row>
    <row r="93" spans="1:9">
      <c r="A93" s="208" t="s">
        <v>1033</v>
      </c>
      <c r="B93" s="201"/>
    </row>
    <row r="94" spans="1:9">
      <c r="A94" s="201"/>
      <c r="B94" s="201"/>
    </row>
    <row r="95" spans="1:9">
      <c r="A95" s="209" t="s">
        <v>209</v>
      </c>
      <c r="B95" s="201"/>
    </row>
    <row r="96" spans="1:9">
      <c r="A96" s="208" t="s">
        <v>1042</v>
      </c>
      <c r="B96" s="201"/>
    </row>
    <row r="98" spans="1:8">
      <c r="A98" s="209" t="s">
        <v>1054</v>
      </c>
      <c r="B98" s="201"/>
      <c r="C98" s="201"/>
      <c r="D98" s="201"/>
      <c r="E98" s="201"/>
      <c r="F98" s="201"/>
      <c r="G98" s="201"/>
      <c r="H98" s="201"/>
    </row>
    <row r="99" spans="1:8">
      <c r="A99" s="248" t="s">
        <v>1055</v>
      </c>
      <c r="B99" s="248"/>
      <c r="C99" s="248"/>
      <c r="D99" s="248"/>
      <c r="E99" s="248"/>
      <c r="F99" s="248"/>
      <c r="G99" s="248"/>
      <c r="H99" s="248"/>
    </row>
    <row r="100" spans="1:8">
      <c r="A100" s="248"/>
      <c r="B100" s="248"/>
      <c r="C100" s="248"/>
      <c r="D100" s="248"/>
      <c r="E100" s="248"/>
      <c r="F100" s="248"/>
      <c r="G100" s="248"/>
      <c r="H100" s="248"/>
    </row>
    <row r="102" spans="1:8">
      <c r="A102" s="210" t="s">
        <v>1029</v>
      </c>
      <c r="B102" s="211">
        <f>0.04/12</f>
        <v>3.3333333333333335E-3</v>
      </c>
      <c r="C102" s="208"/>
    </row>
    <row r="103" spans="1:8" ht="15" customHeight="1">
      <c r="A103" s="210" t="s">
        <v>209</v>
      </c>
      <c r="B103" s="212">
        <v>-1806</v>
      </c>
      <c r="C103" s="201"/>
      <c r="D103" s="322" t="s">
        <v>1057</v>
      </c>
      <c r="E103" s="322"/>
      <c r="F103" s="322"/>
      <c r="G103" s="322"/>
    </row>
    <row r="104" spans="1:8">
      <c r="A104" s="210" t="s">
        <v>210</v>
      </c>
      <c r="B104" s="213">
        <v>48</v>
      </c>
      <c r="C104" s="201"/>
      <c r="D104" s="323"/>
      <c r="E104" s="323"/>
      <c r="F104" s="323"/>
      <c r="G104" s="323"/>
    </row>
    <row r="105" spans="1:8">
      <c r="A105" s="203" t="s">
        <v>212</v>
      </c>
      <c r="B105" s="212">
        <f>FV(B102,B104,B103,B79)</f>
        <v>0</v>
      </c>
      <c r="C105" s="201"/>
      <c r="D105" s="323"/>
      <c r="E105" s="323"/>
      <c r="F105" s="323"/>
      <c r="G105" s="323"/>
    </row>
    <row r="106" spans="1:8">
      <c r="A106" s="203" t="s">
        <v>227</v>
      </c>
      <c r="B106" s="284" t="s">
        <v>1058</v>
      </c>
      <c r="C106" s="284"/>
    </row>
  </sheetData>
  <mergeCells count="18">
    <mergeCell ref="A47:H48"/>
    <mergeCell ref="D26:G28"/>
    <mergeCell ref="A4:I4"/>
    <mergeCell ref="A1:D1"/>
    <mergeCell ref="A22:H23"/>
    <mergeCell ref="A19:H20"/>
    <mergeCell ref="B28:C28"/>
    <mergeCell ref="A32:I32"/>
    <mergeCell ref="D51:G52"/>
    <mergeCell ref="A58:I58"/>
    <mergeCell ref="A73:H74"/>
    <mergeCell ref="D77:G78"/>
    <mergeCell ref="B80:C80"/>
    <mergeCell ref="A84:I84"/>
    <mergeCell ref="A99:H100"/>
    <mergeCell ref="B106:C106"/>
    <mergeCell ref="D103:G105"/>
    <mergeCell ref="B54:C54"/>
  </mergeCells>
  <pageMargins left="0.7" right="0.7" top="0.75" bottom="0.75" header="0.3" footer="0.3"/>
  <pageSetup orientation="portrait" horizontalDpi="4294967293" verticalDpi="4294967293"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056B-E278-4DA9-98B1-C8A442442F89}">
  <dimension ref="A1:N432"/>
  <sheetViews>
    <sheetView showGridLines="0" zoomScale="80" zoomScaleNormal="80" workbookViewId="0">
      <selection sqref="A1:A3"/>
    </sheetView>
  </sheetViews>
  <sheetFormatPr defaultRowHeight="15"/>
  <cols>
    <col min="1" max="1" width="15.7109375" customWidth="1"/>
    <col min="2" max="3" width="13.85546875" customWidth="1"/>
    <col min="5" max="5" width="20.7109375" bestFit="1" customWidth="1"/>
    <col min="6" max="6" width="15.5703125" customWidth="1"/>
    <col min="7" max="7" width="13.85546875" customWidth="1"/>
    <col min="8" max="8" width="7.140625" customWidth="1"/>
    <col min="9" max="9" width="8.140625" bestFit="1" customWidth="1"/>
    <col min="10" max="11" width="9.140625" customWidth="1"/>
    <col min="12" max="12" width="14.85546875" customWidth="1"/>
  </cols>
  <sheetData>
    <row r="1" spans="1:11">
      <c r="A1" s="335" t="s">
        <v>1175</v>
      </c>
      <c r="B1" s="336" t="s">
        <v>1177</v>
      </c>
      <c r="C1" s="336"/>
      <c r="D1" s="336"/>
      <c r="E1" s="336"/>
      <c r="F1" s="336"/>
      <c r="G1" s="336"/>
      <c r="H1" s="336"/>
      <c r="I1" s="336"/>
      <c r="J1" s="336"/>
      <c r="K1" s="336"/>
    </row>
    <row r="2" spans="1:11">
      <c r="A2" s="335"/>
      <c r="B2" s="336"/>
      <c r="C2" s="336"/>
      <c r="D2" s="336"/>
      <c r="E2" s="336"/>
      <c r="F2" s="336"/>
      <c r="G2" s="336"/>
      <c r="H2" s="336"/>
      <c r="I2" s="336"/>
      <c r="J2" s="336"/>
      <c r="K2" s="336"/>
    </row>
    <row r="3" spans="1:11">
      <c r="A3" s="335"/>
      <c r="B3" s="336"/>
      <c r="C3" s="336"/>
      <c r="D3" s="336"/>
      <c r="E3" s="336"/>
      <c r="F3" s="336"/>
      <c r="G3" s="336"/>
      <c r="H3" s="336"/>
      <c r="I3" s="336"/>
      <c r="J3" s="336"/>
      <c r="K3" s="336"/>
    </row>
    <row r="4" spans="1:11" ht="15.75" thickBot="1"/>
    <row r="5" spans="1:11" ht="15.75" thickBot="1">
      <c r="A5" s="227" t="s">
        <v>137</v>
      </c>
      <c r="B5" s="234" t="s">
        <v>1092</v>
      </c>
      <c r="C5" s="234" t="s">
        <v>153</v>
      </c>
    </row>
    <row r="6" spans="1:11">
      <c r="A6" s="222" t="s">
        <v>1104</v>
      </c>
      <c r="B6" s="232" t="s">
        <v>158</v>
      </c>
      <c r="C6" s="222" t="s">
        <v>1167</v>
      </c>
    </row>
    <row r="7" spans="1:11">
      <c r="A7" s="222" t="s">
        <v>1103</v>
      </c>
      <c r="B7" s="222" t="s">
        <v>159</v>
      </c>
      <c r="C7" s="222" t="s">
        <v>1176</v>
      </c>
    </row>
    <row r="8" spans="1:11">
      <c r="A8" s="222" t="s">
        <v>1102</v>
      </c>
      <c r="B8" s="222" t="s">
        <v>1090</v>
      </c>
      <c r="C8" s="222" t="s">
        <v>1167</v>
      </c>
    </row>
    <row r="9" spans="1:11">
      <c r="A9" s="222" t="s">
        <v>1101</v>
      </c>
      <c r="B9" s="222" t="s">
        <v>1089</v>
      </c>
      <c r="C9" s="222" t="s">
        <v>1165</v>
      </c>
    </row>
    <row r="10" spans="1:11">
      <c r="A10" s="222" t="s">
        <v>1100</v>
      </c>
      <c r="B10" s="222" t="s">
        <v>1088</v>
      </c>
      <c r="C10" s="222" t="s">
        <v>1169</v>
      </c>
    </row>
    <row r="11" spans="1:11">
      <c r="A11" s="222" t="s">
        <v>1099</v>
      </c>
      <c r="B11" s="222" t="s">
        <v>1087</v>
      </c>
      <c r="C11" s="222" t="s">
        <v>1165</v>
      </c>
    </row>
    <row r="12" spans="1:11">
      <c r="A12" s="222" t="s">
        <v>1098</v>
      </c>
      <c r="B12" s="222" t="s">
        <v>159</v>
      </c>
      <c r="C12" s="222" t="s">
        <v>145</v>
      </c>
    </row>
    <row r="13" spans="1:11">
      <c r="A13" s="222" t="s">
        <v>1097</v>
      </c>
      <c r="B13" s="222" t="s">
        <v>1086</v>
      </c>
      <c r="C13" s="222" t="s">
        <v>1174</v>
      </c>
    </row>
    <row r="14" spans="1:11">
      <c r="A14" s="222" t="s">
        <v>1096</v>
      </c>
      <c r="B14" s="222" t="s">
        <v>1085</v>
      </c>
      <c r="C14" s="222" t="s">
        <v>1176</v>
      </c>
    </row>
    <row r="15" spans="1:11">
      <c r="A15" s="222" t="s">
        <v>1095</v>
      </c>
      <c r="B15" s="222" t="s">
        <v>1084</v>
      </c>
      <c r="C15" s="222" t="s">
        <v>1168</v>
      </c>
    </row>
    <row r="16" spans="1:11">
      <c r="A16" s="222" t="s">
        <v>1094</v>
      </c>
      <c r="B16" s="222" t="s">
        <v>1083</v>
      </c>
      <c r="C16" s="222" t="s">
        <v>1165</v>
      </c>
    </row>
    <row r="17" spans="1:11">
      <c r="A17" s="222" t="s">
        <v>1106</v>
      </c>
      <c r="B17" s="222" t="s">
        <v>1082</v>
      </c>
      <c r="C17" s="222" t="s">
        <v>1165</v>
      </c>
    </row>
    <row r="18" spans="1:11">
      <c r="A18" s="222" t="s">
        <v>1105</v>
      </c>
      <c r="B18" s="232" t="s">
        <v>158</v>
      </c>
      <c r="C18" s="222" t="s">
        <v>1169</v>
      </c>
    </row>
    <row r="21" spans="1:11" ht="15" customHeight="1">
      <c r="A21" s="335" t="s">
        <v>1173</v>
      </c>
      <c r="B21" s="336" t="s">
        <v>1178</v>
      </c>
      <c r="C21" s="336"/>
      <c r="D21" s="336"/>
      <c r="E21" s="336"/>
      <c r="F21" s="336"/>
      <c r="G21" s="336"/>
      <c r="H21" s="336"/>
      <c r="I21" s="336"/>
      <c r="J21" s="336"/>
      <c r="K21" s="336"/>
    </row>
    <row r="22" spans="1:11">
      <c r="A22" s="335"/>
      <c r="B22" s="336"/>
      <c r="C22" s="336"/>
      <c r="D22" s="336"/>
      <c r="E22" s="336"/>
      <c r="F22" s="336"/>
      <c r="G22" s="336"/>
      <c r="H22" s="336"/>
      <c r="I22" s="336"/>
      <c r="J22" s="336"/>
      <c r="K22" s="336"/>
    </row>
    <row r="23" spans="1:11">
      <c r="A23" s="335"/>
      <c r="B23" s="336"/>
      <c r="C23" s="336"/>
      <c r="D23" s="336"/>
      <c r="E23" s="336"/>
      <c r="F23" s="336"/>
      <c r="G23" s="336"/>
      <c r="H23" s="336"/>
      <c r="I23" s="336"/>
      <c r="J23" s="336"/>
      <c r="K23" s="336"/>
    </row>
    <row r="24" spans="1:11" ht="15.75" thickBot="1"/>
    <row r="25" spans="1:11" ht="15.75" thickBot="1">
      <c r="A25" s="227" t="s">
        <v>137</v>
      </c>
      <c r="B25" s="234" t="s">
        <v>1092</v>
      </c>
      <c r="C25" s="234" t="s">
        <v>153</v>
      </c>
    </row>
    <row r="26" spans="1:11">
      <c r="A26" s="235" t="s">
        <v>1172</v>
      </c>
      <c r="B26" s="235" t="s">
        <v>158</v>
      </c>
      <c r="C26" s="235" t="s">
        <v>1165</v>
      </c>
    </row>
    <row r="27" spans="1:11">
      <c r="A27" s="236" t="s">
        <v>1103</v>
      </c>
      <c r="B27" s="236" t="s">
        <v>159</v>
      </c>
      <c r="C27" s="236" t="s">
        <v>1176</v>
      </c>
    </row>
    <row r="28" spans="1:11">
      <c r="A28" s="236" t="s">
        <v>1102</v>
      </c>
      <c r="B28" s="236" t="s">
        <v>1090</v>
      </c>
      <c r="C28" s="236" t="s">
        <v>1171</v>
      </c>
    </row>
    <row r="29" spans="1:11">
      <c r="A29" s="236" t="s">
        <v>1101</v>
      </c>
      <c r="B29" s="236" t="s">
        <v>1089</v>
      </c>
      <c r="C29" s="236" t="s">
        <v>1168</v>
      </c>
    </row>
    <row r="30" spans="1:11">
      <c r="A30" s="236" t="s">
        <v>1100</v>
      </c>
      <c r="B30" s="236" t="s">
        <v>1088</v>
      </c>
      <c r="C30" s="236" t="s">
        <v>1168</v>
      </c>
    </row>
    <row r="31" spans="1:11">
      <c r="A31" s="236" t="s">
        <v>1170</v>
      </c>
      <c r="B31" s="236" t="s">
        <v>1087</v>
      </c>
      <c r="C31" s="236" t="s">
        <v>1169</v>
      </c>
    </row>
    <row r="32" spans="1:11">
      <c r="A32" s="236" t="s">
        <v>1098</v>
      </c>
      <c r="B32" s="236" t="s">
        <v>159</v>
      </c>
      <c r="C32" s="236" t="s">
        <v>1169</v>
      </c>
    </row>
    <row r="33" spans="1:12">
      <c r="A33" s="236" t="s">
        <v>1097</v>
      </c>
      <c r="B33" s="236" t="s">
        <v>1086</v>
      </c>
      <c r="C33" s="236" t="s">
        <v>1168</v>
      </c>
    </row>
    <row r="34" spans="1:12">
      <c r="A34" s="236" t="s">
        <v>1096</v>
      </c>
      <c r="B34" s="236" t="s">
        <v>1085</v>
      </c>
      <c r="C34" s="236" t="s">
        <v>1167</v>
      </c>
    </row>
    <row r="35" spans="1:12">
      <c r="A35" s="236" t="s">
        <v>1095</v>
      </c>
      <c r="B35" s="236" t="s">
        <v>1084</v>
      </c>
      <c r="C35" s="236" t="s">
        <v>1176</v>
      </c>
    </row>
    <row r="36" spans="1:12">
      <c r="A36" s="236" t="s">
        <v>1094</v>
      </c>
      <c r="B36" s="236" t="s">
        <v>1083</v>
      </c>
      <c r="C36" s="236" t="s">
        <v>1167</v>
      </c>
    </row>
    <row r="37" spans="1:12">
      <c r="A37" s="236" t="s">
        <v>1106</v>
      </c>
      <c r="B37" s="236" t="s">
        <v>1166</v>
      </c>
      <c r="C37" s="236" t="s">
        <v>1165</v>
      </c>
    </row>
    <row r="40" spans="1:12" ht="15" customHeight="1">
      <c r="A40" s="335" t="s">
        <v>1164</v>
      </c>
      <c r="B40" s="336" t="s">
        <v>1180</v>
      </c>
      <c r="C40" s="336"/>
      <c r="D40" s="336"/>
      <c r="E40" s="336"/>
      <c r="F40" s="336"/>
      <c r="G40" s="336"/>
      <c r="H40" s="336"/>
      <c r="I40" s="336"/>
      <c r="J40" s="336"/>
      <c r="K40" s="336"/>
      <c r="L40" s="336"/>
    </row>
    <row r="41" spans="1:12" ht="15" customHeight="1">
      <c r="A41" s="335"/>
      <c r="B41" s="336"/>
      <c r="C41" s="336"/>
      <c r="D41" s="336"/>
      <c r="E41" s="336"/>
      <c r="F41" s="336"/>
      <c r="G41" s="336"/>
      <c r="H41" s="336"/>
      <c r="I41" s="336"/>
      <c r="J41" s="336"/>
      <c r="K41" s="336"/>
      <c r="L41" s="336"/>
    </row>
    <row r="42" spans="1:12">
      <c r="A42" s="335"/>
      <c r="B42" s="336"/>
      <c r="C42" s="336"/>
      <c r="D42" s="336"/>
      <c r="E42" s="336"/>
      <c r="F42" s="336"/>
      <c r="G42" s="336"/>
      <c r="H42" s="336"/>
      <c r="I42" s="336"/>
      <c r="J42" s="336"/>
      <c r="K42" s="336"/>
      <c r="L42" s="336"/>
    </row>
    <row r="44" spans="1:12">
      <c r="A44" s="225" t="s">
        <v>1092</v>
      </c>
      <c r="B44" s="225" t="s">
        <v>1179</v>
      </c>
    </row>
    <row r="45" spans="1:12">
      <c r="A45" s="232" t="s">
        <v>158</v>
      </c>
      <c r="B45" s="232">
        <v>251866</v>
      </c>
    </row>
    <row r="46" spans="1:12">
      <c r="A46" s="222" t="s">
        <v>159</v>
      </c>
      <c r="B46" s="222">
        <v>110068</v>
      </c>
    </row>
    <row r="47" spans="1:12">
      <c r="A47" s="222" t="s">
        <v>1090</v>
      </c>
      <c r="B47" s="222">
        <v>11002</v>
      </c>
    </row>
    <row r="48" spans="1:12">
      <c r="A48" s="222" t="s">
        <v>1089</v>
      </c>
      <c r="B48" s="222">
        <v>215</v>
      </c>
    </row>
    <row r="49" spans="1:11">
      <c r="A49" s="222" t="s">
        <v>1088</v>
      </c>
      <c r="B49" s="222">
        <v>8512</v>
      </c>
    </row>
    <row r="50" spans="1:11">
      <c r="A50" s="222" t="s">
        <v>1087</v>
      </c>
      <c r="B50" s="222">
        <v>125896</v>
      </c>
    </row>
    <row r="51" spans="1:11">
      <c r="A51" s="222" t="s">
        <v>159</v>
      </c>
      <c r="B51" s="222">
        <v>3215</v>
      </c>
    </row>
    <row r="52" spans="1:11">
      <c r="A52" s="222" t="s">
        <v>1086</v>
      </c>
      <c r="B52" s="222">
        <v>1</v>
      </c>
    </row>
    <row r="53" spans="1:11">
      <c r="A53" s="222" t="s">
        <v>1085</v>
      </c>
      <c r="B53" s="222">
        <v>8541</v>
      </c>
    </row>
    <row r="54" spans="1:11">
      <c r="A54" s="222" t="s">
        <v>1084</v>
      </c>
      <c r="B54" s="222">
        <v>23</v>
      </c>
    </row>
    <row r="57" spans="1:11">
      <c r="A57" s="335" t="s">
        <v>1163</v>
      </c>
      <c r="B57" s="336" t="s">
        <v>1181</v>
      </c>
      <c r="C57" s="336"/>
      <c r="D57" s="336"/>
      <c r="E57" s="336"/>
      <c r="F57" s="336"/>
      <c r="G57" s="336"/>
      <c r="H57" s="336"/>
      <c r="I57" s="336"/>
      <c r="J57" s="336"/>
      <c r="K57" s="336"/>
    </row>
    <row r="58" spans="1:11">
      <c r="A58" s="335"/>
      <c r="B58" s="336"/>
      <c r="C58" s="336"/>
      <c r="D58" s="336"/>
      <c r="E58" s="336"/>
      <c r="F58" s="336"/>
      <c r="G58" s="336"/>
      <c r="H58" s="336"/>
      <c r="I58" s="336"/>
      <c r="J58" s="336"/>
      <c r="K58" s="336"/>
    </row>
    <row r="59" spans="1:11">
      <c r="A59" s="335"/>
      <c r="B59" s="336"/>
      <c r="C59" s="336"/>
      <c r="D59" s="336"/>
      <c r="E59" s="336"/>
      <c r="F59" s="336"/>
      <c r="G59" s="336"/>
      <c r="H59" s="336"/>
      <c r="I59" s="336"/>
      <c r="J59" s="336"/>
      <c r="K59" s="336"/>
    </row>
    <row r="60" spans="1:11" ht="15.75" thickBot="1"/>
    <row r="61" spans="1:11" ht="15.75" thickBot="1">
      <c r="A61" s="227" t="s">
        <v>137</v>
      </c>
      <c r="B61" s="234" t="s">
        <v>157</v>
      </c>
      <c r="C61" s="234" t="s">
        <v>1162</v>
      </c>
    </row>
    <row r="62" spans="1:11">
      <c r="A62" s="222" t="s">
        <v>1161</v>
      </c>
      <c r="B62" s="232"/>
      <c r="C62" s="222"/>
    </row>
    <row r="63" spans="1:11">
      <c r="A63" s="222" t="s">
        <v>1182</v>
      </c>
      <c r="B63" s="222"/>
      <c r="C63" s="222"/>
    </row>
    <row r="64" spans="1:11">
      <c r="A64" s="222" t="s">
        <v>1183</v>
      </c>
      <c r="B64" s="222"/>
      <c r="C64" s="222"/>
    </row>
    <row r="65" spans="1:11">
      <c r="A65" s="222" t="s">
        <v>1104</v>
      </c>
      <c r="B65" s="222"/>
      <c r="C65" s="222"/>
    </row>
    <row r="66" spans="1:11">
      <c r="A66" s="222" t="s">
        <v>1103</v>
      </c>
      <c r="B66" s="222"/>
      <c r="C66" s="222"/>
    </row>
    <row r="67" spans="1:11">
      <c r="A67" s="222" t="s">
        <v>1184</v>
      </c>
      <c r="B67" s="222"/>
      <c r="C67" s="222"/>
    </row>
    <row r="68" spans="1:11">
      <c r="A68" s="222" t="s">
        <v>1100</v>
      </c>
      <c r="B68" s="222"/>
      <c r="C68" s="222"/>
    </row>
    <row r="69" spans="1:11">
      <c r="A69" s="222" t="s">
        <v>1097</v>
      </c>
      <c r="B69" s="222"/>
      <c r="C69" s="222"/>
    </row>
    <row r="70" spans="1:11">
      <c r="A70" s="222" t="s">
        <v>1096</v>
      </c>
      <c r="B70" s="222"/>
      <c r="C70" s="222"/>
    </row>
    <row r="71" spans="1:11">
      <c r="A71" s="222" t="s">
        <v>1095</v>
      </c>
      <c r="B71" s="232"/>
      <c r="C71" s="222"/>
    </row>
    <row r="72" spans="1:11">
      <c r="A72" s="222" t="s">
        <v>1160</v>
      </c>
      <c r="B72" s="222"/>
      <c r="C72" s="222"/>
    </row>
    <row r="75" spans="1:11">
      <c r="A75" s="335" t="s">
        <v>1159</v>
      </c>
      <c r="B75" s="336" t="s">
        <v>1186</v>
      </c>
      <c r="C75" s="336"/>
      <c r="D75" s="336"/>
      <c r="E75" s="336"/>
      <c r="F75" s="336"/>
      <c r="G75" s="336"/>
      <c r="H75" s="336"/>
      <c r="I75" s="336"/>
      <c r="J75" s="336"/>
      <c r="K75" s="336"/>
    </row>
    <row r="76" spans="1:11">
      <c r="A76" s="335"/>
      <c r="B76" s="336"/>
      <c r="C76" s="336"/>
      <c r="D76" s="336"/>
      <c r="E76" s="336"/>
      <c r="F76" s="336"/>
      <c r="G76" s="336"/>
      <c r="H76" s="336"/>
      <c r="I76" s="336"/>
      <c r="J76" s="336"/>
      <c r="K76" s="336"/>
    </row>
    <row r="77" spans="1:11">
      <c r="A77" s="335"/>
      <c r="B77" s="336"/>
      <c r="C77" s="336"/>
      <c r="D77" s="336"/>
      <c r="E77" s="336"/>
      <c r="F77" s="336"/>
      <c r="G77" s="336"/>
      <c r="H77" s="336"/>
      <c r="I77" s="336"/>
      <c r="J77" s="336"/>
      <c r="K77" s="336"/>
    </row>
    <row r="78" spans="1:11" ht="15.75" thickBot="1"/>
    <row r="79" spans="1:11" ht="15.75" thickBot="1">
      <c r="A79" s="227" t="s">
        <v>1157</v>
      </c>
      <c r="B79" s="234" t="s">
        <v>237</v>
      </c>
      <c r="C79" s="233" t="s">
        <v>1156</v>
      </c>
    </row>
    <row r="80" spans="1:11">
      <c r="A80" s="154">
        <v>11</v>
      </c>
      <c r="B80" s="217">
        <v>13000</v>
      </c>
      <c r="C80" s="232"/>
    </row>
    <row r="81" spans="1:6">
      <c r="A81" s="217">
        <v>12</v>
      </c>
      <c r="B81" s="217">
        <v>15000</v>
      </c>
      <c r="C81" s="222"/>
    </row>
    <row r="82" spans="1:6">
      <c r="A82" s="217">
        <v>13</v>
      </c>
      <c r="B82" s="217">
        <v>15212</v>
      </c>
      <c r="C82" s="222"/>
      <c r="E82" s="337" t="s">
        <v>1185</v>
      </c>
      <c r="F82" s="337"/>
    </row>
    <row r="83" spans="1:6">
      <c r="A83" s="217">
        <v>14</v>
      </c>
      <c r="B83" s="217">
        <v>13000</v>
      </c>
      <c r="C83" s="222"/>
      <c r="E83" s="231" t="s">
        <v>237</v>
      </c>
      <c r="F83" s="231" t="s">
        <v>1156</v>
      </c>
    </row>
    <row r="84" spans="1:6">
      <c r="A84" s="217">
        <v>15</v>
      </c>
      <c r="B84" s="217">
        <v>51212</v>
      </c>
      <c r="C84" s="222"/>
      <c r="E84" s="229" t="s">
        <v>1155</v>
      </c>
      <c r="F84" s="229" t="s">
        <v>5</v>
      </c>
    </row>
    <row r="85" spans="1:6">
      <c r="A85" s="217">
        <v>16</v>
      </c>
      <c r="B85" s="217">
        <v>14500</v>
      </c>
      <c r="C85" s="222"/>
      <c r="E85" s="229" t="s">
        <v>1154</v>
      </c>
      <c r="F85" s="229" t="s">
        <v>4</v>
      </c>
    </row>
    <row r="86" spans="1:6">
      <c r="A86" s="217">
        <v>17</v>
      </c>
      <c r="B86" s="217">
        <v>4511</v>
      </c>
      <c r="C86" s="222"/>
      <c r="E86" s="229" t="s">
        <v>1153</v>
      </c>
      <c r="F86" s="229" t="s">
        <v>3</v>
      </c>
    </row>
    <row r="87" spans="1:6">
      <c r="A87" s="217">
        <v>18</v>
      </c>
      <c r="B87" s="217">
        <v>12000</v>
      </c>
      <c r="C87" s="222"/>
      <c r="E87" s="229" t="s">
        <v>1152</v>
      </c>
      <c r="F87" s="229" t="s">
        <v>2</v>
      </c>
    </row>
    <row r="88" spans="1:6">
      <c r="A88" s="217">
        <v>19</v>
      </c>
      <c r="B88" s="217">
        <v>13000</v>
      </c>
      <c r="C88" s="222"/>
      <c r="E88" s="230"/>
      <c r="F88" s="230"/>
    </row>
    <row r="89" spans="1:6">
      <c r="A89" s="217">
        <v>20</v>
      </c>
      <c r="B89" s="217">
        <v>16000</v>
      </c>
      <c r="C89" s="222"/>
      <c r="E89" s="229" t="s">
        <v>1151</v>
      </c>
      <c r="F89" s="229" t="s">
        <v>1150</v>
      </c>
    </row>
    <row r="90" spans="1:6">
      <c r="A90" s="217">
        <v>21</v>
      </c>
      <c r="B90" s="217">
        <v>11500</v>
      </c>
      <c r="C90" s="222"/>
    </row>
    <row r="91" spans="1:6">
      <c r="A91" s="217">
        <v>22</v>
      </c>
      <c r="B91" s="217">
        <v>13000</v>
      </c>
      <c r="C91" s="222"/>
    </row>
    <row r="92" spans="1:6">
      <c r="A92" s="217">
        <v>23</v>
      </c>
      <c r="B92" s="217">
        <v>15000</v>
      </c>
      <c r="C92" s="222"/>
    </row>
    <row r="93" spans="1:6">
      <c r="A93" s="217">
        <v>24</v>
      </c>
      <c r="B93" s="217">
        <v>1520</v>
      </c>
      <c r="C93" s="222"/>
    </row>
    <row r="94" spans="1:6">
      <c r="A94" s="217">
        <v>25</v>
      </c>
      <c r="B94" s="217">
        <v>13000</v>
      </c>
      <c r="C94" s="222"/>
    </row>
    <row r="95" spans="1:6">
      <c r="A95" s="217">
        <v>26</v>
      </c>
      <c r="B95" s="217">
        <v>15000</v>
      </c>
      <c r="C95" s="222"/>
    </row>
    <row r="96" spans="1:6">
      <c r="A96" s="217">
        <v>27</v>
      </c>
      <c r="B96" s="217">
        <v>14500</v>
      </c>
      <c r="C96" s="222"/>
    </row>
    <row r="97" spans="1:11">
      <c r="A97" s="217">
        <v>28</v>
      </c>
      <c r="B97" s="217">
        <v>15000</v>
      </c>
      <c r="C97" s="222"/>
    </row>
    <row r="98" spans="1:11">
      <c r="A98" s="217">
        <v>29</v>
      </c>
      <c r="B98" s="217">
        <v>12000</v>
      </c>
      <c r="C98" s="222"/>
    </row>
    <row r="99" spans="1:11">
      <c r="A99" s="217">
        <v>30</v>
      </c>
      <c r="B99" s="217">
        <v>35125</v>
      </c>
      <c r="C99" s="222"/>
    </row>
    <row r="100" spans="1:11">
      <c r="A100" s="217">
        <v>31</v>
      </c>
      <c r="B100" s="217">
        <v>16000</v>
      </c>
      <c r="C100" s="222"/>
    </row>
    <row r="103" spans="1:11">
      <c r="A103" s="335" t="s">
        <v>1158</v>
      </c>
      <c r="B103" s="336" t="s">
        <v>1187</v>
      </c>
      <c r="C103" s="336"/>
      <c r="D103" s="336"/>
      <c r="E103" s="336"/>
      <c r="F103" s="336"/>
      <c r="G103" s="336"/>
      <c r="H103" s="336"/>
      <c r="I103" s="336"/>
      <c r="J103" s="336"/>
      <c r="K103" s="336"/>
    </row>
    <row r="104" spans="1:11">
      <c r="A104" s="335"/>
      <c r="B104" s="336"/>
      <c r="C104" s="336"/>
      <c r="D104" s="336"/>
      <c r="E104" s="336"/>
      <c r="F104" s="336"/>
      <c r="G104" s="336"/>
      <c r="H104" s="336"/>
      <c r="I104" s="336"/>
      <c r="J104" s="336"/>
      <c r="K104" s="336"/>
    </row>
    <row r="105" spans="1:11">
      <c r="A105" s="335"/>
      <c r="B105" s="336"/>
      <c r="C105" s="336"/>
      <c r="D105" s="336"/>
      <c r="E105" s="336"/>
      <c r="F105" s="336"/>
      <c r="G105" s="336"/>
      <c r="H105" s="336"/>
      <c r="I105" s="336"/>
      <c r="J105" s="336"/>
      <c r="K105" s="336"/>
    </row>
    <row r="106" spans="1:11" ht="15.75" thickBot="1"/>
    <row r="107" spans="1:11" ht="15.75" thickBot="1">
      <c r="A107" s="227" t="s">
        <v>1021</v>
      </c>
    </row>
    <row r="108" spans="1:11" ht="15.75" thickBot="1">
      <c r="A108" s="154">
        <v>11</v>
      </c>
      <c r="D108" s="338" t="s">
        <v>49</v>
      </c>
      <c r="E108" s="339"/>
    </row>
    <row r="109" spans="1:11">
      <c r="A109" s="217">
        <v>99</v>
      </c>
      <c r="D109" s="331"/>
      <c r="E109" s="332"/>
    </row>
    <row r="110" spans="1:11" ht="15.75" thickBot="1">
      <c r="A110" s="217">
        <v>56</v>
      </c>
      <c r="D110" s="333"/>
      <c r="E110" s="334"/>
    </row>
    <row r="111" spans="1:11">
      <c r="A111" s="217">
        <v>14</v>
      </c>
    </row>
    <row r="112" spans="1:11">
      <c r="A112" s="217">
        <v>15</v>
      </c>
    </row>
    <row r="113" spans="1:1">
      <c r="A113" s="217">
        <v>16</v>
      </c>
    </row>
    <row r="114" spans="1:1">
      <c r="A114" s="217">
        <v>59</v>
      </c>
    </row>
    <row r="115" spans="1:1">
      <c r="A115" s="217">
        <v>18</v>
      </c>
    </row>
    <row r="116" spans="1:1">
      <c r="A116" s="217">
        <v>19</v>
      </c>
    </row>
    <row r="117" spans="1:1">
      <c r="A117" s="217">
        <v>20</v>
      </c>
    </row>
    <row r="118" spans="1:1">
      <c r="A118" s="217">
        <v>21</v>
      </c>
    </row>
    <row r="119" spans="1:1">
      <c r="A119" s="217">
        <v>22</v>
      </c>
    </row>
    <row r="120" spans="1:1">
      <c r="A120" s="217">
        <v>23</v>
      </c>
    </row>
    <row r="121" spans="1:1">
      <c r="A121" s="217">
        <v>24</v>
      </c>
    </row>
    <row r="122" spans="1:1">
      <c r="A122" s="217">
        <v>6</v>
      </c>
    </row>
    <row r="123" spans="1:1">
      <c r="A123" s="217">
        <v>0</v>
      </c>
    </row>
    <row r="124" spans="1:1">
      <c r="A124" s="217">
        <v>9</v>
      </c>
    </row>
    <row r="125" spans="1:1">
      <c r="A125" s="217">
        <v>28</v>
      </c>
    </row>
    <row r="126" spans="1:1">
      <c r="A126" s="217">
        <v>29</v>
      </c>
    </row>
    <row r="127" spans="1:1">
      <c r="A127" s="217">
        <v>30</v>
      </c>
    </row>
    <row r="128" spans="1:1">
      <c r="A128" s="217">
        <v>2</v>
      </c>
    </row>
    <row r="129" spans="1:14">
      <c r="A129" s="154">
        <v>11</v>
      </c>
    </row>
    <row r="130" spans="1:14">
      <c r="A130" s="217">
        <v>12</v>
      </c>
    </row>
    <row r="131" spans="1:14">
      <c r="A131" s="217">
        <v>1</v>
      </c>
    </row>
    <row r="132" spans="1:14">
      <c r="A132" s="217">
        <v>14</v>
      </c>
    </row>
    <row r="133" spans="1:14">
      <c r="A133" s="217">
        <v>15</v>
      </c>
    </row>
    <row r="134" spans="1:14">
      <c r="A134" s="217">
        <v>16</v>
      </c>
    </row>
    <row r="135" spans="1:14">
      <c r="A135" s="217">
        <v>8</v>
      </c>
    </row>
    <row r="136" spans="1:14">
      <c r="A136" s="217">
        <v>18</v>
      </c>
    </row>
    <row r="137" spans="1:14">
      <c r="A137" s="217">
        <v>87</v>
      </c>
    </row>
    <row r="138" spans="1:14">
      <c r="A138" s="217">
        <v>20</v>
      </c>
    </row>
    <row r="141" spans="1:14">
      <c r="A141" s="335" t="s">
        <v>1149</v>
      </c>
      <c r="B141" s="336" t="s">
        <v>1188</v>
      </c>
      <c r="C141" s="336"/>
      <c r="D141" s="336"/>
      <c r="E141" s="336"/>
      <c r="F141" s="336"/>
      <c r="G141" s="336"/>
      <c r="H141" s="336"/>
      <c r="I141" s="336"/>
      <c r="J141" s="336"/>
      <c r="K141" s="336"/>
      <c r="L141" s="336"/>
      <c r="M141" s="336"/>
      <c r="N141" s="336"/>
    </row>
    <row r="142" spans="1:14">
      <c r="A142" s="335"/>
      <c r="B142" s="336"/>
      <c r="C142" s="336"/>
      <c r="D142" s="336"/>
      <c r="E142" s="336"/>
      <c r="F142" s="336"/>
      <c r="G142" s="336"/>
      <c r="H142" s="336"/>
      <c r="I142" s="336"/>
      <c r="J142" s="336"/>
      <c r="K142" s="336"/>
      <c r="L142" s="336"/>
      <c r="M142" s="336"/>
      <c r="N142" s="336"/>
    </row>
    <row r="143" spans="1:14">
      <c r="A143" s="335"/>
      <c r="B143" s="336"/>
      <c r="C143" s="336"/>
      <c r="D143" s="336"/>
      <c r="E143" s="336"/>
      <c r="F143" s="336"/>
      <c r="G143" s="336"/>
      <c r="H143" s="336"/>
      <c r="I143" s="336"/>
      <c r="J143" s="336"/>
      <c r="K143" s="336"/>
      <c r="L143" s="336"/>
      <c r="M143" s="336"/>
      <c r="N143" s="336"/>
    </row>
    <row r="144" spans="1:14" ht="15.75" thickBot="1"/>
    <row r="145" spans="1:3">
      <c r="A145" s="228" t="s">
        <v>147</v>
      </c>
      <c r="B145" s="228" t="s">
        <v>160</v>
      </c>
    </row>
    <row r="146" spans="1:3">
      <c r="A146" s="217" t="s">
        <v>9</v>
      </c>
      <c r="B146" s="217">
        <v>251</v>
      </c>
      <c r="C146" s="217">
        <f>SUMIF(A146:A171,"Feb",B146:B171)</f>
        <v>3005</v>
      </c>
    </row>
    <row r="147" spans="1:3">
      <c r="A147" s="217" t="s">
        <v>10</v>
      </c>
      <c r="B147" s="217">
        <v>956</v>
      </c>
    </row>
    <row r="148" spans="1:3">
      <c r="A148" s="217" t="s">
        <v>32</v>
      </c>
      <c r="B148" s="217">
        <v>12</v>
      </c>
    </row>
    <row r="149" spans="1:3">
      <c r="A149" s="217" t="s">
        <v>1140</v>
      </c>
      <c r="B149" s="217">
        <v>15</v>
      </c>
    </row>
    <row r="150" spans="1:3">
      <c r="A150" s="217" t="s">
        <v>152</v>
      </c>
      <c r="B150" s="217">
        <v>745</v>
      </c>
    </row>
    <row r="151" spans="1:3">
      <c r="A151" s="217" t="s">
        <v>1140</v>
      </c>
      <c r="B151" s="217">
        <v>458</v>
      </c>
    </row>
    <row r="152" spans="1:3">
      <c r="A152" s="217" t="s">
        <v>1146</v>
      </c>
      <c r="B152" s="217">
        <v>125</v>
      </c>
    </row>
    <row r="153" spans="1:3">
      <c r="A153" s="217" t="s">
        <v>9</v>
      </c>
      <c r="B153" s="217">
        <v>621</v>
      </c>
    </row>
    <row r="154" spans="1:3">
      <c r="A154" s="217" t="s">
        <v>10</v>
      </c>
      <c r="B154" s="217">
        <v>842</v>
      </c>
    </row>
    <row r="155" spans="1:3">
      <c r="A155" s="217" t="s">
        <v>32</v>
      </c>
      <c r="B155" s="217">
        <v>512</v>
      </c>
    </row>
    <row r="156" spans="1:3">
      <c r="A156" s="217" t="s">
        <v>151</v>
      </c>
      <c r="B156" s="217">
        <v>411</v>
      </c>
    </row>
    <row r="157" spans="1:3">
      <c r="A157" s="217" t="s">
        <v>9</v>
      </c>
      <c r="B157" s="217">
        <v>243</v>
      </c>
    </row>
    <row r="158" spans="1:3">
      <c r="A158" s="217" t="s">
        <v>1140</v>
      </c>
      <c r="B158" s="217">
        <v>312</v>
      </c>
    </row>
    <row r="159" spans="1:3">
      <c r="A159" s="217" t="s">
        <v>1146</v>
      </c>
      <c r="B159" s="217">
        <v>621</v>
      </c>
    </row>
    <row r="160" spans="1:3">
      <c r="A160" s="217" t="s">
        <v>1145</v>
      </c>
      <c r="B160" s="217">
        <v>842</v>
      </c>
    </row>
    <row r="161" spans="1:14">
      <c r="A161" s="217" t="s">
        <v>1144</v>
      </c>
      <c r="B161" s="217">
        <v>512</v>
      </c>
    </row>
    <row r="162" spans="1:14">
      <c r="A162" s="217" t="s">
        <v>1143</v>
      </c>
      <c r="B162" s="217">
        <v>411</v>
      </c>
    </row>
    <row r="163" spans="1:14">
      <c r="A163" s="217" t="s">
        <v>1142</v>
      </c>
      <c r="B163" s="217">
        <v>243</v>
      </c>
    </row>
    <row r="164" spans="1:14">
      <c r="A164" s="217" t="s">
        <v>1141</v>
      </c>
      <c r="B164" s="217">
        <v>312</v>
      </c>
    </row>
    <row r="165" spans="1:14">
      <c r="A165" s="217" t="s">
        <v>10</v>
      </c>
      <c r="B165" s="217">
        <v>251</v>
      </c>
    </row>
    <row r="166" spans="1:14">
      <c r="A166" s="217" t="s">
        <v>10</v>
      </c>
      <c r="B166" s="217">
        <v>956</v>
      </c>
    </row>
    <row r="167" spans="1:14">
      <c r="A167" s="217" t="s">
        <v>9</v>
      </c>
      <c r="B167" s="217">
        <v>12</v>
      </c>
    </row>
    <row r="168" spans="1:14">
      <c r="A168" s="217" t="s">
        <v>151</v>
      </c>
      <c r="B168" s="217">
        <v>15</v>
      </c>
    </row>
    <row r="169" spans="1:14">
      <c r="A169" s="217" t="s">
        <v>152</v>
      </c>
      <c r="B169" s="217">
        <v>745</v>
      </c>
    </row>
    <row r="170" spans="1:14">
      <c r="A170" s="217" t="s">
        <v>1140</v>
      </c>
      <c r="B170" s="217">
        <v>458</v>
      </c>
    </row>
    <row r="171" spans="1:14">
      <c r="A171" s="217" t="s">
        <v>1140</v>
      </c>
      <c r="B171" s="217">
        <v>125</v>
      </c>
    </row>
    <row r="174" spans="1:14">
      <c r="A174" s="335" t="s">
        <v>1148</v>
      </c>
      <c r="B174" s="336" t="s">
        <v>1189</v>
      </c>
      <c r="C174" s="336"/>
      <c r="D174" s="336"/>
      <c r="E174" s="336"/>
      <c r="F174" s="336"/>
      <c r="G174" s="336"/>
      <c r="H174" s="336"/>
      <c r="I174" s="336"/>
      <c r="J174" s="336"/>
      <c r="K174" s="336"/>
      <c r="L174" s="336"/>
      <c r="M174" s="336"/>
      <c r="N174" s="336"/>
    </row>
    <row r="175" spans="1:14">
      <c r="A175" s="335"/>
      <c r="B175" s="336"/>
      <c r="C175" s="336"/>
      <c r="D175" s="336"/>
      <c r="E175" s="336"/>
      <c r="F175" s="336"/>
      <c r="G175" s="336"/>
      <c r="H175" s="336"/>
      <c r="I175" s="336"/>
      <c r="J175" s="336"/>
      <c r="K175" s="336"/>
      <c r="L175" s="336"/>
      <c r="M175" s="336"/>
      <c r="N175" s="336"/>
    </row>
    <row r="176" spans="1:14">
      <c r="A176" s="335"/>
      <c r="B176" s="336"/>
      <c r="C176" s="336"/>
      <c r="D176" s="336"/>
      <c r="E176" s="336"/>
      <c r="F176" s="336"/>
      <c r="G176" s="336"/>
      <c r="H176" s="336"/>
      <c r="I176" s="336"/>
      <c r="J176" s="336"/>
      <c r="K176" s="336"/>
      <c r="L176" s="336"/>
      <c r="M176" s="336"/>
      <c r="N176" s="336"/>
    </row>
    <row r="178" spans="1:14">
      <c r="A178" s="218" t="s">
        <v>1130</v>
      </c>
    </row>
    <row r="179" spans="1:14">
      <c r="A179" s="218" t="s">
        <v>164</v>
      </c>
    </row>
    <row r="180" spans="1:14">
      <c r="A180" s="218" t="s">
        <v>1123</v>
      </c>
    </row>
    <row r="181" spans="1:14">
      <c r="A181" s="218" t="s">
        <v>1131</v>
      </c>
    </row>
    <row r="182" spans="1:14">
      <c r="A182" s="218" t="s">
        <v>1126</v>
      </c>
    </row>
    <row r="183" spans="1:14">
      <c r="A183" s="218" t="s">
        <v>1130</v>
      </c>
    </row>
    <row r="184" spans="1:14">
      <c r="A184" s="218">
        <v>45</v>
      </c>
    </row>
    <row r="185" spans="1:14">
      <c r="A185" s="218" t="s">
        <v>1130</v>
      </c>
    </row>
    <row r="186" spans="1:14">
      <c r="A186" s="218" t="s">
        <v>1134</v>
      </c>
    </row>
    <row r="190" spans="1:14">
      <c r="A190" s="335" t="s">
        <v>1147</v>
      </c>
      <c r="B190" s="336" t="s">
        <v>1190</v>
      </c>
      <c r="C190" s="336"/>
      <c r="D190" s="336"/>
      <c r="E190" s="336"/>
      <c r="F190" s="336"/>
      <c r="G190" s="336"/>
      <c r="H190" s="336"/>
      <c r="I190" s="336"/>
      <c r="J190" s="336"/>
      <c r="K190" s="336"/>
      <c r="L190" s="336"/>
      <c r="M190" s="336"/>
      <c r="N190" s="336"/>
    </row>
    <row r="191" spans="1:14">
      <c r="A191" s="335"/>
      <c r="B191" s="336"/>
      <c r="C191" s="336"/>
      <c r="D191" s="336"/>
      <c r="E191" s="336"/>
      <c r="F191" s="336"/>
      <c r="G191" s="336"/>
      <c r="H191" s="336"/>
      <c r="I191" s="336"/>
      <c r="J191" s="336"/>
      <c r="K191" s="336"/>
      <c r="L191" s="336"/>
      <c r="M191" s="336"/>
      <c r="N191" s="336"/>
    </row>
    <row r="192" spans="1:14">
      <c r="A192" s="335"/>
      <c r="B192" s="336"/>
      <c r="C192" s="336"/>
      <c r="D192" s="336"/>
      <c r="E192" s="336"/>
      <c r="F192" s="336"/>
      <c r="G192" s="336"/>
      <c r="H192" s="336"/>
      <c r="I192" s="336"/>
      <c r="J192" s="336"/>
      <c r="K192" s="336"/>
      <c r="L192" s="336"/>
      <c r="M192" s="336"/>
      <c r="N192" s="336"/>
    </row>
    <row r="194" spans="1:14">
      <c r="A194" s="218" t="s">
        <v>1130</v>
      </c>
    </row>
    <row r="195" spans="1:14">
      <c r="A195" s="218">
        <v>5</v>
      </c>
    </row>
    <row r="196" spans="1:14">
      <c r="A196" s="218" t="s">
        <v>1123</v>
      </c>
    </row>
    <row r="197" spans="1:14">
      <c r="A197" s="218" t="s">
        <v>1131</v>
      </c>
    </row>
    <row r="198" spans="1:14">
      <c r="A198" s="218" t="s">
        <v>1126</v>
      </c>
    </row>
    <row r="199" spans="1:14">
      <c r="A199" s="218" t="s">
        <v>1130</v>
      </c>
    </row>
    <row r="200" spans="1:14">
      <c r="A200" s="218">
        <v>45</v>
      </c>
    </row>
    <row r="201" spans="1:14">
      <c r="A201" s="218" t="s">
        <v>1130</v>
      </c>
    </row>
    <row r="202" spans="1:14">
      <c r="A202" s="218">
        <v>0</v>
      </c>
    </row>
    <row r="203" spans="1:14">
      <c r="A203" s="218">
        <v>1</v>
      </c>
    </row>
    <row r="206" spans="1:14">
      <c r="A206" s="335" t="s">
        <v>1139</v>
      </c>
      <c r="B206" s="336" t="s">
        <v>1128</v>
      </c>
      <c r="C206" s="336"/>
      <c r="D206" s="336"/>
      <c r="E206" s="336"/>
      <c r="F206" s="336"/>
      <c r="G206" s="336"/>
      <c r="H206" s="336"/>
      <c r="I206" s="336"/>
      <c r="J206" s="336"/>
      <c r="K206" s="336"/>
      <c r="L206" s="336"/>
      <c r="M206" s="336"/>
      <c r="N206" s="336"/>
    </row>
    <row r="207" spans="1:14">
      <c r="A207" s="335"/>
      <c r="B207" s="336"/>
      <c r="C207" s="336"/>
      <c r="D207" s="336"/>
      <c r="E207" s="336"/>
      <c r="F207" s="336"/>
      <c r="G207" s="336"/>
      <c r="H207" s="336"/>
      <c r="I207" s="336"/>
      <c r="J207" s="336"/>
      <c r="K207" s="336"/>
      <c r="L207" s="336"/>
      <c r="M207" s="336"/>
      <c r="N207" s="336"/>
    </row>
    <row r="208" spans="1:14">
      <c r="A208" s="335"/>
      <c r="B208" s="336"/>
      <c r="C208" s="336"/>
      <c r="D208" s="336"/>
      <c r="E208" s="336"/>
      <c r="F208" s="336"/>
      <c r="G208" s="336"/>
      <c r="H208" s="336"/>
      <c r="I208" s="336"/>
      <c r="J208" s="336"/>
      <c r="K208" s="336"/>
      <c r="L208" s="336"/>
      <c r="M208" s="336"/>
      <c r="N208" s="336"/>
    </row>
    <row r="210" spans="1:14">
      <c r="A210" s="218" t="b">
        <v>1</v>
      </c>
    </row>
    <row r="211" spans="1:14">
      <c r="A211" s="218" t="s">
        <v>1122</v>
      </c>
    </row>
    <row r="212" spans="1:14">
      <c r="A212" s="218" t="s">
        <v>1123</v>
      </c>
    </row>
    <row r="213" spans="1:14">
      <c r="A213" s="218" t="b">
        <v>1</v>
      </c>
    </row>
    <row r="214" spans="1:14">
      <c r="A214" s="218" t="s">
        <v>1126</v>
      </c>
    </row>
    <row r="215" spans="1:14">
      <c r="A215" s="218" t="s">
        <v>1122</v>
      </c>
    </row>
    <row r="216" spans="1:14">
      <c r="A216" s="218">
        <v>45</v>
      </c>
    </row>
    <row r="217" spans="1:14">
      <c r="A217" s="218" t="b">
        <v>1</v>
      </c>
    </row>
    <row r="218" spans="1:14">
      <c r="A218" s="218" t="b">
        <v>1</v>
      </c>
    </row>
    <row r="219" spans="1:14">
      <c r="A219" s="218" t="s">
        <v>1122</v>
      </c>
    </row>
    <row r="221" spans="1:14" ht="15" customHeight="1">
      <c r="A221" s="335" t="s">
        <v>1138</v>
      </c>
      <c r="B221" s="336" t="s">
        <v>1191</v>
      </c>
      <c r="C221" s="336"/>
      <c r="D221" s="336"/>
      <c r="E221" s="336"/>
      <c r="F221" s="336"/>
      <c r="G221" s="336"/>
      <c r="H221" s="336"/>
      <c r="I221" s="336"/>
      <c r="J221" s="336"/>
      <c r="K221" s="336"/>
      <c r="L221" s="336"/>
      <c r="M221" s="336"/>
      <c r="N221" s="336"/>
    </row>
    <row r="222" spans="1:14" ht="15" customHeight="1">
      <c r="A222" s="335"/>
      <c r="B222" s="336"/>
      <c r="C222" s="336"/>
      <c r="D222" s="336"/>
      <c r="E222" s="336"/>
      <c r="F222" s="336"/>
      <c r="G222" s="336"/>
      <c r="H222" s="336"/>
      <c r="I222" s="336"/>
      <c r="J222" s="336"/>
      <c r="K222" s="336"/>
      <c r="L222" s="336"/>
      <c r="M222" s="336"/>
      <c r="N222" s="336"/>
    </row>
    <row r="223" spans="1:14" ht="15.75" customHeight="1">
      <c r="A223" s="335"/>
      <c r="B223" s="336"/>
      <c r="C223" s="336"/>
      <c r="D223" s="336"/>
      <c r="E223" s="336"/>
      <c r="F223" s="336"/>
      <c r="G223" s="336"/>
      <c r="H223" s="336"/>
      <c r="I223" s="336"/>
      <c r="J223" s="336"/>
      <c r="K223" s="336"/>
      <c r="L223" s="336"/>
      <c r="M223" s="336"/>
      <c r="N223" s="336"/>
    </row>
    <row r="225" spans="1:14">
      <c r="A225" s="218"/>
    </row>
    <row r="226" spans="1:14">
      <c r="A226" s="218" t="s">
        <v>1122</v>
      </c>
    </row>
    <row r="227" spans="1:14">
      <c r="A227" s="218" t="s">
        <v>1123</v>
      </c>
    </row>
    <row r="228" spans="1:14">
      <c r="A228" s="218" t="b">
        <v>1</v>
      </c>
    </row>
    <row r="229" spans="1:14">
      <c r="A229" s="218"/>
    </row>
    <row r="230" spans="1:14">
      <c r="A230" s="218" t="s">
        <v>1122</v>
      </c>
    </row>
    <row r="231" spans="1:14">
      <c r="A231" s="218">
        <v>45</v>
      </c>
    </row>
    <row r="232" spans="1:14">
      <c r="A232" s="218"/>
    </row>
    <row r="233" spans="1:14">
      <c r="A233" s="218" t="b">
        <v>1</v>
      </c>
    </row>
    <row r="234" spans="1:14">
      <c r="A234" s="218" t="s">
        <v>1122</v>
      </c>
    </row>
    <row r="236" spans="1:14">
      <c r="A236" s="335" t="s">
        <v>1137</v>
      </c>
      <c r="B236" s="336" t="s">
        <v>1192</v>
      </c>
      <c r="C236" s="336"/>
      <c r="D236" s="336"/>
      <c r="E236" s="336"/>
      <c r="F236" s="336"/>
      <c r="G236" s="336"/>
      <c r="H236" s="336"/>
      <c r="I236" s="336"/>
      <c r="J236" s="336"/>
      <c r="K236" s="336"/>
      <c r="L236" s="336"/>
      <c r="M236" s="336"/>
      <c r="N236" s="336"/>
    </row>
    <row r="237" spans="1:14">
      <c r="A237" s="335"/>
      <c r="B237" s="336"/>
      <c r="C237" s="336"/>
      <c r="D237" s="336"/>
      <c r="E237" s="336"/>
      <c r="F237" s="336"/>
      <c r="G237" s="336"/>
      <c r="H237" s="336"/>
      <c r="I237" s="336"/>
      <c r="J237" s="336"/>
      <c r="K237" s="336"/>
      <c r="L237" s="336"/>
      <c r="M237" s="336"/>
      <c r="N237" s="336"/>
    </row>
    <row r="238" spans="1:14">
      <c r="A238" s="335"/>
      <c r="B238" s="336"/>
      <c r="C238" s="336"/>
      <c r="D238" s="336"/>
      <c r="E238" s="336"/>
      <c r="F238" s="336"/>
      <c r="G238" s="336"/>
      <c r="H238" s="336"/>
      <c r="I238" s="336"/>
      <c r="J238" s="336"/>
      <c r="K238" s="336"/>
      <c r="L238" s="336"/>
      <c r="M238" s="336"/>
      <c r="N238" s="336"/>
    </row>
    <row r="240" spans="1:14">
      <c r="A240" s="218"/>
    </row>
    <row r="241" spans="1:14">
      <c r="A241" s="218" t="s">
        <v>1122</v>
      </c>
    </row>
    <row r="242" spans="1:14">
      <c r="A242" s="218" t="s">
        <v>1123</v>
      </c>
    </row>
    <row r="243" spans="1:14">
      <c r="A243" s="218" t="b">
        <v>1</v>
      </c>
    </row>
    <row r="244" spans="1:14">
      <c r="A244" s="218"/>
    </row>
    <row r="245" spans="1:14">
      <c r="A245" s="218" t="s">
        <v>1122</v>
      </c>
    </row>
    <row r="246" spans="1:14">
      <c r="A246" s="218">
        <v>45</v>
      </c>
    </row>
    <row r="247" spans="1:14">
      <c r="A247" s="218"/>
    </row>
    <row r="248" spans="1:14">
      <c r="A248" s="218" t="b">
        <v>1</v>
      </c>
    </row>
    <row r="249" spans="1:14">
      <c r="A249" s="218" t="s">
        <v>1122</v>
      </c>
    </row>
    <row r="251" spans="1:14">
      <c r="A251" s="335" t="s">
        <v>1136</v>
      </c>
      <c r="B251" s="336" t="s">
        <v>1120</v>
      </c>
      <c r="C251" s="336"/>
      <c r="D251" s="336"/>
      <c r="E251" s="336"/>
      <c r="F251" s="336"/>
      <c r="G251" s="336"/>
      <c r="H251" s="336"/>
      <c r="I251" s="336"/>
      <c r="J251" s="336"/>
      <c r="K251" s="336"/>
      <c r="L251" s="336"/>
      <c r="M251" s="336"/>
      <c r="N251" s="336"/>
    </row>
    <row r="252" spans="1:14">
      <c r="A252" s="335"/>
      <c r="B252" s="336"/>
      <c r="C252" s="336"/>
      <c r="D252" s="336"/>
      <c r="E252" s="336"/>
      <c r="F252" s="336"/>
      <c r="G252" s="336"/>
      <c r="H252" s="336"/>
      <c r="I252" s="336"/>
      <c r="J252" s="336"/>
      <c r="K252" s="336"/>
      <c r="L252" s="336"/>
      <c r="M252" s="336"/>
      <c r="N252" s="336"/>
    </row>
    <row r="253" spans="1:14">
      <c r="A253" s="335"/>
      <c r="B253" s="336"/>
      <c r="C253" s="336"/>
      <c r="D253" s="336"/>
      <c r="E253" s="336"/>
      <c r="F253" s="336"/>
      <c r="G253" s="336"/>
      <c r="H253" s="336"/>
      <c r="I253" s="336"/>
      <c r="J253" s="336"/>
      <c r="K253" s="336"/>
      <c r="L253" s="336"/>
      <c r="M253" s="336"/>
      <c r="N253" s="336"/>
    </row>
    <row r="255" spans="1:14">
      <c r="A255" s="218" t="s">
        <v>153</v>
      </c>
      <c r="B255" s="218" t="s">
        <v>1119</v>
      </c>
      <c r="C255" s="218" t="s">
        <v>1091</v>
      </c>
    </row>
    <row r="256" spans="1:14">
      <c r="A256" s="218" t="s">
        <v>1118</v>
      </c>
      <c r="B256" s="218">
        <v>4</v>
      </c>
      <c r="C256" s="218">
        <v>10</v>
      </c>
    </row>
    <row r="257" spans="1:14">
      <c r="A257" s="218" t="s">
        <v>1117</v>
      </c>
      <c r="B257" s="218">
        <v>6</v>
      </c>
      <c r="C257" s="218">
        <v>5</v>
      </c>
    </row>
    <row r="258" spans="1:14">
      <c r="A258" s="218" t="s">
        <v>1116</v>
      </c>
      <c r="B258" s="218">
        <v>8</v>
      </c>
      <c r="C258" s="218">
        <v>7</v>
      </c>
    </row>
    <row r="259" spans="1:14">
      <c r="A259" s="218" t="s">
        <v>1115</v>
      </c>
      <c r="B259" s="218">
        <v>2</v>
      </c>
      <c r="C259" s="218">
        <v>2</v>
      </c>
    </row>
    <row r="260" spans="1:14">
      <c r="A260" s="218" t="s">
        <v>1114</v>
      </c>
      <c r="B260" s="218">
        <v>5</v>
      </c>
      <c r="C260" s="218">
        <v>9</v>
      </c>
    </row>
    <row r="262" spans="1:14">
      <c r="B262" t="s">
        <v>1</v>
      </c>
      <c r="C262" s="72" t="s">
        <v>1112</v>
      </c>
    </row>
    <row r="265" spans="1:14">
      <c r="A265" s="335" t="s">
        <v>1135</v>
      </c>
      <c r="B265" s="336" t="s">
        <v>1193</v>
      </c>
      <c r="C265" s="336"/>
      <c r="D265" s="336"/>
      <c r="E265" s="336"/>
      <c r="F265" s="336"/>
      <c r="G265" s="336"/>
      <c r="H265" s="336"/>
      <c r="I265" s="336"/>
      <c r="J265" s="336"/>
      <c r="K265" s="336"/>
      <c r="L265" s="336"/>
      <c r="M265" s="336"/>
      <c r="N265" s="336"/>
    </row>
    <row r="266" spans="1:14">
      <c r="A266" s="335"/>
      <c r="B266" s="336"/>
      <c r="C266" s="336"/>
      <c r="D266" s="336"/>
      <c r="E266" s="336"/>
      <c r="F266" s="336"/>
      <c r="G266" s="336"/>
      <c r="H266" s="336"/>
      <c r="I266" s="336"/>
      <c r="J266" s="336"/>
      <c r="K266" s="336"/>
      <c r="L266" s="336"/>
      <c r="M266" s="336"/>
      <c r="N266" s="336"/>
    </row>
    <row r="267" spans="1:14">
      <c r="A267" s="335"/>
      <c r="B267" s="336"/>
      <c r="C267" s="336"/>
      <c r="D267" s="336"/>
      <c r="E267" s="336"/>
      <c r="F267" s="336"/>
      <c r="G267" s="336"/>
      <c r="H267" s="336"/>
      <c r="I267" s="336"/>
      <c r="J267" s="336"/>
      <c r="K267" s="336"/>
      <c r="L267" s="336"/>
      <c r="M267" s="336"/>
      <c r="N267" s="336"/>
    </row>
    <row r="268" spans="1:14" ht="15.75" thickBot="1"/>
    <row r="269" spans="1:14" ht="15.75" thickBot="1">
      <c r="A269" s="227" t="s">
        <v>1108</v>
      </c>
      <c r="B269" s="226"/>
    </row>
    <row r="270" spans="1:14">
      <c r="A270" s="154">
        <v>11.435</v>
      </c>
      <c r="B270" s="154"/>
    </row>
    <row r="271" spans="1:14">
      <c r="A271" s="217">
        <v>12.67</v>
      </c>
      <c r="B271" s="217"/>
    </row>
    <row r="272" spans="1:14">
      <c r="A272" s="217">
        <v>3.8969999999999998</v>
      </c>
      <c r="B272" s="217"/>
    </row>
    <row r="273" spans="1:14">
      <c r="A273" s="217">
        <v>15.99</v>
      </c>
      <c r="B273" s="217"/>
    </row>
    <row r="274" spans="1:14">
      <c r="A274" s="217">
        <v>1.08</v>
      </c>
      <c r="B274" s="217"/>
    </row>
    <row r="276" spans="1:14">
      <c r="A276" s="335" t="s">
        <v>1133</v>
      </c>
      <c r="B276" s="336" t="s">
        <v>1194</v>
      </c>
      <c r="C276" s="336"/>
      <c r="D276" s="336"/>
      <c r="E276" s="336"/>
      <c r="F276" s="336"/>
      <c r="G276" s="336"/>
      <c r="H276" s="336"/>
      <c r="I276" s="336"/>
      <c r="J276" s="336"/>
      <c r="K276" s="336"/>
      <c r="L276" s="336"/>
      <c r="M276" s="336"/>
      <c r="N276" s="336"/>
    </row>
    <row r="277" spans="1:14">
      <c r="A277" s="335"/>
      <c r="B277" s="336"/>
      <c r="C277" s="336"/>
      <c r="D277" s="336"/>
      <c r="E277" s="336"/>
      <c r="F277" s="336"/>
      <c r="G277" s="336"/>
      <c r="H277" s="336"/>
      <c r="I277" s="336"/>
      <c r="J277" s="336"/>
      <c r="K277" s="336"/>
      <c r="L277" s="336"/>
      <c r="M277" s="336"/>
      <c r="N277" s="336"/>
    </row>
    <row r="278" spans="1:14">
      <c r="A278" s="335"/>
      <c r="B278" s="336"/>
      <c r="C278" s="336"/>
      <c r="D278" s="336"/>
      <c r="E278" s="336"/>
      <c r="F278" s="336"/>
      <c r="G278" s="336"/>
      <c r="H278" s="336"/>
      <c r="I278" s="336"/>
      <c r="J278" s="336"/>
      <c r="K278" s="336"/>
      <c r="L278" s="336"/>
      <c r="M278" s="336"/>
      <c r="N278" s="336"/>
    </row>
    <row r="280" spans="1:14" ht="15.75" thickBot="1"/>
    <row r="281" spans="1:14" ht="15.75" thickBot="1">
      <c r="A281" s="227" t="s">
        <v>1108</v>
      </c>
      <c r="B281" s="226"/>
    </row>
    <row r="282" spans="1:14">
      <c r="A282" s="154">
        <v>11.435</v>
      </c>
      <c r="B282" s="154"/>
    </row>
    <row r="283" spans="1:14">
      <c r="A283" s="217">
        <v>12.67</v>
      </c>
      <c r="B283" s="217"/>
    </row>
    <row r="284" spans="1:14">
      <c r="A284" s="217">
        <v>3.8969999999999998</v>
      </c>
      <c r="B284" s="217"/>
    </row>
    <row r="285" spans="1:14">
      <c r="A285" s="217">
        <v>15.99</v>
      </c>
      <c r="B285" s="217"/>
    </row>
    <row r="286" spans="1:14">
      <c r="A286" s="217">
        <v>1.08</v>
      </c>
      <c r="B286" s="217"/>
    </row>
    <row r="289" spans="1:14">
      <c r="A289" s="335" t="s">
        <v>1132</v>
      </c>
      <c r="B289" s="336" t="s">
        <v>1195</v>
      </c>
      <c r="C289" s="336"/>
      <c r="D289" s="336"/>
      <c r="E289" s="336"/>
      <c r="F289" s="336"/>
      <c r="G289" s="336"/>
      <c r="H289" s="336"/>
      <c r="I289" s="336"/>
      <c r="J289" s="336"/>
      <c r="K289" s="336"/>
      <c r="L289" s="336"/>
      <c r="M289" s="336"/>
      <c r="N289" s="336"/>
    </row>
    <row r="290" spans="1:14">
      <c r="A290" s="335"/>
      <c r="B290" s="336"/>
      <c r="C290" s="336"/>
      <c r="D290" s="336"/>
      <c r="E290" s="336"/>
      <c r="F290" s="336"/>
      <c r="G290" s="336"/>
      <c r="H290" s="336"/>
      <c r="I290" s="336"/>
      <c r="J290" s="336"/>
      <c r="K290" s="336"/>
      <c r="L290" s="336"/>
      <c r="M290" s="336"/>
      <c r="N290" s="336"/>
    </row>
    <row r="291" spans="1:14">
      <c r="A291" s="335"/>
      <c r="B291" s="336"/>
      <c r="C291" s="336"/>
      <c r="D291" s="336"/>
      <c r="E291" s="336"/>
      <c r="F291" s="336"/>
      <c r="G291" s="336"/>
      <c r="H291" s="336"/>
      <c r="I291" s="336"/>
      <c r="J291" s="336"/>
      <c r="K291" s="336"/>
      <c r="L291" s="336"/>
      <c r="M291" s="336"/>
      <c r="N291" s="336"/>
    </row>
    <row r="293" spans="1:14" ht="15.75" thickBot="1"/>
    <row r="294" spans="1:14" ht="15.75" thickBot="1">
      <c r="A294" s="227" t="s">
        <v>1108</v>
      </c>
      <c r="B294" s="226"/>
    </row>
    <row r="295" spans="1:14">
      <c r="A295" s="154">
        <v>11.435</v>
      </c>
      <c r="B295" s="154"/>
    </row>
    <row r="296" spans="1:14">
      <c r="A296" s="217">
        <v>12.67</v>
      </c>
      <c r="B296" s="217"/>
    </row>
    <row r="297" spans="1:14">
      <c r="A297" s="217">
        <v>3.8969999999999998</v>
      </c>
      <c r="B297" s="217"/>
    </row>
    <row r="298" spans="1:14">
      <c r="A298" s="217">
        <v>15.99</v>
      </c>
      <c r="B298" s="217"/>
    </row>
    <row r="299" spans="1:14">
      <c r="A299" s="217">
        <v>1.08</v>
      </c>
      <c r="B299" s="217"/>
    </row>
    <row r="303" spans="1:14">
      <c r="A303" s="335" t="s">
        <v>1129</v>
      </c>
      <c r="B303" s="336" t="s">
        <v>1197</v>
      </c>
      <c r="C303" s="336"/>
      <c r="D303" s="336"/>
      <c r="E303" s="336"/>
      <c r="F303" s="336"/>
      <c r="G303" s="336"/>
      <c r="H303" s="336"/>
      <c r="I303" s="336"/>
      <c r="J303" s="336"/>
      <c r="K303" s="336"/>
      <c r="L303" s="336"/>
      <c r="M303" s="336"/>
      <c r="N303" s="336"/>
    </row>
    <row r="304" spans="1:14">
      <c r="A304" s="335"/>
      <c r="B304" s="336"/>
      <c r="C304" s="336"/>
      <c r="D304" s="336"/>
      <c r="E304" s="336"/>
      <c r="F304" s="336"/>
      <c r="G304" s="336"/>
      <c r="H304" s="336"/>
      <c r="I304" s="336"/>
      <c r="J304" s="336"/>
      <c r="K304" s="336"/>
      <c r="L304" s="336"/>
      <c r="M304" s="336"/>
      <c r="N304" s="336"/>
    </row>
    <row r="305" spans="1:14">
      <c r="A305" s="335"/>
      <c r="B305" s="336"/>
      <c r="C305" s="336"/>
      <c r="D305" s="336"/>
      <c r="E305" s="336"/>
      <c r="F305" s="336"/>
      <c r="G305" s="336"/>
      <c r="H305" s="336"/>
      <c r="I305" s="336"/>
      <c r="J305" s="336"/>
      <c r="K305" s="336"/>
      <c r="L305" s="336"/>
      <c r="M305" s="336"/>
      <c r="N305" s="336"/>
    </row>
    <row r="307" spans="1:14" ht="15.75" thickBot="1"/>
    <row r="308" spans="1:14" ht="15.75" thickBot="1">
      <c r="A308" s="227" t="s">
        <v>1108</v>
      </c>
      <c r="B308" s="226"/>
    </row>
    <row r="309" spans="1:14">
      <c r="A309" s="154">
        <v>3</v>
      </c>
      <c r="B309" s="154"/>
    </row>
    <row r="310" spans="1:14">
      <c r="A310" s="217">
        <v>2.9</v>
      </c>
      <c r="B310" s="217"/>
    </row>
    <row r="311" spans="1:14">
      <c r="A311" s="217">
        <v>1.6</v>
      </c>
      <c r="B311" s="217"/>
    </row>
    <row r="312" spans="1:14">
      <c r="A312" s="217">
        <v>4.8</v>
      </c>
      <c r="B312" s="217"/>
    </row>
    <row r="313" spans="1:14">
      <c r="A313" s="217">
        <v>33.99</v>
      </c>
      <c r="B313" s="217"/>
    </row>
    <row r="316" spans="1:14" ht="15" customHeight="1">
      <c r="A316" s="335" t="s">
        <v>1127</v>
      </c>
      <c r="B316" s="336" t="s">
        <v>1196</v>
      </c>
      <c r="C316" s="336"/>
      <c r="D316" s="336"/>
      <c r="E316" s="336"/>
      <c r="F316" s="336"/>
      <c r="G316" s="336"/>
      <c r="H316" s="336"/>
      <c r="I316" s="336"/>
      <c r="J316" s="336"/>
      <c r="K316" s="336"/>
      <c r="L316" s="336"/>
      <c r="M316" s="336"/>
      <c r="N316" s="336"/>
    </row>
    <row r="317" spans="1:14" ht="15" customHeight="1">
      <c r="A317" s="335"/>
      <c r="B317" s="336"/>
      <c r="C317" s="336"/>
      <c r="D317" s="336"/>
      <c r="E317" s="336"/>
      <c r="F317" s="336"/>
      <c r="G317" s="336"/>
      <c r="H317" s="336"/>
      <c r="I317" s="336"/>
      <c r="J317" s="336"/>
      <c r="K317" s="336"/>
      <c r="L317" s="336"/>
      <c r="M317" s="336"/>
      <c r="N317" s="336"/>
    </row>
    <row r="318" spans="1:14" ht="15.75" customHeight="1">
      <c r="A318" s="335"/>
      <c r="B318" s="336"/>
      <c r="C318" s="336"/>
      <c r="D318" s="336"/>
      <c r="E318" s="336"/>
      <c r="F318" s="336"/>
      <c r="G318" s="336"/>
      <c r="H318" s="336"/>
      <c r="I318" s="336"/>
      <c r="J318" s="336"/>
      <c r="K318" s="336"/>
      <c r="L318" s="336"/>
      <c r="M318" s="336"/>
      <c r="N318" s="336"/>
    </row>
    <row r="320" spans="1:14" ht="15.75" thickBot="1"/>
    <row r="321" spans="1:14" ht="15.75" thickBot="1">
      <c r="A321" s="227" t="s">
        <v>1108</v>
      </c>
      <c r="B321" s="226"/>
    </row>
    <row r="322" spans="1:14">
      <c r="A322" s="154">
        <v>3</v>
      </c>
      <c r="B322" s="154"/>
    </row>
    <row r="323" spans="1:14">
      <c r="A323" s="217">
        <v>2.9</v>
      </c>
      <c r="B323" s="217"/>
    </row>
    <row r="324" spans="1:14">
      <c r="A324" s="217">
        <v>1.6</v>
      </c>
      <c r="B324" s="217"/>
    </row>
    <row r="325" spans="1:14">
      <c r="A325" s="217">
        <v>4.8</v>
      </c>
      <c r="B325" s="217"/>
    </row>
    <row r="326" spans="1:14">
      <c r="A326" s="217">
        <v>33.99</v>
      </c>
      <c r="B326" s="217"/>
    </row>
    <row r="329" spans="1:14">
      <c r="A329" s="335" t="s">
        <v>1125</v>
      </c>
      <c r="B329" s="336" t="s">
        <v>1198</v>
      </c>
      <c r="C329" s="336"/>
      <c r="D329" s="336"/>
      <c r="E329" s="336"/>
      <c r="F329" s="336"/>
      <c r="G329" s="336"/>
      <c r="H329" s="336"/>
      <c r="I329" s="336"/>
      <c r="J329" s="336"/>
      <c r="K329" s="336"/>
      <c r="L329" s="336"/>
      <c r="M329" s="336"/>
      <c r="N329" s="336"/>
    </row>
    <row r="330" spans="1:14">
      <c r="A330" s="335"/>
      <c r="B330" s="336"/>
      <c r="C330" s="336"/>
      <c r="D330" s="336"/>
      <c r="E330" s="336"/>
      <c r="F330" s="336"/>
      <c r="G330" s="336"/>
      <c r="H330" s="336"/>
      <c r="I330" s="336"/>
      <c r="J330" s="336"/>
      <c r="K330" s="336"/>
      <c r="L330" s="336"/>
      <c r="M330" s="336"/>
      <c r="N330" s="336"/>
    </row>
    <row r="331" spans="1:14">
      <c r="A331" s="335"/>
      <c r="B331" s="336"/>
      <c r="C331" s="336"/>
      <c r="D331" s="336"/>
      <c r="E331" s="336"/>
      <c r="F331" s="336"/>
      <c r="G331" s="336"/>
      <c r="H331" s="336"/>
      <c r="I331" s="336"/>
      <c r="J331" s="336"/>
      <c r="K331" s="336"/>
      <c r="L331" s="336"/>
      <c r="M331" s="336"/>
      <c r="N331" s="336"/>
    </row>
    <row r="334" spans="1:14">
      <c r="A334" s="219">
        <v>31048</v>
      </c>
      <c r="B334" s="217"/>
      <c r="E334" s="219">
        <v>34700</v>
      </c>
      <c r="F334" s="217"/>
    </row>
    <row r="335" spans="1:14">
      <c r="A335" s="219">
        <v>36161</v>
      </c>
      <c r="B335" s="217"/>
      <c r="E335" s="219">
        <v>36161</v>
      </c>
      <c r="F335" s="217"/>
    </row>
    <row r="338" spans="1:14">
      <c r="A338" s="335" t="s">
        <v>1124</v>
      </c>
      <c r="B338" s="336" t="s">
        <v>1199</v>
      </c>
      <c r="C338" s="336"/>
      <c r="D338" s="336"/>
      <c r="E338" s="336"/>
      <c r="F338" s="336"/>
      <c r="G338" s="336"/>
      <c r="H338" s="336"/>
      <c r="I338" s="336"/>
      <c r="J338" s="336"/>
      <c r="K338" s="336"/>
      <c r="L338" s="336"/>
      <c r="M338" s="336"/>
      <c r="N338" s="336"/>
    </row>
    <row r="339" spans="1:14">
      <c r="A339" s="335"/>
      <c r="B339" s="336"/>
      <c r="C339" s="336"/>
      <c r="D339" s="336"/>
      <c r="E339" s="336"/>
      <c r="F339" s="336"/>
      <c r="G339" s="336"/>
      <c r="H339" s="336"/>
      <c r="I339" s="336"/>
      <c r="J339" s="336"/>
      <c r="K339" s="336"/>
      <c r="L339" s="336"/>
      <c r="M339" s="336"/>
      <c r="N339" s="336"/>
    </row>
    <row r="340" spans="1:14">
      <c r="A340" s="335"/>
      <c r="B340" s="336"/>
      <c r="C340" s="336"/>
      <c r="D340" s="336"/>
      <c r="E340" s="336"/>
      <c r="F340" s="336"/>
      <c r="G340" s="336"/>
      <c r="H340" s="336"/>
      <c r="I340" s="336"/>
      <c r="J340" s="336"/>
      <c r="K340" s="336"/>
      <c r="L340" s="336"/>
      <c r="M340" s="336"/>
      <c r="N340" s="336"/>
    </row>
    <row r="343" spans="1:14">
      <c r="A343" s="219">
        <v>31048</v>
      </c>
      <c r="B343" s="217"/>
    </row>
    <row r="344" spans="1:14">
      <c r="A344" s="219">
        <v>36161</v>
      </c>
      <c r="B344" s="217"/>
    </row>
    <row r="347" spans="1:14">
      <c r="A347" s="335" t="s">
        <v>1121</v>
      </c>
      <c r="B347" s="336" t="s">
        <v>1107</v>
      </c>
      <c r="C347" s="336"/>
      <c r="D347" s="336"/>
      <c r="E347" s="336"/>
      <c r="F347" s="336"/>
      <c r="G347" s="336"/>
      <c r="H347" s="336"/>
      <c r="I347" s="336"/>
      <c r="J347" s="336"/>
      <c r="K347" s="336"/>
      <c r="L347" s="336"/>
      <c r="M347" s="336"/>
      <c r="N347" s="336"/>
    </row>
    <row r="348" spans="1:14">
      <c r="A348" s="335"/>
      <c r="B348" s="336"/>
      <c r="C348" s="336"/>
      <c r="D348" s="336"/>
      <c r="E348" s="336"/>
      <c r="F348" s="336"/>
      <c r="G348" s="336"/>
      <c r="H348" s="336"/>
      <c r="I348" s="336"/>
      <c r="J348" s="336"/>
      <c r="K348" s="336"/>
      <c r="L348" s="336"/>
      <c r="M348" s="336"/>
      <c r="N348" s="336"/>
    </row>
    <row r="349" spans="1:14">
      <c r="A349" s="335"/>
      <c r="B349" s="336"/>
      <c r="C349" s="336"/>
      <c r="D349" s="336"/>
      <c r="E349" s="336"/>
      <c r="F349" s="336"/>
      <c r="G349" s="336"/>
      <c r="H349" s="336"/>
      <c r="I349" s="336"/>
      <c r="J349" s="336"/>
      <c r="K349" s="336"/>
      <c r="L349" s="336"/>
      <c r="M349" s="336"/>
      <c r="N349" s="336"/>
    </row>
    <row r="352" spans="1:14">
      <c r="A352" s="267"/>
      <c r="B352" s="267"/>
      <c r="C352" s="267"/>
      <c r="D352" s="267"/>
    </row>
    <row r="353" spans="1:14">
      <c r="A353" s="267"/>
      <c r="B353" s="267"/>
      <c r="C353" s="267"/>
      <c r="D353" s="267"/>
    </row>
    <row r="356" spans="1:14">
      <c r="A356" s="335" t="s">
        <v>1113</v>
      </c>
      <c r="B356" s="336" t="s">
        <v>1200</v>
      </c>
      <c r="C356" s="336"/>
      <c r="D356" s="336"/>
      <c r="E356" s="336"/>
      <c r="F356" s="336"/>
      <c r="G356" s="336"/>
      <c r="H356" s="336"/>
      <c r="I356" s="336"/>
      <c r="J356" s="336"/>
      <c r="K356" s="336"/>
      <c r="L356" s="336"/>
      <c r="M356" s="336"/>
      <c r="N356" s="336"/>
    </row>
    <row r="357" spans="1:14">
      <c r="A357" s="335"/>
      <c r="B357" s="336"/>
      <c r="C357" s="336"/>
      <c r="D357" s="336"/>
      <c r="E357" s="336"/>
      <c r="F357" s="336"/>
      <c r="G357" s="336"/>
      <c r="H357" s="336"/>
      <c r="I357" s="336"/>
      <c r="J357" s="336"/>
      <c r="K357" s="336"/>
      <c r="L357" s="336"/>
      <c r="M357" s="336"/>
      <c r="N357" s="336"/>
    </row>
    <row r="358" spans="1:14">
      <c r="A358" s="335"/>
      <c r="B358" s="336"/>
      <c r="C358" s="336"/>
      <c r="D358" s="336"/>
      <c r="E358" s="336"/>
      <c r="F358" s="336"/>
      <c r="G358" s="336"/>
      <c r="H358" s="336"/>
      <c r="I358" s="336"/>
      <c r="J358" s="336"/>
      <c r="K358" s="336"/>
      <c r="L358" s="336"/>
      <c r="M358" s="336"/>
      <c r="N358" s="336"/>
    </row>
    <row r="361" spans="1:14">
      <c r="A361" s="267"/>
      <c r="B361" s="294"/>
      <c r="C361" s="294"/>
      <c r="D361" s="294"/>
    </row>
    <row r="362" spans="1:14">
      <c r="A362" s="267"/>
      <c r="B362" s="294"/>
      <c r="C362" s="294"/>
      <c r="D362" s="294"/>
    </row>
    <row r="365" spans="1:14">
      <c r="A365" s="335" t="s">
        <v>1111</v>
      </c>
      <c r="B365" s="336" t="s">
        <v>1201</v>
      </c>
      <c r="C365" s="336"/>
      <c r="D365" s="336"/>
      <c r="E365" s="336"/>
      <c r="F365" s="336"/>
      <c r="G365" s="336"/>
      <c r="H365" s="336"/>
      <c r="I365" s="336"/>
      <c r="J365" s="336"/>
      <c r="K365" s="336"/>
      <c r="L365" s="336"/>
      <c r="M365" s="336"/>
      <c r="N365" s="336"/>
    </row>
    <row r="366" spans="1:14">
      <c r="A366" s="335"/>
      <c r="B366" s="336"/>
      <c r="C366" s="336"/>
      <c r="D366" s="336"/>
      <c r="E366" s="336"/>
      <c r="F366" s="336"/>
      <c r="G366" s="336"/>
      <c r="H366" s="336"/>
      <c r="I366" s="336"/>
      <c r="J366" s="336"/>
      <c r="K366" s="336"/>
      <c r="L366" s="336"/>
      <c r="M366" s="336"/>
      <c r="N366" s="336"/>
    </row>
    <row r="367" spans="1:14">
      <c r="A367" s="335"/>
      <c r="B367" s="336"/>
      <c r="C367" s="336"/>
      <c r="D367" s="336"/>
      <c r="E367" s="336"/>
      <c r="F367" s="336"/>
      <c r="G367" s="336"/>
      <c r="H367" s="336"/>
      <c r="I367" s="336"/>
      <c r="J367" s="336"/>
      <c r="K367" s="336"/>
      <c r="L367" s="336"/>
      <c r="M367" s="336"/>
      <c r="N367" s="336"/>
    </row>
    <row r="369" spans="1:14">
      <c r="E369" s="224" t="s">
        <v>49</v>
      </c>
    </row>
    <row r="370" spans="1:14">
      <c r="A370" s="224" t="s">
        <v>48</v>
      </c>
      <c r="B370" s="218">
        <v>23</v>
      </c>
      <c r="C370" s="218">
        <v>38</v>
      </c>
      <c r="D370" s="218">
        <v>3333</v>
      </c>
      <c r="E370" s="218" t="s">
        <v>1202</v>
      </c>
    </row>
    <row r="371" spans="1:14">
      <c r="B371" s="218">
        <v>10</v>
      </c>
      <c r="C371" s="218">
        <v>675</v>
      </c>
      <c r="D371" s="218">
        <v>435</v>
      </c>
      <c r="E371" s="218"/>
    </row>
    <row r="372" spans="1:14">
      <c r="B372" s="218">
        <v>78</v>
      </c>
      <c r="C372" s="218">
        <v>567</v>
      </c>
      <c r="D372" s="218">
        <v>888</v>
      </c>
      <c r="E372" s="218"/>
    </row>
    <row r="375" spans="1:14">
      <c r="A375" s="335" t="s">
        <v>1110</v>
      </c>
      <c r="B375" s="336" t="s">
        <v>1203</v>
      </c>
      <c r="C375" s="336"/>
      <c r="D375" s="336"/>
      <c r="E375" s="336"/>
      <c r="F375" s="336"/>
      <c r="G375" s="336"/>
      <c r="H375" s="336"/>
      <c r="I375" s="336"/>
      <c r="J375" s="336"/>
      <c r="K375" s="336"/>
      <c r="L375" s="336"/>
      <c r="M375" s="336"/>
      <c r="N375" s="336"/>
    </row>
    <row r="376" spans="1:14">
      <c r="A376" s="335"/>
      <c r="B376" s="336"/>
      <c r="C376" s="336"/>
      <c r="D376" s="336"/>
      <c r="E376" s="336"/>
      <c r="F376" s="336"/>
      <c r="G376" s="336"/>
      <c r="H376" s="336"/>
      <c r="I376" s="336"/>
      <c r="J376" s="336"/>
      <c r="K376" s="336"/>
      <c r="L376" s="336"/>
      <c r="M376" s="336"/>
      <c r="N376" s="336"/>
    </row>
    <row r="377" spans="1:14">
      <c r="A377" s="335"/>
      <c r="B377" s="336"/>
      <c r="C377" s="336"/>
      <c r="D377" s="336"/>
      <c r="E377" s="336"/>
      <c r="F377" s="336"/>
      <c r="G377" s="336"/>
      <c r="H377" s="336"/>
      <c r="I377" s="336"/>
      <c r="J377" s="336"/>
      <c r="K377" s="336"/>
      <c r="L377" s="336"/>
      <c r="M377" s="336"/>
      <c r="N377" s="336"/>
    </row>
    <row r="380" spans="1:14">
      <c r="A380" s="86">
        <v>7545810268</v>
      </c>
      <c r="B380" s="86"/>
    </row>
    <row r="381" spans="1:14">
      <c r="A381" s="86">
        <v>7545810269</v>
      </c>
      <c r="B381" s="86"/>
    </row>
    <row r="382" spans="1:14">
      <c r="A382" s="86">
        <v>7645317231</v>
      </c>
      <c r="B382" s="86"/>
    </row>
    <row r="383" spans="1:14">
      <c r="A383" s="86">
        <v>7645317232</v>
      </c>
      <c r="B383" s="86"/>
    </row>
    <row r="384" spans="1:14">
      <c r="A384" s="86">
        <v>7645317233</v>
      </c>
      <c r="B384" s="86"/>
    </row>
    <row r="385" spans="1:2">
      <c r="A385" s="86">
        <v>7425815630</v>
      </c>
      <c r="B385" s="86"/>
    </row>
    <row r="386" spans="1:2">
      <c r="A386" s="86">
        <v>7545810269</v>
      </c>
      <c r="B386" s="86"/>
    </row>
    <row r="387" spans="1:2">
      <c r="A387" s="86">
        <v>7545810270</v>
      </c>
      <c r="B387" s="86"/>
    </row>
    <row r="388" spans="1:2">
      <c r="A388" s="86">
        <v>7545810271</v>
      </c>
      <c r="B388" s="86"/>
    </row>
    <row r="389" spans="1:2">
      <c r="A389" s="86">
        <v>7545810272</v>
      </c>
      <c r="B389" s="86"/>
    </row>
    <row r="390" spans="1:2">
      <c r="A390" s="86">
        <v>7545810273</v>
      </c>
      <c r="B390" s="86"/>
    </row>
    <row r="391" spans="1:2">
      <c r="A391" s="86">
        <v>7425815630</v>
      </c>
      <c r="B391" s="86"/>
    </row>
    <row r="392" spans="1:2">
      <c r="A392" s="86">
        <v>7425815631</v>
      </c>
      <c r="B392" s="86"/>
    </row>
    <row r="393" spans="1:2">
      <c r="A393" s="86">
        <v>7425815632</v>
      </c>
      <c r="B393" s="86"/>
    </row>
    <row r="394" spans="1:2">
      <c r="A394" s="86">
        <v>7425815633</v>
      </c>
      <c r="B394" s="86"/>
    </row>
    <row r="395" spans="1:2">
      <c r="A395" s="86">
        <v>7825815633</v>
      </c>
      <c r="B395" s="86"/>
    </row>
    <row r="396" spans="1:2">
      <c r="A396" s="86">
        <v>7825815633</v>
      </c>
      <c r="B396" s="86"/>
    </row>
    <row r="397" spans="1:2">
      <c r="A397" s="86">
        <v>2323232321</v>
      </c>
      <c r="B397" s="86"/>
    </row>
    <row r="398" spans="1:2">
      <c r="A398" s="86">
        <v>7545810273</v>
      </c>
      <c r="B398" s="86"/>
    </row>
    <row r="401" spans="1:14">
      <c r="A401" s="335" t="s">
        <v>1109</v>
      </c>
      <c r="B401" s="336" t="s">
        <v>1204</v>
      </c>
      <c r="C401" s="336"/>
      <c r="D401" s="336"/>
      <c r="E401" s="336"/>
      <c r="F401" s="336"/>
      <c r="G401" s="336"/>
      <c r="H401" s="336"/>
      <c r="I401" s="336"/>
      <c r="J401" s="336"/>
      <c r="K401" s="336"/>
      <c r="L401" s="336"/>
      <c r="M401" s="336"/>
      <c r="N401" s="336"/>
    </row>
    <row r="402" spans="1:14">
      <c r="A402" s="335"/>
      <c r="B402" s="336"/>
      <c r="C402" s="336"/>
      <c r="D402" s="336"/>
      <c r="E402" s="336"/>
      <c r="F402" s="336"/>
      <c r="G402" s="336"/>
      <c r="H402" s="336"/>
      <c r="I402" s="336"/>
      <c r="J402" s="336"/>
      <c r="K402" s="336"/>
      <c r="L402" s="336"/>
      <c r="M402" s="336"/>
      <c r="N402" s="336"/>
    </row>
    <row r="403" spans="1:14">
      <c r="A403" s="335"/>
      <c r="B403" s="336"/>
      <c r="C403" s="336"/>
      <c r="D403" s="336"/>
      <c r="E403" s="336"/>
      <c r="F403" s="336"/>
      <c r="G403" s="336"/>
      <c r="H403" s="336"/>
      <c r="I403" s="336"/>
      <c r="J403" s="336"/>
      <c r="K403" s="336"/>
      <c r="L403" s="336"/>
      <c r="M403" s="336"/>
      <c r="N403" s="336"/>
    </row>
    <row r="406" spans="1:14">
      <c r="A406" s="223" t="s">
        <v>1093</v>
      </c>
      <c r="B406" s="223" t="s">
        <v>1092</v>
      </c>
      <c r="C406" s="223" t="s">
        <v>1091</v>
      </c>
      <c r="F406" s="223" t="s">
        <v>1093</v>
      </c>
      <c r="G406" s="223" t="s">
        <v>1092</v>
      </c>
      <c r="H406" s="223" t="s">
        <v>1091</v>
      </c>
    </row>
    <row r="407" spans="1:14">
      <c r="A407" s="218">
        <v>7545810268</v>
      </c>
      <c r="B407" s="222" t="s">
        <v>158</v>
      </c>
      <c r="C407" s="218">
        <v>275327</v>
      </c>
      <c r="F407" s="218">
        <v>7425815630</v>
      </c>
      <c r="G407" s="217" t="s">
        <v>1112</v>
      </c>
      <c r="H407" s="217" t="s">
        <v>1112</v>
      </c>
    </row>
    <row r="408" spans="1:14">
      <c r="A408" s="218">
        <v>7545810269</v>
      </c>
      <c r="B408" s="222" t="s">
        <v>159</v>
      </c>
      <c r="C408" s="218">
        <v>320749</v>
      </c>
      <c r="F408" s="218">
        <v>455464</v>
      </c>
      <c r="G408" s="217" t="s">
        <v>1112</v>
      </c>
      <c r="H408" s="217" t="s">
        <v>1112</v>
      </c>
    </row>
    <row r="409" spans="1:14">
      <c r="A409" s="218">
        <v>7645317231</v>
      </c>
      <c r="B409" s="222" t="s">
        <v>1090</v>
      </c>
      <c r="C409" s="218">
        <v>344540</v>
      </c>
      <c r="F409" s="218">
        <v>592742</v>
      </c>
      <c r="G409" s="217" t="s">
        <v>1112</v>
      </c>
      <c r="H409" s="217" t="s">
        <v>1112</v>
      </c>
    </row>
    <row r="410" spans="1:14">
      <c r="A410" s="218">
        <v>7645317232</v>
      </c>
      <c r="B410" s="222" t="s">
        <v>1089</v>
      </c>
      <c r="C410" s="218">
        <v>171795</v>
      </c>
      <c r="F410" s="218">
        <v>7645317231</v>
      </c>
      <c r="G410" s="217" t="s">
        <v>1112</v>
      </c>
      <c r="H410" s="217" t="s">
        <v>1112</v>
      </c>
    </row>
    <row r="411" spans="1:14">
      <c r="A411" s="218">
        <v>7645317233</v>
      </c>
      <c r="B411" s="222" t="s">
        <v>1088</v>
      </c>
      <c r="C411" s="218">
        <v>335892</v>
      </c>
      <c r="F411" s="218">
        <v>7545810270</v>
      </c>
      <c r="G411" s="217" t="s">
        <v>1112</v>
      </c>
      <c r="H411" s="217" t="s">
        <v>1112</v>
      </c>
    </row>
    <row r="412" spans="1:14">
      <c r="A412" s="218">
        <v>7425815630</v>
      </c>
      <c r="B412" s="222" t="s">
        <v>1087</v>
      </c>
      <c r="C412" s="218">
        <v>417424</v>
      </c>
    </row>
    <row r="413" spans="1:14">
      <c r="A413" s="218">
        <v>7545810269</v>
      </c>
      <c r="B413" s="222" t="s">
        <v>159</v>
      </c>
      <c r="C413" s="218">
        <v>191620</v>
      </c>
    </row>
    <row r="414" spans="1:14">
      <c r="A414" s="218">
        <v>7545810270</v>
      </c>
      <c r="B414" s="222" t="s">
        <v>1086</v>
      </c>
      <c r="C414" s="218">
        <v>199775</v>
      </c>
    </row>
    <row r="415" spans="1:14">
      <c r="A415" s="218">
        <v>7545810271</v>
      </c>
      <c r="B415" s="222" t="s">
        <v>1085</v>
      </c>
      <c r="C415" s="218">
        <v>336621</v>
      </c>
    </row>
    <row r="416" spans="1:14">
      <c r="A416" s="218">
        <v>390964</v>
      </c>
      <c r="B416" s="222" t="s">
        <v>1084</v>
      </c>
      <c r="C416" s="218">
        <v>109546</v>
      </c>
    </row>
    <row r="417" spans="1:3">
      <c r="A417" s="218">
        <v>455464</v>
      </c>
      <c r="B417" s="222" t="s">
        <v>1083</v>
      </c>
      <c r="C417" s="218">
        <v>310973</v>
      </c>
    </row>
    <row r="418" spans="1:3">
      <c r="A418" s="218">
        <v>489247</v>
      </c>
      <c r="B418" s="222" t="s">
        <v>1082</v>
      </c>
      <c r="C418" s="218">
        <v>389739</v>
      </c>
    </row>
    <row r="419" spans="1:3">
      <c r="A419" s="218">
        <v>243949</v>
      </c>
      <c r="B419" s="222" t="s">
        <v>158</v>
      </c>
      <c r="C419" s="218">
        <v>137612</v>
      </c>
    </row>
    <row r="420" spans="1:3">
      <c r="A420" s="218">
        <v>476967</v>
      </c>
      <c r="B420" s="222" t="s">
        <v>158</v>
      </c>
      <c r="C420" s="218">
        <v>275327</v>
      </c>
    </row>
    <row r="421" spans="1:3">
      <c r="A421" s="218">
        <v>592742</v>
      </c>
      <c r="B421" s="222" t="s">
        <v>159</v>
      </c>
      <c r="C421" s="218">
        <v>320749</v>
      </c>
    </row>
    <row r="422" spans="1:3">
      <c r="A422" s="218">
        <v>272100</v>
      </c>
      <c r="B422" s="222" t="s">
        <v>1090</v>
      </c>
      <c r="C422" s="218">
        <v>344540</v>
      </c>
    </row>
    <row r="423" spans="1:3">
      <c r="A423" s="218">
        <v>283681</v>
      </c>
      <c r="B423" s="222" t="s">
        <v>1089</v>
      </c>
      <c r="C423" s="218">
        <v>171795</v>
      </c>
    </row>
    <row r="424" spans="1:3">
      <c r="A424" s="218">
        <v>478002</v>
      </c>
      <c r="B424" s="222" t="s">
        <v>1088</v>
      </c>
      <c r="C424" s="218">
        <v>335892</v>
      </c>
    </row>
    <row r="425" spans="1:3">
      <c r="A425" s="218">
        <v>155555</v>
      </c>
      <c r="B425" s="222" t="s">
        <v>1087</v>
      </c>
      <c r="C425" s="218">
        <v>417424</v>
      </c>
    </row>
    <row r="426" spans="1:3">
      <c r="A426" s="218">
        <v>441582</v>
      </c>
      <c r="B426" s="222" t="s">
        <v>159</v>
      </c>
      <c r="C426" s="218">
        <v>191620</v>
      </c>
    </row>
    <row r="427" spans="1:3">
      <c r="A427" s="218">
        <v>553429</v>
      </c>
      <c r="B427" s="222" t="s">
        <v>1086</v>
      </c>
      <c r="C427" s="218">
        <v>199775</v>
      </c>
    </row>
    <row r="428" spans="1:3">
      <c r="A428" s="218">
        <v>195409</v>
      </c>
      <c r="B428" s="222" t="s">
        <v>1085</v>
      </c>
      <c r="C428" s="218">
        <v>336621</v>
      </c>
    </row>
    <row r="429" spans="1:3">
      <c r="A429" s="218">
        <v>7425815630</v>
      </c>
      <c r="B429" s="222" t="s">
        <v>1084</v>
      </c>
      <c r="C429" s="218">
        <v>109546</v>
      </c>
    </row>
    <row r="430" spans="1:3">
      <c r="A430" s="218">
        <v>7545810269</v>
      </c>
      <c r="B430" s="222" t="s">
        <v>1083</v>
      </c>
      <c r="C430" s="218">
        <v>310973</v>
      </c>
    </row>
    <row r="431" spans="1:3">
      <c r="A431" s="218">
        <v>7545810270</v>
      </c>
      <c r="B431" s="222" t="s">
        <v>1082</v>
      </c>
      <c r="C431" s="218">
        <v>389739</v>
      </c>
    </row>
    <row r="432" spans="1:3">
      <c r="A432" s="218">
        <v>553429</v>
      </c>
      <c r="B432" s="222" t="s">
        <v>158</v>
      </c>
      <c r="C432" s="218">
        <v>137612</v>
      </c>
    </row>
  </sheetData>
  <mergeCells count="57">
    <mergeCell ref="A401:A403"/>
    <mergeCell ref="B401:N403"/>
    <mergeCell ref="A375:A377"/>
    <mergeCell ref="B375:N377"/>
    <mergeCell ref="A365:A367"/>
    <mergeCell ref="B365:N367"/>
    <mergeCell ref="A356:A358"/>
    <mergeCell ref="B356:N358"/>
    <mergeCell ref="A361:A362"/>
    <mergeCell ref="B361:D362"/>
    <mergeCell ref="A338:A340"/>
    <mergeCell ref="B338:N340"/>
    <mergeCell ref="A347:A349"/>
    <mergeCell ref="B347:N349"/>
    <mergeCell ref="B352:D353"/>
    <mergeCell ref="A352:A353"/>
    <mergeCell ref="A329:A331"/>
    <mergeCell ref="B329:N331"/>
    <mergeCell ref="A236:A238"/>
    <mergeCell ref="B236:N238"/>
    <mergeCell ref="A251:A253"/>
    <mergeCell ref="B251:N253"/>
    <mergeCell ref="A265:A267"/>
    <mergeCell ref="B265:N267"/>
    <mergeCell ref="A276:A278"/>
    <mergeCell ref="B276:N278"/>
    <mergeCell ref="A289:A291"/>
    <mergeCell ref="B289:N291"/>
    <mergeCell ref="A303:A305"/>
    <mergeCell ref="B303:N305"/>
    <mergeCell ref="A316:A318"/>
    <mergeCell ref="B316:N318"/>
    <mergeCell ref="A221:A223"/>
    <mergeCell ref="B221:N223"/>
    <mergeCell ref="A174:A176"/>
    <mergeCell ref="B174:N176"/>
    <mergeCell ref="A190:A192"/>
    <mergeCell ref="B190:N192"/>
    <mergeCell ref="A206:A208"/>
    <mergeCell ref="B206:N208"/>
    <mergeCell ref="A1:A3"/>
    <mergeCell ref="B1:K3"/>
    <mergeCell ref="A21:A23"/>
    <mergeCell ref="B21:K23"/>
    <mergeCell ref="A40:A42"/>
    <mergeCell ref="B40:L42"/>
    <mergeCell ref="A75:A77"/>
    <mergeCell ref="B75:K77"/>
    <mergeCell ref="E82:F82"/>
    <mergeCell ref="A103:A105"/>
    <mergeCell ref="B103:K105"/>
    <mergeCell ref="D108:E108"/>
    <mergeCell ref="D109:E110"/>
    <mergeCell ref="A141:A143"/>
    <mergeCell ref="B141:N143"/>
    <mergeCell ref="A57:A59"/>
    <mergeCell ref="B57:K59"/>
  </mergeCells>
  <pageMargins left="0.7" right="0.7" top="0.75" bottom="0.75" header="0.3" footer="0.3"/>
  <pageSetup paperSize="9" orientation="portrait"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O128"/>
  <sheetViews>
    <sheetView topLeftCell="A4" workbookViewId="0">
      <selection activeCell="B70" sqref="B70:I78"/>
    </sheetView>
  </sheetViews>
  <sheetFormatPr defaultRowHeight="12.75"/>
  <cols>
    <col min="1" max="1" width="2.7109375" style="1" customWidth="1"/>
    <col min="2" max="9" width="9.140625" style="1"/>
    <col min="10" max="11" width="8.85546875" style="1" customWidth="1"/>
    <col min="12" max="13" width="9.140625" style="1"/>
    <col min="14" max="14" width="32.42578125" style="1" customWidth="1"/>
    <col min="15" max="256" width="9.140625" style="1"/>
    <col min="257" max="257" width="2.7109375" style="1" customWidth="1"/>
    <col min="258" max="265" width="9.140625" style="1"/>
    <col min="266" max="267" width="8.85546875" style="1" customWidth="1"/>
    <col min="268" max="269" width="9.140625" style="1"/>
    <col min="270" max="270" width="32.42578125" style="1" customWidth="1"/>
    <col min="271" max="512" width="9.140625" style="1"/>
    <col min="513" max="513" width="2.7109375" style="1" customWidth="1"/>
    <col min="514" max="521" width="9.140625" style="1"/>
    <col min="522" max="523" width="8.85546875" style="1" customWidth="1"/>
    <col min="524" max="525" width="9.140625" style="1"/>
    <col min="526" max="526" width="32.42578125" style="1" customWidth="1"/>
    <col min="527" max="768" width="9.140625" style="1"/>
    <col min="769" max="769" width="2.7109375" style="1" customWidth="1"/>
    <col min="770" max="777" width="9.140625" style="1"/>
    <col min="778" max="779" width="8.85546875" style="1" customWidth="1"/>
    <col min="780" max="781" width="9.140625" style="1"/>
    <col min="782" max="782" width="32.42578125" style="1" customWidth="1"/>
    <col min="783" max="1024" width="9.140625" style="1"/>
    <col min="1025" max="1025" width="2.7109375" style="1" customWidth="1"/>
    <col min="1026" max="1033" width="9.140625" style="1"/>
    <col min="1034" max="1035" width="8.85546875" style="1" customWidth="1"/>
    <col min="1036" max="1037" width="9.140625" style="1"/>
    <col min="1038" max="1038" width="32.42578125" style="1" customWidth="1"/>
    <col min="1039" max="1280" width="9.140625" style="1"/>
    <col min="1281" max="1281" width="2.7109375" style="1" customWidth="1"/>
    <col min="1282" max="1289" width="9.140625" style="1"/>
    <col min="1290" max="1291" width="8.85546875" style="1" customWidth="1"/>
    <col min="1292" max="1293" width="9.140625" style="1"/>
    <col min="1294" max="1294" width="32.42578125" style="1" customWidth="1"/>
    <col min="1295" max="1536" width="9.140625" style="1"/>
    <col min="1537" max="1537" width="2.7109375" style="1" customWidth="1"/>
    <col min="1538" max="1545" width="9.140625" style="1"/>
    <col min="1546" max="1547" width="8.85546875" style="1" customWidth="1"/>
    <col min="1548" max="1549" width="9.140625" style="1"/>
    <col min="1550" max="1550" width="32.42578125" style="1" customWidth="1"/>
    <col min="1551" max="1792" width="9.140625" style="1"/>
    <col min="1793" max="1793" width="2.7109375" style="1" customWidth="1"/>
    <col min="1794" max="1801" width="9.140625" style="1"/>
    <col min="1802" max="1803" width="8.85546875" style="1" customWidth="1"/>
    <col min="1804" max="1805" width="9.140625" style="1"/>
    <col min="1806" max="1806" width="32.42578125" style="1" customWidth="1"/>
    <col min="1807" max="2048" width="9.140625" style="1"/>
    <col min="2049" max="2049" width="2.7109375" style="1" customWidth="1"/>
    <col min="2050" max="2057" width="9.140625" style="1"/>
    <col min="2058" max="2059" width="8.85546875" style="1" customWidth="1"/>
    <col min="2060" max="2061" width="9.140625" style="1"/>
    <col min="2062" max="2062" width="32.42578125" style="1" customWidth="1"/>
    <col min="2063" max="2304" width="9.140625" style="1"/>
    <col min="2305" max="2305" width="2.7109375" style="1" customWidth="1"/>
    <col min="2306" max="2313" width="9.140625" style="1"/>
    <col min="2314" max="2315" width="8.85546875" style="1" customWidth="1"/>
    <col min="2316" max="2317" width="9.140625" style="1"/>
    <col min="2318" max="2318" width="32.42578125" style="1" customWidth="1"/>
    <col min="2319" max="2560" width="9.140625" style="1"/>
    <col min="2561" max="2561" width="2.7109375" style="1" customWidth="1"/>
    <col min="2562" max="2569" width="9.140625" style="1"/>
    <col min="2570" max="2571" width="8.85546875" style="1" customWidth="1"/>
    <col min="2572" max="2573" width="9.140625" style="1"/>
    <col min="2574" max="2574" width="32.42578125" style="1" customWidth="1"/>
    <col min="2575" max="2816" width="9.140625" style="1"/>
    <col min="2817" max="2817" width="2.7109375" style="1" customWidth="1"/>
    <col min="2818" max="2825" width="9.140625" style="1"/>
    <col min="2826" max="2827" width="8.85546875" style="1" customWidth="1"/>
    <col min="2828" max="2829" width="9.140625" style="1"/>
    <col min="2830" max="2830" width="32.42578125" style="1" customWidth="1"/>
    <col min="2831" max="3072" width="9.140625" style="1"/>
    <col min="3073" max="3073" width="2.7109375" style="1" customWidth="1"/>
    <col min="3074" max="3081" width="9.140625" style="1"/>
    <col min="3082" max="3083" width="8.85546875" style="1" customWidth="1"/>
    <col min="3084" max="3085" width="9.140625" style="1"/>
    <col min="3086" max="3086" width="32.42578125" style="1" customWidth="1"/>
    <col min="3087" max="3328" width="9.140625" style="1"/>
    <col min="3329" max="3329" width="2.7109375" style="1" customWidth="1"/>
    <col min="3330" max="3337" width="9.140625" style="1"/>
    <col min="3338" max="3339" width="8.85546875" style="1" customWidth="1"/>
    <col min="3340" max="3341" width="9.140625" style="1"/>
    <col min="3342" max="3342" width="32.42578125" style="1" customWidth="1"/>
    <col min="3343" max="3584" width="9.140625" style="1"/>
    <col min="3585" max="3585" width="2.7109375" style="1" customWidth="1"/>
    <col min="3586" max="3593" width="9.140625" style="1"/>
    <col min="3594" max="3595" width="8.85546875" style="1" customWidth="1"/>
    <col min="3596" max="3597" width="9.140625" style="1"/>
    <col min="3598" max="3598" width="32.42578125" style="1" customWidth="1"/>
    <col min="3599" max="3840" width="9.140625" style="1"/>
    <col min="3841" max="3841" width="2.7109375" style="1" customWidth="1"/>
    <col min="3842" max="3849" width="9.140625" style="1"/>
    <col min="3850" max="3851" width="8.85546875" style="1" customWidth="1"/>
    <col min="3852" max="3853" width="9.140625" style="1"/>
    <col min="3854" max="3854" width="32.42578125" style="1" customWidth="1"/>
    <col min="3855" max="4096" width="9.140625" style="1"/>
    <col min="4097" max="4097" width="2.7109375" style="1" customWidth="1"/>
    <col min="4098" max="4105" width="9.140625" style="1"/>
    <col min="4106" max="4107" width="8.85546875" style="1" customWidth="1"/>
    <col min="4108" max="4109" width="9.140625" style="1"/>
    <col min="4110" max="4110" width="32.42578125" style="1" customWidth="1"/>
    <col min="4111" max="4352" width="9.140625" style="1"/>
    <col min="4353" max="4353" width="2.7109375" style="1" customWidth="1"/>
    <col min="4354" max="4361" width="9.140625" style="1"/>
    <col min="4362" max="4363" width="8.85546875" style="1" customWidth="1"/>
    <col min="4364" max="4365" width="9.140625" style="1"/>
    <col min="4366" max="4366" width="32.42578125" style="1" customWidth="1"/>
    <col min="4367" max="4608" width="9.140625" style="1"/>
    <col min="4609" max="4609" width="2.7109375" style="1" customWidth="1"/>
    <col min="4610" max="4617" width="9.140625" style="1"/>
    <col min="4618" max="4619" width="8.85546875" style="1" customWidth="1"/>
    <col min="4620" max="4621" width="9.140625" style="1"/>
    <col min="4622" max="4622" width="32.42578125" style="1" customWidth="1"/>
    <col min="4623" max="4864" width="9.140625" style="1"/>
    <col min="4865" max="4865" width="2.7109375" style="1" customWidth="1"/>
    <col min="4866" max="4873" width="9.140625" style="1"/>
    <col min="4874" max="4875" width="8.85546875" style="1" customWidth="1"/>
    <col min="4876" max="4877" width="9.140625" style="1"/>
    <col min="4878" max="4878" width="32.42578125" style="1" customWidth="1"/>
    <col min="4879" max="5120" width="9.140625" style="1"/>
    <col min="5121" max="5121" width="2.7109375" style="1" customWidth="1"/>
    <col min="5122" max="5129" width="9.140625" style="1"/>
    <col min="5130" max="5131" width="8.85546875" style="1" customWidth="1"/>
    <col min="5132" max="5133" width="9.140625" style="1"/>
    <col min="5134" max="5134" width="32.42578125" style="1" customWidth="1"/>
    <col min="5135" max="5376" width="9.140625" style="1"/>
    <col min="5377" max="5377" width="2.7109375" style="1" customWidth="1"/>
    <col min="5378" max="5385" width="9.140625" style="1"/>
    <col min="5386" max="5387" width="8.85546875" style="1" customWidth="1"/>
    <col min="5388" max="5389" width="9.140625" style="1"/>
    <col min="5390" max="5390" width="32.42578125" style="1" customWidth="1"/>
    <col min="5391" max="5632" width="9.140625" style="1"/>
    <col min="5633" max="5633" width="2.7109375" style="1" customWidth="1"/>
    <col min="5634" max="5641" width="9.140625" style="1"/>
    <col min="5642" max="5643" width="8.85546875" style="1" customWidth="1"/>
    <col min="5644" max="5645" width="9.140625" style="1"/>
    <col min="5646" max="5646" width="32.42578125" style="1" customWidth="1"/>
    <col min="5647" max="5888" width="9.140625" style="1"/>
    <col min="5889" max="5889" width="2.7109375" style="1" customWidth="1"/>
    <col min="5890" max="5897" width="9.140625" style="1"/>
    <col min="5898" max="5899" width="8.85546875" style="1" customWidth="1"/>
    <col min="5900" max="5901" width="9.140625" style="1"/>
    <col min="5902" max="5902" width="32.42578125" style="1" customWidth="1"/>
    <col min="5903" max="6144" width="9.140625" style="1"/>
    <col min="6145" max="6145" width="2.7109375" style="1" customWidth="1"/>
    <col min="6146" max="6153" width="9.140625" style="1"/>
    <col min="6154" max="6155" width="8.85546875" style="1" customWidth="1"/>
    <col min="6156" max="6157" width="9.140625" style="1"/>
    <col min="6158" max="6158" width="32.42578125" style="1" customWidth="1"/>
    <col min="6159" max="6400" width="9.140625" style="1"/>
    <col min="6401" max="6401" width="2.7109375" style="1" customWidth="1"/>
    <col min="6402" max="6409" width="9.140625" style="1"/>
    <col min="6410" max="6411" width="8.85546875" style="1" customWidth="1"/>
    <col min="6412" max="6413" width="9.140625" style="1"/>
    <col min="6414" max="6414" width="32.42578125" style="1" customWidth="1"/>
    <col min="6415" max="6656" width="9.140625" style="1"/>
    <col min="6657" max="6657" width="2.7109375" style="1" customWidth="1"/>
    <col min="6658" max="6665" width="9.140625" style="1"/>
    <col min="6666" max="6667" width="8.85546875" style="1" customWidth="1"/>
    <col min="6668" max="6669" width="9.140625" style="1"/>
    <col min="6670" max="6670" width="32.42578125" style="1" customWidth="1"/>
    <col min="6671" max="6912" width="9.140625" style="1"/>
    <col min="6913" max="6913" width="2.7109375" style="1" customWidth="1"/>
    <col min="6914" max="6921" width="9.140625" style="1"/>
    <col min="6922" max="6923" width="8.85546875" style="1" customWidth="1"/>
    <col min="6924" max="6925" width="9.140625" style="1"/>
    <col min="6926" max="6926" width="32.42578125" style="1" customWidth="1"/>
    <col min="6927" max="7168" width="9.140625" style="1"/>
    <col min="7169" max="7169" width="2.7109375" style="1" customWidth="1"/>
    <col min="7170" max="7177" width="9.140625" style="1"/>
    <col min="7178" max="7179" width="8.85546875" style="1" customWidth="1"/>
    <col min="7180" max="7181" width="9.140625" style="1"/>
    <col min="7182" max="7182" width="32.42578125" style="1" customWidth="1"/>
    <col min="7183" max="7424" width="9.140625" style="1"/>
    <col min="7425" max="7425" width="2.7109375" style="1" customWidth="1"/>
    <col min="7426" max="7433" width="9.140625" style="1"/>
    <col min="7434" max="7435" width="8.85546875" style="1" customWidth="1"/>
    <col min="7436" max="7437" width="9.140625" style="1"/>
    <col min="7438" max="7438" width="32.42578125" style="1" customWidth="1"/>
    <col min="7439" max="7680" width="9.140625" style="1"/>
    <col min="7681" max="7681" width="2.7109375" style="1" customWidth="1"/>
    <col min="7682" max="7689" width="9.140625" style="1"/>
    <col min="7690" max="7691" width="8.85546875" style="1" customWidth="1"/>
    <col min="7692" max="7693" width="9.140625" style="1"/>
    <col min="7694" max="7694" width="32.42578125" style="1" customWidth="1"/>
    <col min="7695" max="7936" width="9.140625" style="1"/>
    <col min="7937" max="7937" width="2.7109375" style="1" customWidth="1"/>
    <col min="7938" max="7945" width="9.140625" style="1"/>
    <col min="7946" max="7947" width="8.85546875" style="1" customWidth="1"/>
    <col min="7948" max="7949" width="9.140625" style="1"/>
    <col min="7950" max="7950" width="32.42578125" style="1" customWidth="1"/>
    <col min="7951" max="8192" width="9.140625" style="1"/>
    <col min="8193" max="8193" width="2.7109375" style="1" customWidth="1"/>
    <col min="8194" max="8201" width="9.140625" style="1"/>
    <col min="8202" max="8203" width="8.85546875" style="1" customWidth="1"/>
    <col min="8204" max="8205" width="9.140625" style="1"/>
    <col min="8206" max="8206" width="32.42578125" style="1" customWidth="1"/>
    <col min="8207" max="8448" width="9.140625" style="1"/>
    <col min="8449" max="8449" width="2.7109375" style="1" customWidth="1"/>
    <col min="8450" max="8457" width="9.140625" style="1"/>
    <col min="8458" max="8459" width="8.85546875" style="1" customWidth="1"/>
    <col min="8460" max="8461" width="9.140625" style="1"/>
    <col min="8462" max="8462" width="32.42578125" style="1" customWidth="1"/>
    <col min="8463" max="8704" width="9.140625" style="1"/>
    <col min="8705" max="8705" width="2.7109375" style="1" customWidth="1"/>
    <col min="8706" max="8713" width="9.140625" style="1"/>
    <col min="8714" max="8715" width="8.85546875" style="1" customWidth="1"/>
    <col min="8716" max="8717" width="9.140625" style="1"/>
    <col min="8718" max="8718" width="32.42578125" style="1" customWidth="1"/>
    <col min="8719" max="8960" width="9.140625" style="1"/>
    <col min="8961" max="8961" width="2.7109375" style="1" customWidth="1"/>
    <col min="8962" max="8969" width="9.140625" style="1"/>
    <col min="8970" max="8971" width="8.85546875" style="1" customWidth="1"/>
    <col min="8972" max="8973" width="9.140625" style="1"/>
    <col min="8974" max="8974" width="32.42578125" style="1" customWidth="1"/>
    <col min="8975" max="9216" width="9.140625" style="1"/>
    <col min="9217" max="9217" width="2.7109375" style="1" customWidth="1"/>
    <col min="9218" max="9225" width="9.140625" style="1"/>
    <col min="9226" max="9227" width="8.85546875" style="1" customWidth="1"/>
    <col min="9228" max="9229" width="9.140625" style="1"/>
    <col min="9230" max="9230" width="32.42578125" style="1" customWidth="1"/>
    <col min="9231" max="9472" width="9.140625" style="1"/>
    <col min="9473" max="9473" width="2.7109375" style="1" customWidth="1"/>
    <col min="9474" max="9481" width="9.140625" style="1"/>
    <col min="9482" max="9483" width="8.85546875" style="1" customWidth="1"/>
    <col min="9484" max="9485" width="9.140625" style="1"/>
    <col min="9486" max="9486" width="32.42578125" style="1" customWidth="1"/>
    <col min="9487" max="9728" width="9.140625" style="1"/>
    <col min="9729" max="9729" width="2.7109375" style="1" customWidth="1"/>
    <col min="9730" max="9737" width="9.140625" style="1"/>
    <col min="9738" max="9739" width="8.85546875" style="1" customWidth="1"/>
    <col min="9740" max="9741" width="9.140625" style="1"/>
    <col min="9742" max="9742" width="32.42578125" style="1" customWidth="1"/>
    <col min="9743" max="9984" width="9.140625" style="1"/>
    <col min="9985" max="9985" width="2.7109375" style="1" customWidth="1"/>
    <col min="9986" max="9993" width="9.140625" style="1"/>
    <col min="9994" max="9995" width="8.85546875" style="1" customWidth="1"/>
    <col min="9996" max="9997" width="9.140625" style="1"/>
    <col min="9998" max="9998" width="32.42578125" style="1" customWidth="1"/>
    <col min="9999" max="10240" width="9.140625" style="1"/>
    <col min="10241" max="10241" width="2.7109375" style="1" customWidth="1"/>
    <col min="10242" max="10249" width="9.140625" style="1"/>
    <col min="10250" max="10251" width="8.85546875" style="1" customWidth="1"/>
    <col min="10252" max="10253" width="9.140625" style="1"/>
    <col min="10254" max="10254" width="32.42578125" style="1" customWidth="1"/>
    <col min="10255" max="10496" width="9.140625" style="1"/>
    <col min="10497" max="10497" width="2.7109375" style="1" customWidth="1"/>
    <col min="10498" max="10505" width="9.140625" style="1"/>
    <col min="10506" max="10507" width="8.85546875" style="1" customWidth="1"/>
    <col min="10508" max="10509" width="9.140625" style="1"/>
    <col min="10510" max="10510" width="32.42578125" style="1" customWidth="1"/>
    <col min="10511" max="10752" width="9.140625" style="1"/>
    <col min="10753" max="10753" width="2.7109375" style="1" customWidth="1"/>
    <col min="10754" max="10761" width="9.140625" style="1"/>
    <col min="10762" max="10763" width="8.85546875" style="1" customWidth="1"/>
    <col min="10764" max="10765" width="9.140625" style="1"/>
    <col min="10766" max="10766" width="32.42578125" style="1" customWidth="1"/>
    <col min="10767" max="11008" width="9.140625" style="1"/>
    <col min="11009" max="11009" width="2.7109375" style="1" customWidth="1"/>
    <col min="11010" max="11017" width="9.140625" style="1"/>
    <col min="11018" max="11019" width="8.85546875" style="1" customWidth="1"/>
    <col min="11020" max="11021" width="9.140625" style="1"/>
    <col min="11022" max="11022" width="32.42578125" style="1" customWidth="1"/>
    <col min="11023" max="11264" width="9.140625" style="1"/>
    <col min="11265" max="11265" width="2.7109375" style="1" customWidth="1"/>
    <col min="11266" max="11273" width="9.140625" style="1"/>
    <col min="11274" max="11275" width="8.85546875" style="1" customWidth="1"/>
    <col min="11276" max="11277" width="9.140625" style="1"/>
    <col min="11278" max="11278" width="32.42578125" style="1" customWidth="1"/>
    <col min="11279" max="11520" width="9.140625" style="1"/>
    <col min="11521" max="11521" width="2.7109375" style="1" customWidth="1"/>
    <col min="11522" max="11529" width="9.140625" style="1"/>
    <col min="11530" max="11531" width="8.85546875" style="1" customWidth="1"/>
    <col min="11532" max="11533" width="9.140625" style="1"/>
    <col min="11534" max="11534" width="32.42578125" style="1" customWidth="1"/>
    <col min="11535" max="11776" width="9.140625" style="1"/>
    <col min="11777" max="11777" width="2.7109375" style="1" customWidth="1"/>
    <col min="11778" max="11785" width="9.140625" style="1"/>
    <col min="11786" max="11787" width="8.85546875" style="1" customWidth="1"/>
    <col min="11788" max="11789" width="9.140625" style="1"/>
    <col min="11790" max="11790" width="32.42578125" style="1" customWidth="1"/>
    <col min="11791" max="12032" width="9.140625" style="1"/>
    <col min="12033" max="12033" width="2.7109375" style="1" customWidth="1"/>
    <col min="12034" max="12041" width="9.140625" style="1"/>
    <col min="12042" max="12043" width="8.85546875" style="1" customWidth="1"/>
    <col min="12044" max="12045" width="9.140625" style="1"/>
    <col min="12046" max="12046" width="32.42578125" style="1" customWidth="1"/>
    <col min="12047" max="12288" width="9.140625" style="1"/>
    <col min="12289" max="12289" width="2.7109375" style="1" customWidth="1"/>
    <col min="12290" max="12297" width="9.140625" style="1"/>
    <col min="12298" max="12299" width="8.85546875" style="1" customWidth="1"/>
    <col min="12300" max="12301" width="9.140625" style="1"/>
    <col min="12302" max="12302" width="32.42578125" style="1" customWidth="1"/>
    <col min="12303" max="12544" width="9.140625" style="1"/>
    <col min="12545" max="12545" width="2.7109375" style="1" customWidth="1"/>
    <col min="12546" max="12553" width="9.140625" style="1"/>
    <col min="12554" max="12555" width="8.85546875" style="1" customWidth="1"/>
    <col min="12556" max="12557" width="9.140625" style="1"/>
    <col min="12558" max="12558" width="32.42578125" style="1" customWidth="1"/>
    <col min="12559" max="12800" width="9.140625" style="1"/>
    <col min="12801" max="12801" width="2.7109375" style="1" customWidth="1"/>
    <col min="12802" max="12809" width="9.140625" style="1"/>
    <col min="12810" max="12811" width="8.85546875" style="1" customWidth="1"/>
    <col min="12812" max="12813" width="9.140625" style="1"/>
    <col min="12814" max="12814" width="32.42578125" style="1" customWidth="1"/>
    <col min="12815" max="13056" width="9.140625" style="1"/>
    <col min="13057" max="13057" width="2.7109375" style="1" customWidth="1"/>
    <col min="13058" max="13065" width="9.140625" style="1"/>
    <col min="13066" max="13067" width="8.85546875" style="1" customWidth="1"/>
    <col min="13068" max="13069" width="9.140625" style="1"/>
    <col min="13070" max="13070" width="32.42578125" style="1" customWidth="1"/>
    <col min="13071" max="13312" width="9.140625" style="1"/>
    <col min="13313" max="13313" width="2.7109375" style="1" customWidth="1"/>
    <col min="13314" max="13321" width="9.140625" style="1"/>
    <col min="13322" max="13323" width="8.85546875" style="1" customWidth="1"/>
    <col min="13324" max="13325" width="9.140625" style="1"/>
    <col min="13326" max="13326" width="32.42578125" style="1" customWidth="1"/>
    <col min="13327" max="13568" width="9.140625" style="1"/>
    <col min="13569" max="13569" width="2.7109375" style="1" customWidth="1"/>
    <col min="13570" max="13577" width="9.140625" style="1"/>
    <col min="13578" max="13579" width="8.85546875" style="1" customWidth="1"/>
    <col min="13580" max="13581" width="9.140625" style="1"/>
    <col min="13582" max="13582" width="32.42578125" style="1" customWidth="1"/>
    <col min="13583" max="13824" width="9.140625" style="1"/>
    <col min="13825" max="13825" width="2.7109375" style="1" customWidth="1"/>
    <col min="13826" max="13833" width="9.140625" style="1"/>
    <col min="13834" max="13835" width="8.85546875" style="1" customWidth="1"/>
    <col min="13836" max="13837" width="9.140625" style="1"/>
    <col min="13838" max="13838" width="32.42578125" style="1" customWidth="1"/>
    <col min="13839" max="14080" width="9.140625" style="1"/>
    <col min="14081" max="14081" width="2.7109375" style="1" customWidth="1"/>
    <col min="14082" max="14089" width="9.140625" style="1"/>
    <col min="14090" max="14091" width="8.85546875" style="1" customWidth="1"/>
    <col min="14092" max="14093" width="9.140625" style="1"/>
    <col min="14094" max="14094" width="32.42578125" style="1" customWidth="1"/>
    <col min="14095" max="14336" width="9.140625" style="1"/>
    <col min="14337" max="14337" width="2.7109375" style="1" customWidth="1"/>
    <col min="14338" max="14345" width="9.140625" style="1"/>
    <col min="14346" max="14347" width="8.85546875" style="1" customWidth="1"/>
    <col min="14348" max="14349" width="9.140625" style="1"/>
    <col min="14350" max="14350" width="32.42578125" style="1" customWidth="1"/>
    <col min="14351" max="14592" width="9.140625" style="1"/>
    <col min="14593" max="14593" width="2.7109375" style="1" customWidth="1"/>
    <col min="14594" max="14601" width="9.140625" style="1"/>
    <col min="14602" max="14603" width="8.85546875" style="1" customWidth="1"/>
    <col min="14604" max="14605" width="9.140625" style="1"/>
    <col min="14606" max="14606" width="32.42578125" style="1" customWidth="1"/>
    <col min="14607" max="14848" width="9.140625" style="1"/>
    <col min="14849" max="14849" width="2.7109375" style="1" customWidth="1"/>
    <col min="14850" max="14857" width="9.140625" style="1"/>
    <col min="14858" max="14859" width="8.85546875" style="1" customWidth="1"/>
    <col min="14860" max="14861" width="9.140625" style="1"/>
    <col min="14862" max="14862" width="32.42578125" style="1" customWidth="1"/>
    <col min="14863" max="15104" width="9.140625" style="1"/>
    <col min="15105" max="15105" width="2.7109375" style="1" customWidth="1"/>
    <col min="15106" max="15113" width="9.140625" style="1"/>
    <col min="15114" max="15115" width="8.85546875" style="1" customWidth="1"/>
    <col min="15116" max="15117" width="9.140625" style="1"/>
    <col min="15118" max="15118" width="32.42578125" style="1" customWidth="1"/>
    <col min="15119" max="15360" width="9.140625" style="1"/>
    <col min="15361" max="15361" width="2.7109375" style="1" customWidth="1"/>
    <col min="15362" max="15369" width="9.140625" style="1"/>
    <col min="15370" max="15371" width="8.85546875" style="1" customWidth="1"/>
    <col min="15372" max="15373" width="9.140625" style="1"/>
    <col min="15374" max="15374" width="32.42578125" style="1" customWidth="1"/>
    <col min="15375" max="15616" width="9.140625" style="1"/>
    <col min="15617" max="15617" width="2.7109375" style="1" customWidth="1"/>
    <col min="15618" max="15625" width="9.140625" style="1"/>
    <col min="15626" max="15627" width="8.85546875" style="1" customWidth="1"/>
    <col min="15628" max="15629" width="9.140625" style="1"/>
    <col min="15630" max="15630" width="32.42578125" style="1" customWidth="1"/>
    <col min="15631" max="15872" width="9.140625" style="1"/>
    <col min="15873" max="15873" width="2.7109375" style="1" customWidth="1"/>
    <col min="15874" max="15881" width="9.140625" style="1"/>
    <col min="15882" max="15883" width="8.85546875" style="1" customWidth="1"/>
    <col min="15884" max="15885" width="9.140625" style="1"/>
    <col min="15886" max="15886" width="32.42578125" style="1" customWidth="1"/>
    <col min="15887" max="16128" width="9.140625" style="1"/>
    <col min="16129" max="16129" width="2.7109375" style="1" customWidth="1"/>
    <col min="16130" max="16137" width="9.140625" style="1"/>
    <col min="16138" max="16139" width="8.85546875" style="1" customWidth="1"/>
    <col min="16140" max="16141" width="9.140625" style="1"/>
    <col min="16142" max="16142" width="32.42578125" style="1" customWidth="1"/>
    <col min="16143" max="16384" width="9.140625" style="1"/>
  </cols>
  <sheetData>
    <row r="1" spans="1:11" ht="18.75" thickBot="1">
      <c r="A1" s="3" t="str">
        <f ca="1">MID(CELL("filename",A1),FIND("]",CELL("filename",A1))+1,256)</f>
        <v>VlookUp</v>
      </c>
      <c r="B1" s="4"/>
      <c r="C1" s="4"/>
      <c r="D1" s="4"/>
      <c r="E1" s="4"/>
      <c r="F1" s="4"/>
      <c r="G1" s="4"/>
      <c r="H1" s="4"/>
      <c r="I1" s="4"/>
      <c r="J1" s="4"/>
      <c r="K1" s="25"/>
    </row>
    <row r="2" spans="1:11" ht="13.5" thickTop="1"/>
    <row r="3" spans="1:11">
      <c r="H3" s="26"/>
    </row>
    <row r="4" spans="1:11">
      <c r="H4" s="26"/>
    </row>
    <row r="5" spans="1:11">
      <c r="C5" s="27" t="s">
        <v>26</v>
      </c>
      <c r="D5" s="27" t="s">
        <v>27</v>
      </c>
      <c r="E5" s="27" t="s">
        <v>28</v>
      </c>
      <c r="F5" s="27" t="s">
        <v>29</v>
      </c>
      <c r="G5" s="27" t="s">
        <v>30</v>
      </c>
      <c r="H5" s="27" t="s">
        <v>31</v>
      </c>
    </row>
    <row r="6" spans="1:11">
      <c r="C6" s="28" t="s">
        <v>9</v>
      </c>
      <c r="D6" s="12">
        <v>10</v>
      </c>
      <c r="E6" s="12">
        <v>20</v>
      </c>
      <c r="F6" s="12">
        <v>30</v>
      </c>
      <c r="G6" s="12">
        <v>40</v>
      </c>
      <c r="H6" s="12">
        <v>50</v>
      </c>
    </row>
    <row r="7" spans="1:11">
      <c r="C7" s="28" t="s">
        <v>10</v>
      </c>
      <c r="D7" s="12">
        <v>80</v>
      </c>
      <c r="E7" s="12">
        <v>90</v>
      </c>
      <c r="F7" s="12">
        <v>100</v>
      </c>
      <c r="G7" s="12">
        <v>110</v>
      </c>
      <c r="H7" s="12">
        <v>120</v>
      </c>
    </row>
    <row r="8" spans="1:11">
      <c r="C8" s="28" t="s">
        <v>32</v>
      </c>
      <c r="D8" s="12">
        <v>97</v>
      </c>
      <c r="E8" s="12">
        <v>69</v>
      </c>
      <c r="F8" s="12">
        <v>45</v>
      </c>
      <c r="G8" s="12">
        <v>51</v>
      </c>
      <c r="H8" s="12">
        <v>77</v>
      </c>
    </row>
    <row r="11" spans="1:11">
      <c r="C11" s="29"/>
      <c r="D11" s="30"/>
      <c r="E11" s="30"/>
      <c r="F11" s="31" t="s">
        <v>33</v>
      </c>
      <c r="G11" s="12" t="s">
        <v>10</v>
      </c>
    </row>
    <row r="12" spans="1:11">
      <c r="C12" s="29"/>
      <c r="D12" s="30"/>
      <c r="E12" s="30"/>
      <c r="F12" s="31" t="s">
        <v>34</v>
      </c>
      <c r="G12" s="12">
        <v>4</v>
      </c>
    </row>
    <row r="14" spans="1:11">
      <c r="E14" s="29"/>
      <c r="F14" s="31" t="s">
        <v>35</v>
      </c>
      <c r="G14" s="21">
        <f>VLOOKUP(G11,C6:H8,G12,FALSE)</f>
        <v>100</v>
      </c>
    </row>
    <row r="15" spans="1:11">
      <c r="G15" s="6" t="s">
        <v>36</v>
      </c>
    </row>
    <row r="17" spans="2:15" ht="13.5" thickBot="1">
      <c r="B17" s="5" t="s">
        <v>6</v>
      </c>
      <c r="C17" s="5"/>
      <c r="D17" s="5"/>
      <c r="E17" s="5"/>
      <c r="F17" s="5"/>
      <c r="G17" s="5"/>
      <c r="H17" s="5"/>
      <c r="I17" s="5"/>
      <c r="J17" s="5"/>
      <c r="K17" s="23"/>
    </row>
    <row r="18" spans="2:15">
      <c r="B18" s="6" t="s">
        <v>37</v>
      </c>
    </row>
    <row r="19" spans="2:15">
      <c r="B19" s="1" t="s">
        <v>38</v>
      </c>
    </row>
    <row r="21" spans="2:15" ht="13.5" thickBot="1">
      <c r="B21" s="5" t="s">
        <v>24</v>
      </c>
      <c r="C21" s="5"/>
      <c r="D21" s="5"/>
      <c r="E21" s="5"/>
      <c r="F21" s="5"/>
      <c r="G21" s="5"/>
      <c r="H21" s="5"/>
      <c r="I21" s="5"/>
      <c r="J21" s="5"/>
      <c r="K21" s="23"/>
    </row>
    <row r="22" spans="2:15">
      <c r="B22" s="7" t="s">
        <v>39</v>
      </c>
    </row>
    <row r="23" spans="2:15">
      <c r="B23" s="1" t="s">
        <v>40</v>
      </c>
    </row>
    <row r="24" spans="2:15">
      <c r="B24" s="1" t="s">
        <v>41</v>
      </c>
    </row>
    <row r="25" spans="2:15">
      <c r="B25" s="1" t="s">
        <v>42</v>
      </c>
    </row>
    <row r="26" spans="2:15">
      <c r="B26" s="1" t="s">
        <v>43</v>
      </c>
    </row>
    <row r="28" spans="2:15" ht="13.5" thickBot="1">
      <c r="B28" s="5" t="s">
        <v>44</v>
      </c>
      <c r="C28" s="5"/>
      <c r="D28" s="5"/>
      <c r="E28" s="5"/>
      <c r="F28" s="5"/>
      <c r="G28" s="5"/>
      <c r="H28" s="5"/>
      <c r="I28" s="5"/>
      <c r="J28" s="5"/>
      <c r="K28" s="23"/>
    </row>
    <row r="29" spans="2:15">
      <c r="B29" s="1" t="s">
        <v>45</v>
      </c>
    </row>
    <row r="30" spans="2:15">
      <c r="B30" s="1" t="s">
        <v>46</v>
      </c>
      <c r="M30" s="32" t="s">
        <v>47</v>
      </c>
      <c r="N30" s="32" t="s">
        <v>48</v>
      </c>
      <c r="O30" s="32" t="s">
        <v>49</v>
      </c>
    </row>
    <row r="31" spans="2:15">
      <c r="B31" s="1" t="s">
        <v>50</v>
      </c>
      <c r="M31" s="33" t="s">
        <v>51</v>
      </c>
      <c r="N31" s="34" t="s">
        <v>52</v>
      </c>
      <c r="O31" s="33" t="s">
        <v>53</v>
      </c>
    </row>
    <row r="32" spans="2:15" ht="25.5">
      <c r="B32" s="1" t="s">
        <v>54</v>
      </c>
      <c r="M32" s="33" t="s">
        <v>55</v>
      </c>
      <c r="N32" s="34" t="s">
        <v>56</v>
      </c>
      <c r="O32" s="33" t="s">
        <v>57</v>
      </c>
    </row>
    <row r="33" spans="2:15">
      <c r="M33" s="33" t="s">
        <v>58</v>
      </c>
      <c r="N33" s="34" t="s">
        <v>59</v>
      </c>
      <c r="O33" s="33">
        <v>18</v>
      </c>
    </row>
    <row r="34" spans="2:15">
      <c r="B34" s="1" t="s">
        <v>60</v>
      </c>
      <c r="M34" s="33" t="s">
        <v>55</v>
      </c>
      <c r="N34" s="34" t="s">
        <v>61</v>
      </c>
      <c r="O34" s="33" t="e">
        <v>#N/A</v>
      </c>
    </row>
    <row r="35" spans="2:15">
      <c r="B35" s="1" t="s">
        <v>62</v>
      </c>
    </row>
    <row r="36" spans="2:15">
      <c r="B36" s="1" t="s">
        <v>63</v>
      </c>
    </row>
    <row r="37" spans="2:15">
      <c r="B37" s="1" t="s">
        <v>64</v>
      </c>
    </row>
    <row r="39" spans="2:15">
      <c r="B39" s="1" t="s">
        <v>65</v>
      </c>
    </row>
    <row r="40" spans="2:15">
      <c r="B40" s="1" t="s">
        <v>66</v>
      </c>
    </row>
    <row r="42" spans="2:15">
      <c r="B42" s="1" t="s">
        <v>67</v>
      </c>
    </row>
    <row r="43" spans="2:15">
      <c r="B43" s="1" t="s">
        <v>68</v>
      </c>
    </row>
    <row r="46" spans="2:15">
      <c r="D46" s="28" t="s">
        <v>9</v>
      </c>
      <c r="E46" s="28" t="s">
        <v>10</v>
      </c>
      <c r="F46" s="28" t="s">
        <v>32</v>
      </c>
    </row>
    <row r="47" spans="2:15">
      <c r="C47" s="28" t="s">
        <v>69</v>
      </c>
      <c r="D47" s="12">
        <v>10</v>
      </c>
      <c r="E47" s="12">
        <v>80</v>
      </c>
      <c r="F47" s="12">
        <v>97</v>
      </c>
    </row>
    <row r="48" spans="2:15">
      <c r="C48" s="28" t="s">
        <v>70</v>
      </c>
      <c r="D48" s="12">
        <v>20</v>
      </c>
      <c r="E48" s="12">
        <v>90</v>
      </c>
      <c r="F48" s="12">
        <v>69</v>
      </c>
    </row>
    <row r="49" spans="2:11">
      <c r="C49" s="28" t="s">
        <v>71</v>
      </c>
      <c r="D49" s="12">
        <v>30</v>
      </c>
      <c r="E49" s="12">
        <v>100</v>
      </c>
      <c r="F49" s="12">
        <v>45</v>
      </c>
    </row>
    <row r="50" spans="2:11">
      <c r="C50" s="28" t="s">
        <v>72</v>
      </c>
      <c r="D50" s="12">
        <v>40</v>
      </c>
      <c r="E50" s="12">
        <v>110</v>
      </c>
      <c r="F50" s="12">
        <v>51</v>
      </c>
    </row>
    <row r="51" spans="2:11">
      <c r="C51" s="28" t="s">
        <v>73</v>
      </c>
      <c r="D51" s="12">
        <v>50</v>
      </c>
      <c r="E51" s="12">
        <v>120</v>
      </c>
      <c r="F51" s="12">
        <v>77</v>
      </c>
    </row>
    <row r="53" spans="2:11">
      <c r="B53" s="29"/>
      <c r="C53" s="30"/>
      <c r="D53" s="30"/>
      <c r="E53" s="31" t="s">
        <v>74</v>
      </c>
      <c r="F53" s="12" t="s">
        <v>75</v>
      </c>
    </row>
    <row r="54" spans="2:11">
      <c r="B54" s="29"/>
      <c r="C54" s="30"/>
      <c r="D54" s="30"/>
      <c r="E54" s="31" t="s">
        <v>33</v>
      </c>
      <c r="F54" s="12" t="s">
        <v>76</v>
      </c>
    </row>
    <row r="56" spans="2:11">
      <c r="D56" s="29"/>
      <c r="E56" s="31" t="s">
        <v>35</v>
      </c>
      <c r="F56" s="21">
        <f>VLOOKUP(F53,C47:F51,MATCH(F54,D46:F46,0)+1,FALSE)</f>
        <v>69</v>
      </c>
    </row>
    <row r="57" spans="2:11">
      <c r="F57" s="35" t="s">
        <v>77</v>
      </c>
    </row>
    <row r="59" spans="2:11" ht="13.5" thickBot="1">
      <c r="B59" s="5" t="s">
        <v>78</v>
      </c>
      <c r="C59" s="5"/>
      <c r="D59" s="5"/>
      <c r="E59" s="5"/>
      <c r="F59" s="5"/>
      <c r="G59" s="5"/>
      <c r="H59" s="5"/>
      <c r="I59" s="5"/>
      <c r="J59" s="5"/>
      <c r="K59" s="23"/>
    </row>
    <row r="60" spans="2:11">
      <c r="B60" s="1" t="s">
        <v>79</v>
      </c>
    </row>
    <row r="61" spans="2:11">
      <c r="B61" s="1" t="s">
        <v>80</v>
      </c>
    </row>
    <row r="62" spans="2:11">
      <c r="B62" s="1" t="s">
        <v>81</v>
      </c>
    </row>
    <row r="63" spans="2:11">
      <c r="B63" s="1" t="s">
        <v>82</v>
      </c>
    </row>
    <row r="64" spans="2:11">
      <c r="B64" s="1" t="s">
        <v>83</v>
      </c>
    </row>
    <row r="66" spans="2:9">
      <c r="B66" s="1" t="s">
        <v>84</v>
      </c>
    </row>
    <row r="67" spans="2:9">
      <c r="B67" s="1" t="s">
        <v>85</v>
      </c>
    </row>
    <row r="68" spans="2:9">
      <c r="B68" s="1" t="s">
        <v>86</v>
      </c>
    </row>
    <row r="70" spans="2:9" ht="13.5" thickBot="1">
      <c r="B70" s="28" t="s">
        <v>87</v>
      </c>
      <c r="C70" s="28" t="s">
        <v>88</v>
      </c>
      <c r="D70" s="28" t="s">
        <v>89</v>
      </c>
      <c r="F70" s="1" t="s">
        <v>90</v>
      </c>
    </row>
    <row r="71" spans="2:9" ht="14.25" thickTop="1" thickBot="1">
      <c r="B71" s="36" t="s">
        <v>91</v>
      </c>
      <c r="C71" s="37" t="s">
        <v>92</v>
      </c>
      <c r="D71" s="38">
        <f>VLOOKUP(C71,F72:I76,MATCH(B71,G71:I71,0)+1,FALSE)</f>
        <v>50</v>
      </c>
      <c r="G71" s="39" t="s">
        <v>91</v>
      </c>
      <c r="H71" s="40" t="s">
        <v>93</v>
      </c>
      <c r="I71" s="41" t="s">
        <v>94</v>
      </c>
    </row>
    <row r="72" spans="2:9" ht="13.5" thickTop="1">
      <c r="B72" s="36" t="s">
        <v>94</v>
      </c>
      <c r="C72" s="37" t="s">
        <v>95</v>
      </c>
      <c r="D72" s="38">
        <f>VLOOKUP(C72,F72:I76,MATCH(B72,G71:I71,0)+1,FALSE)</f>
        <v>600</v>
      </c>
      <c r="F72" s="42" t="s">
        <v>95</v>
      </c>
      <c r="G72" s="43">
        <v>500</v>
      </c>
      <c r="H72" s="43">
        <v>450</v>
      </c>
      <c r="I72" s="44">
        <v>600</v>
      </c>
    </row>
    <row r="73" spans="2:9">
      <c r="B73" s="36" t="s">
        <v>93</v>
      </c>
      <c r="C73" s="37" t="s">
        <v>96</v>
      </c>
      <c r="D73" s="38">
        <f>VLOOKUP(C73,F72:I76,MATCH(B73,G71:I71,0)+1,FALSE)</f>
        <v>1200</v>
      </c>
      <c r="F73" s="45" t="s">
        <v>96</v>
      </c>
      <c r="G73" s="12">
        <v>1000</v>
      </c>
      <c r="H73" s="12">
        <v>1200</v>
      </c>
      <c r="I73" s="46">
        <v>800</v>
      </c>
    </row>
    <row r="74" spans="2:9">
      <c r="B74" s="36" t="s">
        <v>94</v>
      </c>
      <c r="C74" s="37" t="s">
        <v>97</v>
      </c>
      <c r="D74" s="38">
        <f>VLOOKUP(C74,F72:I76,MATCH(B74,G71:I71,0)+1,FALSE)</f>
        <v>275</v>
      </c>
      <c r="F74" s="45" t="s">
        <v>97</v>
      </c>
      <c r="G74" s="12">
        <v>250</v>
      </c>
      <c r="H74" s="12">
        <v>350</v>
      </c>
      <c r="I74" s="46">
        <v>275</v>
      </c>
    </row>
    <row r="75" spans="2:9">
      <c r="B75" s="36" t="s">
        <v>93</v>
      </c>
      <c r="C75" s="37" t="s">
        <v>92</v>
      </c>
      <c r="D75" s="38">
        <f>VLOOKUP(C75,F72:I76,MATCH(B75,G71:I71,0)+1,FALSE)</f>
        <v>70</v>
      </c>
      <c r="F75" s="45" t="s">
        <v>92</v>
      </c>
      <c r="G75" s="12">
        <v>50</v>
      </c>
      <c r="H75" s="12">
        <v>70</v>
      </c>
      <c r="I75" s="46">
        <v>45</v>
      </c>
    </row>
    <row r="76" spans="2:9" ht="13.5" thickBot="1">
      <c r="B76" s="36" t="s">
        <v>93</v>
      </c>
      <c r="C76" s="37" t="s">
        <v>98</v>
      </c>
      <c r="D76" s="38">
        <f>VLOOKUP(C76,F72:I76,MATCH(B76,G71:I71,0)+1,FALSE)</f>
        <v>290</v>
      </c>
      <c r="F76" s="47" t="s">
        <v>98</v>
      </c>
      <c r="G76" s="48">
        <v>300</v>
      </c>
      <c r="H76" s="48">
        <v>290</v>
      </c>
      <c r="I76" s="49">
        <v>310</v>
      </c>
    </row>
    <row r="77" spans="2:9" ht="13.5" thickTop="1">
      <c r="B77" s="36" t="s">
        <v>91</v>
      </c>
      <c r="C77" s="37" t="s">
        <v>95</v>
      </c>
      <c r="D77" s="38">
        <f>VLOOKUP(C77,F72:I76,MATCH(B77,G71:I71,0)+1,FALSE)</f>
        <v>500</v>
      </c>
    </row>
    <row r="78" spans="2:9">
      <c r="B78" s="36" t="s">
        <v>93</v>
      </c>
      <c r="C78" s="37" t="s">
        <v>96</v>
      </c>
      <c r="D78" s="38">
        <f>VLOOKUP(C78,F72:I76,MATCH(B78,G71:I71,0)+1,FALSE)</f>
        <v>1200</v>
      </c>
    </row>
    <row r="79" spans="2:9">
      <c r="D79" s="6" t="s">
        <v>99</v>
      </c>
    </row>
    <row r="82" spans="2:11" ht="13.5" thickBot="1">
      <c r="B82" s="5" t="s">
        <v>100</v>
      </c>
      <c r="C82" s="5"/>
      <c r="D82" s="5"/>
      <c r="E82" s="5"/>
      <c r="F82" s="5"/>
      <c r="G82" s="5"/>
      <c r="H82" s="5"/>
      <c r="I82" s="5"/>
      <c r="J82" s="5"/>
      <c r="K82" s="23"/>
    </row>
    <row r="83" spans="2:11">
      <c r="B83" s="1" t="s">
        <v>101</v>
      </c>
    </row>
    <row r="84" spans="2:11">
      <c r="B84" s="1" t="s">
        <v>102</v>
      </c>
    </row>
    <row r="85" spans="2:11">
      <c r="B85" s="1" t="s">
        <v>103</v>
      </c>
    </row>
    <row r="86" spans="2:11">
      <c r="B86" s="1" t="s">
        <v>104</v>
      </c>
    </row>
    <row r="88" spans="2:11">
      <c r="B88" s="1" t="s">
        <v>105</v>
      </c>
    </row>
    <row r="89" spans="2:11">
      <c r="B89" s="1" t="s">
        <v>106</v>
      </c>
    </row>
    <row r="91" spans="2:11">
      <c r="B91" s="1" t="s">
        <v>107</v>
      </c>
    </row>
    <row r="92" spans="2:11">
      <c r="B92" s="1" t="s">
        <v>108</v>
      </c>
    </row>
    <row r="93" spans="2:11">
      <c r="B93" s="1" t="s">
        <v>109</v>
      </c>
    </row>
    <row r="94" spans="2:11">
      <c r="B94" s="1" t="s">
        <v>110</v>
      </c>
    </row>
    <row r="95" spans="2:11">
      <c r="B95" s="1" t="s">
        <v>111</v>
      </c>
    </row>
    <row r="96" spans="2:11">
      <c r="B96" s="1" t="s">
        <v>112</v>
      </c>
    </row>
    <row r="98" spans="2:9">
      <c r="B98" s="1" t="s">
        <v>113</v>
      </c>
    </row>
    <row r="99" spans="2:9">
      <c r="B99" s="1" t="s">
        <v>114</v>
      </c>
    </row>
    <row r="100" spans="2:9">
      <c r="B100" s="1" t="s">
        <v>115</v>
      </c>
    </row>
    <row r="101" spans="2:9">
      <c r="B101" s="1" t="s">
        <v>116</v>
      </c>
    </row>
    <row r="102" spans="2:9">
      <c r="B102" s="1" t="s">
        <v>117</v>
      </c>
    </row>
    <row r="103" spans="2:9">
      <c r="B103" s="1" t="s">
        <v>118</v>
      </c>
    </row>
    <row r="104" spans="2:9">
      <c r="B104" s="1" t="s">
        <v>119</v>
      </c>
    </row>
    <row r="105" spans="2:9">
      <c r="B105" s="1" t="s">
        <v>120</v>
      </c>
    </row>
    <row r="106" spans="2:9">
      <c r="B106" s="1" t="s">
        <v>121</v>
      </c>
    </row>
    <row r="107" spans="2:9">
      <c r="B107" s="1" t="s">
        <v>122</v>
      </c>
    </row>
    <row r="109" spans="2:9" ht="13.5" thickBot="1">
      <c r="G109" s="50" t="s">
        <v>123</v>
      </c>
      <c r="H109" s="50"/>
      <c r="I109" s="50"/>
    </row>
    <row r="110" spans="2:9" ht="14.25" thickTop="1" thickBot="1">
      <c r="C110" s="50" t="s">
        <v>124</v>
      </c>
      <c r="D110" s="50"/>
      <c r="G110" s="51" t="s">
        <v>125</v>
      </c>
      <c r="H110" s="52" t="s">
        <v>126</v>
      </c>
      <c r="I110" s="53" t="s">
        <v>127</v>
      </c>
    </row>
    <row r="111" spans="2:9" ht="13.5" thickTop="1">
      <c r="C111" s="54" t="s">
        <v>125</v>
      </c>
      <c r="D111" s="55">
        <v>2</v>
      </c>
      <c r="F111" s="56">
        <v>1</v>
      </c>
      <c r="G111" s="57">
        <v>0</v>
      </c>
      <c r="H111" s="57">
        <v>0</v>
      </c>
      <c r="I111" s="58">
        <v>0</v>
      </c>
    </row>
    <row r="112" spans="2:9">
      <c r="C112" s="59" t="s">
        <v>126</v>
      </c>
      <c r="D112" s="60">
        <v>1</v>
      </c>
      <c r="F112" s="61">
        <v>100</v>
      </c>
      <c r="G112" s="62">
        <v>0.06</v>
      </c>
      <c r="H112" s="62">
        <v>0.03</v>
      </c>
      <c r="I112" s="63">
        <v>0.12</v>
      </c>
    </row>
    <row r="113" spans="2:9" ht="13.5" thickBot="1">
      <c r="C113" s="64" t="s">
        <v>127</v>
      </c>
      <c r="D113" s="65">
        <v>3</v>
      </c>
      <c r="F113" s="66">
        <v>300</v>
      </c>
      <c r="G113" s="67">
        <v>0.08</v>
      </c>
      <c r="H113" s="67">
        <v>0.05</v>
      </c>
      <c r="I113" s="68">
        <v>0.15</v>
      </c>
    </row>
    <row r="114" spans="2:9" ht="13.5" thickTop="1"/>
    <row r="116" spans="2:9">
      <c r="C116" s="50" t="s">
        <v>128</v>
      </c>
      <c r="D116" s="50"/>
      <c r="E116" s="50"/>
      <c r="F116" s="50"/>
      <c r="G116" s="50"/>
    </row>
    <row r="117" spans="2:9">
      <c r="C117" s="28" t="s">
        <v>129</v>
      </c>
      <c r="D117" s="28" t="s">
        <v>130</v>
      </c>
      <c r="E117" s="28" t="s">
        <v>131</v>
      </c>
      <c r="F117" s="28" t="s">
        <v>132</v>
      </c>
      <c r="G117" s="28" t="s">
        <v>1</v>
      </c>
    </row>
    <row r="118" spans="2:9">
      <c r="C118" s="37" t="s">
        <v>125</v>
      </c>
      <c r="D118" s="36">
        <v>100</v>
      </c>
      <c r="E118" s="69">
        <f>VLOOKUP(C118,C111:D113,2,FALSE)</f>
        <v>2</v>
      </c>
      <c r="F118" s="70">
        <f>VLOOKUP(D118,F111:I113,MATCH(C118,G110:I110,0)+1,TRUE)</f>
        <v>0.06</v>
      </c>
      <c r="G118" s="69">
        <f t="shared" ref="G118:G123" si="0">(D118*E118)-(D118*E118*F118)</f>
        <v>188</v>
      </c>
    </row>
    <row r="119" spans="2:9">
      <c r="C119" s="37" t="s">
        <v>126</v>
      </c>
      <c r="D119" s="36">
        <v>200</v>
      </c>
      <c r="E119" s="69">
        <f>VLOOKUP(C119,C111:D113,2,FALSE)</f>
        <v>1</v>
      </c>
      <c r="F119" s="70">
        <f>VLOOKUP(D119,F111:I113,MATCH(C119,G110:I110,0)+1,TRUE)</f>
        <v>0.03</v>
      </c>
      <c r="G119" s="69">
        <f t="shared" si="0"/>
        <v>194</v>
      </c>
    </row>
    <row r="120" spans="2:9">
      <c r="C120" s="37" t="s">
        <v>127</v>
      </c>
      <c r="D120" s="36">
        <v>150</v>
      </c>
      <c r="E120" s="69">
        <f>VLOOKUP(C120,C111:D113,2,FALSE)</f>
        <v>3</v>
      </c>
      <c r="F120" s="70">
        <f>VLOOKUP(D120,F111:I113,MATCH(C120,G110:I110,0)+1,TRUE)</f>
        <v>0.12</v>
      </c>
      <c r="G120" s="69">
        <f t="shared" si="0"/>
        <v>396</v>
      </c>
    </row>
    <row r="121" spans="2:9">
      <c r="C121" s="37" t="s">
        <v>125</v>
      </c>
      <c r="D121" s="36">
        <v>225</v>
      </c>
      <c r="E121" s="69">
        <f>VLOOKUP(C121,C111:D113,2,FALSE)</f>
        <v>2</v>
      </c>
      <c r="F121" s="70">
        <f>VLOOKUP(D121,F111:I113,MATCH(C121,G110:I110,0)+1,TRUE)</f>
        <v>0.06</v>
      </c>
      <c r="G121" s="69">
        <f t="shared" si="0"/>
        <v>423</v>
      </c>
    </row>
    <row r="122" spans="2:9">
      <c r="C122" s="37" t="s">
        <v>126</v>
      </c>
      <c r="D122" s="36">
        <v>50</v>
      </c>
      <c r="E122" s="69">
        <f>VLOOKUP(C122,C111:D113,2,FALSE)</f>
        <v>1</v>
      </c>
      <c r="F122" s="70">
        <f>VLOOKUP(D122,F111:I113,MATCH(C122,G110:I110,0)+1,TRUE)</f>
        <v>0</v>
      </c>
      <c r="G122" s="69">
        <f t="shared" si="0"/>
        <v>50</v>
      </c>
    </row>
    <row r="123" spans="2:9">
      <c r="C123" s="37" t="s">
        <v>127</v>
      </c>
      <c r="D123" s="36">
        <v>500</v>
      </c>
      <c r="E123" s="69">
        <f>VLOOKUP(C123,C111:D113,2,FALSE)</f>
        <v>3</v>
      </c>
      <c r="F123" s="70">
        <f>VLOOKUP(D123,F111:I113,MATCH(C123,G110:I110,0)+1,TRUE)</f>
        <v>0.15</v>
      </c>
      <c r="G123" s="69">
        <f t="shared" si="0"/>
        <v>1275</v>
      </c>
    </row>
    <row r="125" spans="2:9">
      <c r="B125" s="1" t="s">
        <v>133</v>
      </c>
    </row>
    <row r="126" spans="2:9">
      <c r="B126" s="1" t="s">
        <v>131</v>
      </c>
      <c r="C126" s="6" t="s">
        <v>134</v>
      </c>
    </row>
    <row r="127" spans="2:9">
      <c r="B127" s="1" t="s">
        <v>132</v>
      </c>
      <c r="C127" s="6" t="s">
        <v>135</v>
      </c>
    </row>
    <row r="128" spans="2:9">
      <c r="B128" s="1" t="s">
        <v>1</v>
      </c>
      <c r="C128" s="6" t="s">
        <v>136</v>
      </c>
    </row>
  </sheetData>
  <pageMargins left="0.75" right="0.75" top="1" bottom="1" header="0.5" footer="0.5"/>
  <headerFooter alignWithMargins="0"/>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M15"/>
  <sheetViews>
    <sheetView workbookViewId="0">
      <selection activeCell="K12" sqref="K12"/>
    </sheetView>
  </sheetViews>
  <sheetFormatPr defaultRowHeight="12.75"/>
  <cols>
    <col min="1" max="1" width="4.7109375" style="1" customWidth="1"/>
    <col min="2" max="10" width="9.140625" style="1"/>
    <col min="11" max="11" width="5.28515625" style="1" customWidth="1"/>
    <col min="12" max="12" width="30.140625" style="1" customWidth="1"/>
    <col min="13" max="13" width="8.85546875" style="1" customWidth="1"/>
    <col min="14" max="256" width="9.140625" style="1"/>
    <col min="257" max="257" width="4.7109375" style="1" customWidth="1"/>
    <col min="258" max="266" width="9.140625" style="1"/>
    <col min="267" max="267" width="5.28515625" style="1" customWidth="1"/>
    <col min="268" max="268" width="30.140625" style="1" customWidth="1"/>
    <col min="269" max="269" width="8.85546875" style="1" customWidth="1"/>
    <col min="270" max="512" width="9.140625" style="1"/>
    <col min="513" max="513" width="4.7109375" style="1" customWidth="1"/>
    <col min="514" max="522" width="9.140625" style="1"/>
    <col min="523" max="523" width="5.28515625" style="1" customWidth="1"/>
    <col min="524" max="524" width="30.140625" style="1" customWidth="1"/>
    <col min="525" max="525" width="8.85546875" style="1" customWidth="1"/>
    <col min="526" max="768" width="9.140625" style="1"/>
    <col min="769" max="769" width="4.7109375" style="1" customWidth="1"/>
    <col min="770" max="778" width="9.140625" style="1"/>
    <col min="779" max="779" width="5.28515625" style="1" customWidth="1"/>
    <col min="780" max="780" width="30.140625" style="1" customWidth="1"/>
    <col min="781" max="781" width="8.85546875" style="1" customWidth="1"/>
    <col min="782" max="1024" width="9.140625" style="1"/>
    <col min="1025" max="1025" width="4.7109375" style="1" customWidth="1"/>
    <col min="1026" max="1034" width="9.140625" style="1"/>
    <col min="1035" max="1035" width="5.28515625" style="1" customWidth="1"/>
    <col min="1036" max="1036" width="30.140625" style="1" customWidth="1"/>
    <col min="1037" max="1037" width="8.85546875" style="1" customWidth="1"/>
    <col min="1038" max="1280" width="9.140625" style="1"/>
    <col min="1281" max="1281" width="4.7109375" style="1" customWidth="1"/>
    <col min="1282" max="1290" width="9.140625" style="1"/>
    <col min="1291" max="1291" width="5.28515625" style="1" customWidth="1"/>
    <col min="1292" max="1292" width="30.140625" style="1" customWidth="1"/>
    <col min="1293" max="1293" width="8.85546875" style="1" customWidth="1"/>
    <col min="1294" max="1536" width="9.140625" style="1"/>
    <col min="1537" max="1537" width="4.7109375" style="1" customWidth="1"/>
    <col min="1538" max="1546" width="9.140625" style="1"/>
    <col min="1547" max="1547" width="5.28515625" style="1" customWidth="1"/>
    <col min="1548" max="1548" width="30.140625" style="1" customWidth="1"/>
    <col min="1549" max="1549" width="8.85546875" style="1" customWidth="1"/>
    <col min="1550" max="1792" width="9.140625" style="1"/>
    <col min="1793" max="1793" width="4.7109375" style="1" customWidth="1"/>
    <col min="1794" max="1802" width="9.140625" style="1"/>
    <col min="1803" max="1803" width="5.28515625" style="1" customWidth="1"/>
    <col min="1804" max="1804" width="30.140625" style="1" customWidth="1"/>
    <col min="1805" max="1805" width="8.85546875" style="1" customWidth="1"/>
    <col min="1806" max="2048" width="9.140625" style="1"/>
    <col min="2049" max="2049" width="4.7109375" style="1" customWidth="1"/>
    <col min="2050" max="2058" width="9.140625" style="1"/>
    <col min="2059" max="2059" width="5.28515625" style="1" customWidth="1"/>
    <col min="2060" max="2060" width="30.140625" style="1" customWidth="1"/>
    <col min="2061" max="2061" width="8.85546875" style="1" customWidth="1"/>
    <col min="2062" max="2304" width="9.140625" style="1"/>
    <col min="2305" max="2305" width="4.7109375" style="1" customWidth="1"/>
    <col min="2306" max="2314" width="9.140625" style="1"/>
    <col min="2315" max="2315" width="5.28515625" style="1" customWidth="1"/>
    <col min="2316" max="2316" width="30.140625" style="1" customWidth="1"/>
    <col min="2317" max="2317" width="8.85546875" style="1" customWidth="1"/>
    <col min="2318" max="2560" width="9.140625" style="1"/>
    <col min="2561" max="2561" width="4.7109375" style="1" customWidth="1"/>
    <col min="2562" max="2570" width="9.140625" style="1"/>
    <col min="2571" max="2571" width="5.28515625" style="1" customWidth="1"/>
    <col min="2572" max="2572" width="30.140625" style="1" customWidth="1"/>
    <col min="2573" max="2573" width="8.85546875" style="1" customWidth="1"/>
    <col min="2574" max="2816" width="9.140625" style="1"/>
    <col min="2817" max="2817" width="4.7109375" style="1" customWidth="1"/>
    <col min="2818" max="2826" width="9.140625" style="1"/>
    <col min="2827" max="2827" width="5.28515625" style="1" customWidth="1"/>
    <col min="2828" max="2828" width="30.140625" style="1" customWidth="1"/>
    <col min="2829" max="2829" width="8.85546875" style="1" customWidth="1"/>
    <col min="2830" max="3072" width="9.140625" style="1"/>
    <col min="3073" max="3073" width="4.7109375" style="1" customWidth="1"/>
    <col min="3074" max="3082" width="9.140625" style="1"/>
    <col min="3083" max="3083" width="5.28515625" style="1" customWidth="1"/>
    <col min="3084" max="3084" width="30.140625" style="1" customWidth="1"/>
    <col min="3085" max="3085" width="8.85546875" style="1" customWidth="1"/>
    <col min="3086" max="3328" width="9.140625" style="1"/>
    <col min="3329" max="3329" width="4.7109375" style="1" customWidth="1"/>
    <col min="3330" max="3338" width="9.140625" style="1"/>
    <col min="3339" max="3339" width="5.28515625" style="1" customWidth="1"/>
    <col min="3340" max="3340" width="30.140625" style="1" customWidth="1"/>
    <col min="3341" max="3341" width="8.85546875" style="1" customWidth="1"/>
    <col min="3342" max="3584" width="9.140625" style="1"/>
    <col min="3585" max="3585" width="4.7109375" style="1" customWidth="1"/>
    <col min="3586" max="3594" width="9.140625" style="1"/>
    <col min="3595" max="3595" width="5.28515625" style="1" customWidth="1"/>
    <col min="3596" max="3596" width="30.140625" style="1" customWidth="1"/>
    <col min="3597" max="3597" width="8.85546875" style="1" customWidth="1"/>
    <col min="3598" max="3840" width="9.140625" style="1"/>
    <col min="3841" max="3841" width="4.7109375" style="1" customWidth="1"/>
    <col min="3842" max="3850" width="9.140625" style="1"/>
    <col min="3851" max="3851" width="5.28515625" style="1" customWidth="1"/>
    <col min="3852" max="3852" width="30.140625" style="1" customWidth="1"/>
    <col min="3853" max="3853" width="8.85546875" style="1" customWidth="1"/>
    <col min="3854" max="4096" width="9.140625" style="1"/>
    <col min="4097" max="4097" width="4.7109375" style="1" customWidth="1"/>
    <col min="4098" max="4106" width="9.140625" style="1"/>
    <col min="4107" max="4107" width="5.28515625" style="1" customWidth="1"/>
    <col min="4108" max="4108" width="30.140625" style="1" customWidth="1"/>
    <col min="4109" max="4109" width="8.85546875" style="1" customWidth="1"/>
    <col min="4110" max="4352" width="9.140625" style="1"/>
    <col min="4353" max="4353" width="4.7109375" style="1" customWidth="1"/>
    <col min="4354" max="4362" width="9.140625" style="1"/>
    <col min="4363" max="4363" width="5.28515625" style="1" customWidth="1"/>
    <col min="4364" max="4364" width="30.140625" style="1" customWidth="1"/>
    <col min="4365" max="4365" width="8.85546875" style="1" customWidth="1"/>
    <col min="4366" max="4608" width="9.140625" style="1"/>
    <col min="4609" max="4609" width="4.7109375" style="1" customWidth="1"/>
    <col min="4610" max="4618" width="9.140625" style="1"/>
    <col min="4619" max="4619" width="5.28515625" style="1" customWidth="1"/>
    <col min="4620" max="4620" width="30.140625" style="1" customWidth="1"/>
    <col min="4621" max="4621" width="8.85546875" style="1" customWidth="1"/>
    <col min="4622" max="4864" width="9.140625" style="1"/>
    <col min="4865" max="4865" width="4.7109375" style="1" customWidth="1"/>
    <col min="4866" max="4874" width="9.140625" style="1"/>
    <col min="4875" max="4875" width="5.28515625" style="1" customWidth="1"/>
    <col min="4876" max="4876" width="30.140625" style="1" customWidth="1"/>
    <col min="4877" max="4877" width="8.85546875" style="1" customWidth="1"/>
    <col min="4878" max="5120" width="9.140625" style="1"/>
    <col min="5121" max="5121" width="4.7109375" style="1" customWidth="1"/>
    <col min="5122" max="5130" width="9.140625" style="1"/>
    <col min="5131" max="5131" width="5.28515625" style="1" customWidth="1"/>
    <col min="5132" max="5132" width="30.140625" style="1" customWidth="1"/>
    <col min="5133" max="5133" width="8.85546875" style="1" customWidth="1"/>
    <col min="5134" max="5376" width="9.140625" style="1"/>
    <col min="5377" max="5377" width="4.7109375" style="1" customWidth="1"/>
    <col min="5378" max="5386" width="9.140625" style="1"/>
    <col min="5387" max="5387" width="5.28515625" style="1" customWidth="1"/>
    <col min="5388" max="5388" width="30.140625" style="1" customWidth="1"/>
    <col min="5389" max="5389" width="8.85546875" style="1" customWidth="1"/>
    <col min="5390" max="5632" width="9.140625" style="1"/>
    <col min="5633" max="5633" width="4.7109375" style="1" customWidth="1"/>
    <col min="5634" max="5642" width="9.140625" style="1"/>
    <col min="5643" max="5643" width="5.28515625" style="1" customWidth="1"/>
    <col min="5644" max="5644" width="30.140625" style="1" customWidth="1"/>
    <col min="5645" max="5645" width="8.85546875" style="1" customWidth="1"/>
    <col min="5646" max="5888" width="9.140625" style="1"/>
    <col min="5889" max="5889" width="4.7109375" style="1" customWidth="1"/>
    <col min="5890" max="5898" width="9.140625" style="1"/>
    <col min="5899" max="5899" width="5.28515625" style="1" customWidth="1"/>
    <col min="5900" max="5900" width="30.140625" style="1" customWidth="1"/>
    <col min="5901" max="5901" width="8.85546875" style="1" customWidth="1"/>
    <col min="5902" max="6144" width="9.140625" style="1"/>
    <col min="6145" max="6145" width="4.7109375" style="1" customWidth="1"/>
    <col min="6146" max="6154" width="9.140625" style="1"/>
    <col min="6155" max="6155" width="5.28515625" style="1" customWidth="1"/>
    <col min="6156" max="6156" width="30.140625" style="1" customWidth="1"/>
    <col min="6157" max="6157" width="8.85546875" style="1" customWidth="1"/>
    <col min="6158" max="6400" width="9.140625" style="1"/>
    <col min="6401" max="6401" width="4.7109375" style="1" customWidth="1"/>
    <col min="6402" max="6410" width="9.140625" style="1"/>
    <col min="6411" max="6411" width="5.28515625" style="1" customWidth="1"/>
    <col min="6412" max="6412" width="30.140625" style="1" customWidth="1"/>
    <col min="6413" max="6413" width="8.85546875" style="1" customWidth="1"/>
    <col min="6414" max="6656" width="9.140625" style="1"/>
    <col min="6657" max="6657" width="4.7109375" style="1" customWidth="1"/>
    <col min="6658" max="6666" width="9.140625" style="1"/>
    <col min="6667" max="6667" width="5.28515625" style="1" customWidth="1"/>
    <col min="6668" max="6668" width="30.140625" style="1" customWidth="1"/>
    <col min="6669" max="6669" width="8.85546875" style="1" customWidth="1"/>
    <col min="6670" max="6912" width="9.140625" style="1"/>
    <col min="6913" max="6913" width="4.7109375" style="1" customWidth="1"/>
    <col min="6914" max="6922" width="9.140625" style="1"/>
    <col min="6923" max="6923" width="5.28515625" style="1" customWidth="1"/>
    <col min="6924" max="6924" width="30.140625" style="1" customWidth="1"/>
    <col min="6925" max="6925" width="8.85546875" style="1" customWidth="1"/>
    <col min="6926" max="7168" width="9.140625" style="1"/>
    <col min="7169" max="7169" width="4.7109375" style="1" customWidth="1"/>
    <col min="7170" max="7178" width="9.140625" style="1"/>
    <col min="7179" max="7179" width="5.28515625" style="1" customWidth="1"/>
    <col min="7180" max="7180" width="30.140625" style="1" customWidth="1"/>
    <col min="7181" max="7181" width="8.85546875" style="1" customWidth="1"/>
    <col min="7182" max="7424" width="9.140625" style="1"/>
    <col min="7425" max="7425" width="4.7109375" style="1" customWidth="1"/>
    <col min="7426" max="7434" width="9.140625" style="1"/>
    <col min="7435" max="7435" width="5.28515625" style="1" customWidth="1"/>
    <col min="7436" max="7436" width="30.140625" style="1" customWidth="1"/>
    <col min="7437" max="7437" width="8.85546875" style="1" customWidth="1"/>
    <col min="7438" max="7680" width="9.140625" style="1"/>
    <col min="7681" max="7681" width="4.7109375" style="1" customWidth="1"/>
    <col min="7682" max="7690" width="9.140625" style="1"/>
    <col min="7691" max="7691" width="5.28515625" style="1" customWidth="1"/>
    <col min="7692" max="7692" width="30.140625" style="1" customWidth="1"/>
    <col min="7693" max="7693" width="8.85546875" style="1" customWidth="1"/>
    <col min="7694" max="7936" width="9.140625" style="1"/>
    <col min="7937" max="7937" width="4.7109375" style="1" customWidth="1"/>
    <col min="7938" max="7946" width="9.140625" style="1"/>
    <col min="7947" max="7947" width="5.28515625" style="1" customWidth="1"/>
    <col min="7948" max="7948" width="30.140625" style="1" customWidth="1"/>
    <col min="7949" max="7949" width="8.85546875" style="1" customWidth="1"/>
    <col min="7950" max="8192" width="9.140625" style="1"/>
    <col min="8193" max="8193" width="4.7109375" style="1" customWidth="1"/>
    <col min="8194" max="8202" width="9.140625" style="1"/>
    <col min="8203" max="8203" width="5.28515625" style="1" customWidth="1"/>
    <col min="8204" max="8204" width="30.140625" style="1" customWidth="1"/>
    <col min="8205" max="8205" width="8.85546875" style="1" customWidth="1"/>
    <col min="8206" max="8448" width="9.140625" style="1"/>
    <col min="8449" max="8449" width="4.7109375" style="1" customWidth="1"/>
    <col min="8450" max="8458" width="9.140625" style="1"/>
    <col min="8459" max="8459" width="5.28515625" style="1" customWidth="1"/>
    <col min="8460" max="8460" width="30.140625" style="1" customWidth="1"/>
    <col min="8461" max="8461" width="8.85546875" style="1" customWidth="1"/>
    <col min="8462" max="8704" width="9.140625" style="1"/>
    <col min="8705" max="8705" width="4.7109375" style="1" customWidth="1"/>
    <col min="8706" max="8714" width="9.140625" style="1"/>
    <col min="8715" max="8715" width="5.28515625" style="1" customWidth="1"/>
    <col min="8716" max="8716" width="30.140625" style="1" customWidth="1"/>
    <col min="8717" max="8717" width="8.85546875" style="1" customWidth="1"/>
    <col min="8718" max="8960" width="9.140625" style="1"/>
    <col min="8961" max="8961" width="4.7109375" style="1" customWidth="1"/>
    <col min="8962" max="8970" width="9.140625" style="1"/>
    <col min="8971" max="8971" width="5.28515625" style="1" customWidth="1"/>
    <col min="8972" max="8972" width="30.140625" style="1" customWidth="1"/>
    <col min="8973" max="8973" width="8.85546875" style="1" customWidth="1"/>
    <col min="8974" max="9216" width="9.140625" style="1"/>
    <col min="9217" max="9217" width="4.7109375" style="1" customWidth="1"/>
    <col min="9218" max="9226" width="9.140625" style="1"/>
    <col min="9227" max="9227" width="5.28515625" style="1" customWidth="1"/>
    <col min="9228" max="9228" width="30.140625" style="1" customWidth="1"/>
    <col min="9229" max="9229" width="8.85546875" style="1" customWidth="1"/>
    <col min="9230" max="9472" width="9.140625" style="1"/>
    <col min="9473" max="9473" width="4.7109375" style="1" customWidth="1"/>
    <col min="9474" max="9482" width="9.140625" style="1"/>
    <col min="9483" max="9483" width="5.28515625" style="1" customWidth="1"/>
    <col min="9484" max="9484" width="30.140625" style="1" customWidth="1"/>
    <col min="9485" max="9485" width="8.85546875" style="1" customWidth="1"/>
    <col min="9486" max="9728" width="9.140625" style="1"/>
    <col min="9729" max="9729" width="4.7109375" style="1" customWidth="1"/>
    <col min="9730" max="9738" width="9.140625" style="1"/>
    <col min="9739" max="9739" width="5.28515625" style="1" customWidth="1"/>
    <col min="9740" max="9740" width="30.140625" style="1" customWidth="1"/>
    <col min="9741" max="9741" width="8.85546875" style="1" customWidth="1"/>
    <col min="9742" max="9984" width="9.140625" style="1"/>
    <col min="9985" max="9985" width="4.7109375" style="1" customWidth="1"/>
    <col min="9986" max="9994" width="9.140625" style="1"/>
    <col min="9995" max="9995" width="5.28515625" style="1" customWidth="1"/>
    <col min="9996" max="9996" width="30.140625" style="1" customWidth="1"/>
    <col min="9997" max="9997" width="8.85546875" style="1" customWidth="1"/>
    <col min="9998" max="10240" width="9.140625" style="1"/>
    <col min="10241" max="10241" width="4.7109375" style="1" customWidth="1"/>
    <col min="10242" max="10250" width="9.140625" style="1"/>
    <col min="10251" max="10251" width="5.28515625" style="1" customWidth="1"/>
    <col min="10252" max="10252" width="30.140625" style="1" customWidth="1"/>
    <col min="10253" max="10253" width="8.85546875" style="1" customWidth="1"/>
    <col min="10254" max="10496" width="9.140625" style="1"/>
    <col min="10497" max="10497" width="4.7109375" style="1" customWidth="1"/>
    <col min="10498" max="10506" width="9.140625" style="1"/>
    <col min="10507" max="10507" width="5.28515625" style="1" customWidth="1"/>
    <col min="10508" max="10508" width="30.140625" style="1" customWidth="1"/>
    <col min="10509" max="10509" width="8.85546875" style="1" customWidth="1"/>
    <col min="10510" max="10752" width="9.140625" style="1"/>
    <col min="10753" max="10753" width="4.7109375" style="1" customWidth="1"/>
    <col min="10754" max="10762" width="9.140625" style="1"/>
    <col min="10763" max="10763" width="5.28515625" style="1" customWidth="1"/>
    <col min="10764" max="10764" width="30.140625" style="1" customWidth="1"/>
    <col min="10765" max="10765" width="8.85546875" style="1" customWidth="1"/>
    <col min="10766" max="11008" width="9.140625" style="1"/>
    <col min="11009" max="11009" width="4.7109375" style="1" customWidth="1"/>
    <col min="11010" max="11018" width="9.140625" style="1"/>
    <col min="11019" max="11019" width="5.28515625" style="1" customWidth="1"/>
    <col min="11020" max="11020" width="30.140625" style="1" customWidth="1"/>
    <col min="11021" max="11021" width="8.85546875" style="1" customWidth="1"/>
    <col min="11022" max="11264" width="9.140625" style="1"/>
    <col min="11265" max="11265" width="4.7109375" style="1" customWidth="1"/>
    <col min="11266" max="11274" width="9.140625" style="1"/>
    <col min="11275" max="11275" width="5.28515625" style="1" customWidth="1"/>
    <col min="11276" max="11276" width="30.140625" style="1" customWidth="1"/>
    <col min="11277" max="11277" width="8.85546875" style="1" customWidth="1"/>
    <col min="11278" max="11520" width="9.140625" style="1"/>
    <col min="11521" max="11521" width="4.7109375" style="1" customWidth="1"/>
    <col min="11522" max="11530" width="9.140625" style="1"/>
    <col min="11531" max="11531" width="5.28515625" style="1" customWidth="1"/>
    <col min="11532" max="11532" width="30.140625" style="1" customWidth="1"/>
    <col min="11533" max="11533" width="8.85546875" style="1" customWidth="1"/>
    <col min="11534" max="11776" width="9.140625" style="1"/>
    <col min="11777" max="11777" width="4.7109375" style="1" customWidth="1"/>
    <col min="11778" max="11786" width="9.140625" style="1"/>
    <col min="11787" max="11787" width="5.28515625" style="1" customWidth="1"/>
    <col min="11788" max="11788" width="30.140625" style="1" customWidth="1"/>
    <col min="11789" max="11789" width="8.85546875" style="1" customWidth="1"/>
    <col min="11790" max="12032" width="9.140625" style="1"/>
    <col min="12033" max="12033" width="4.7109375" style="1" customWidth="1"/>
    <col min="12034" max="12042" width="9.140625" style="1"/>
    <col min="12043" max="12043" width="5.28515625" style="1" customWidth="1"/>
    <col min="12044" max="12044" width="30.140625" style="1" customWidth="1"/>
    <col min="12045" max="12045" width="8.85546875" style="1" customWidth="1"/>
    <col min="12046" max="12288" width="9.140625" style="1"/>
    <col min="12289" max="12289" width="4.7109375" style="1" customWidth="1"/>
    <col min="12290" max="12298" width="9.140625" style="1"/>
    <col min="12299" max="12299" width="5.28515625" style="1" customWidth="1"/>
    <col min="12300" max="12300" width="30.140625" style="1" customWidth="1"/>
    <col min="12301" max="12301" width="8.85546875" style="1" customWidth="1"/>
    <col min="12302" max="12544" width="9.140625" style="1"/>
    <col min="12545" max="12545" width="4.7109375" style="1" customWidth="1"/>
    <col min="12546" max="12554" width="9.140625" style="1"/>
    <col min="12555" max="12555" width="5.28515625" style="1" customWidth="1"/>
    <col min="12556" max="12556" width="30.140625" style="1" customWidth="1"/>
    <col min="12557" max="12557" width="8.85546875" style="1" customWidth="1"/>
    <col min="12558" max="12800" width="9.140625" style="1"/>
    <col min="12801" max="12801" width="4.7109375" style="1" customWidth="1"/>
    <col min="12802" max="12810" width="9.140625" style="1"/>
    <col min="12811" max="12811" width="5.28515625" style="1" customWidth="1"/>
    <col min="12812" max="12812" width="30.140625" style="1" customWidth="1"/>
    <col min="12813" max="12813" width="8.85546875" style="1" customWidth="1"/>
    <col min="12814" max="13056" width="9.140625" style="1"/>
    <col min="13057" max="13057" width="4.7109375" style="1" customWidth="1"/>
    <col min="13058" max="13066" width="9.140625" style="1"/>
    <col min="13067" max="13067" width="5.28515625" style="1" customWidth="1"/>
    <col min="13068" max="13068" width="30.140625" style="1" customWidth="1"/>
    <col min="13069" max="13069" width="8.85546875" style="1" customWidth="1"/>
    <col min="13070" max="13312" width="9.140625" style="1"/>
    <col min="13313" max="13313" width="4.7109375" style="1" customWidth="1"/>
    <col min="13314" max="13322" width="9.140625" style="1"/>
    <col min="13323" max="13323" width="5.28515625" style="1" customWidth="1"/>
    <col min="13324" max="13324" width="30.140625" style="1" customWidth="1"/>
    <col min="13325" max="13325" width="8.85546875" style="1" customWidth="1"/>
    <col min="13326" max="13568" width="9.140625" style="1"/>
    <col min="13569" max="13569" width="4.7109375" style="1" customWidth="1"/>
    <col min="13570" max="13578" width="9.140625" style="1"/>
    <col min="13579" max="13579" width="5.28515625" style="1" customWidth="1"/>
    <col min="13580" max="13580" width="30.140625" style="1" customWidth="1"/>
    <col min="13581" max="13581" width="8.85546875" style="1" customWidth="1"/>
    <col min="13582" max="13824" width="9.140625" style="1"/>
    <col min="13825" max="13825" width="4.7109375" style="1" customWidth="1"/>
    <col min="13826" max="13834" width="9.140625" style="1"/>
    <col min="13835" max="13835" width="5.28515625" style="1" customWidth="1"/>
    <col min="13836" max="13836" width="30.140625" style="1" customWidth="1"/>
    <col min="13837" max="13837" width="8.85546875" style="1" customWidth="1"/>
    <col min="13838" max="14080" width="9.140625" style="1"/>
    <col min="14081" max="14081" width="4.7109375" style="1" customWidth="1"/>
    <col min="14082" max="14090" width="9.140625" style="1"/>
    <col min="14091" max="14091" width="5.28515625" style="1" customWidth="1"/>
    <col min="14092" max="14092" width="30.140625" style="1" customWidth="1"/>
    <col min="14093" max="14093" width="8.85546875" style="1" customWidth="1"/>
    <col min="14094" max="14336" width="9.140625" style="1"/>
    <col min="14337" max="14337" width="4.7109375" style="1" customWidth="1"/>
    <col min="14338" max="14346" width="9.140625" style="1"/>
    <col min="14347" max="14347" width="5.28515625" style="1" customWidth="1"/>
    <col min="14348" max="14348" width="30.140625" style="1" customWidth="1"/>
    <col min="14349" max="14349" width="8.85546875" style="1" customWidth="1"/>
    <col min="14350" max="14592" width="9.140625" style="1"/>
    <col min="14593" max="14593" width="4.7109375" style="1" customWidth="1"/>
    <col min="14594" max="14602" width="9.140625" style="1"/>
    <col min="14603" max="14603" width="5.28515625" style="1" customWidth="1"/>
    <col min="14604" max="14604" width="30.140625" style="1" customWidth="1"/>
    <col min="14605" max="14605" width="8.85546875" style="1" customWidth="1"/>
    <col min="14606" max="14848" width="9.140625" style="1"/>
    <col min="14849" max="14849" width="4.7109375" style="1" customWidth="1"/>
    <col min="14850" max="14858" width="9.140625" style="1"/>
    <col min="14859" max="14859" width="5.28515625" style="1" customWidth="1"/>
    <col min="14860" max="14860" width="30.140625" style="1" customWidth="1"/>
    <col min="14861" max="14861" width="8.85546875" style="1" customWidth="1"/>
    <col min="14862" max="15104" width="9.140625" style="1"/>
    <col min="15105" max="15105" width="4.7109375" style="1" customWidth="1"/>
    <col min="15106" max="15114" width="9.140625" style="1"/>
    <col min="15115" max="15115" width="5.28515625" style="1" customWidth="1"/>
    <col min="15116" max="15116" width="30.140625" style="1" customWidth="1"/>
    <col min="15117" max="15117" width="8.85546875" style="1" customWidth="1"/>
    <col min="15118" max="15360" width="9.140625" style="1"/>
    <col min="15361" max="15361" width="4.7109375" style="1" customWidth="1"/>
    <col min="15362" max="15370" width="9.140625" style="1"/>
    <col min="15371" max="15371" width="5.28515625" style="1" customWidth="1"/>
    <col min="15372" max="15372" width="30.140625" style="1" customWidth="1"/>
    <col min="15373" max="15373" width="8.85546875" style="1" customWidth="1"/>
    <col min="15374" max="15616" width="9.140625" style="1"/>
    <col min="15617" max="15617" width="4.7109375" style="1" customWidth="1"/>
    <col min="15618" max="15626" width="9.140625" style="1"/>
    <col min="15627" max="15627" width="5.28515625" style="1" customWidth="1"/>
    <col min="15628" max="15628" width="30.140625" style="1" customWidth="1"/>
    <col min="15629" max="15629" width="8.85546875" style="1" customWidth="1"/>
    <col min="15630" max="15872" width="9.140625" style="1"/>
    <col min="15873" max="15873" width="4.7109375" style="1" customWidth="1"/>
    <col min="15874" max="15882" width="9.140625" style="1"/>
    <col min="15883" max="15883" width="5.28515625" style="1" customWidth="1"/>
    <col min="15884" max="15884" width="30.140625" style="1" customWidth="1"/>
    <col min="15885" max="15885" width="8.85546875" style="1" customWidth="1"/>
    <col min="15886" max="16128" width="9.140625" style="1"/>
    <col min="16129" max="16129" width="4.7109375" style="1" customWidth="1"/>
    <col min="16130" max="16138" width="9.140625" style="1"/>
    <col min="16139" max="16139" width="5.28515625" style="1" customWidth="1"/>
    <col min="16140" max="16140" width="30.140625" style="1" customWidth="1"/>
    <col min="16141" max="16141" width="8.85546875" style="1" customWidth="1"/>
    <col min="16142" max="16384" width="9.140625" style="1"/>
  </cols>
  <sheetData>
    <row r="1" spans="1:13" ht="18.75" thickBot="1">
      <c r="A1" s="3" t="str">
        <f ca="1">MID(CELL("filename",A1),FIND("]",CELL("filename",A1))+1,256)</f>
        <v>Hlookup</v>
      </c>
      <c r="B1" s="4"/>
      <c r="C1" s="4"/>
      <c r="D1" s="4"/>
      <c r="E1" s="4"/>
      <c r="F1" s="4"/>
      <c r="G1" s="4"/>
      <c r="H1" s="4"/>
      <c r="I1" s="4"/>
      <c r="J1" s="4"/>
      <c r="K1" s="25"/>
    </row>
    <row r="2" spans="1:13" ht="13.5" thickTop="1"/>
    <row r="10" spans="1:13">
      <c r="A10" s="2"/>
    </row>
    <row r="11" spans="1:13" ht="25.5">
      <c r="K11" s="71" t="s">
        <v>47</v>
      </c>
      <c r="L11" s="71" t="s">
        <v>48</v>
      </c>
      <c r="M11" s="71" t="s">
        <v>49</v>
      </c>
    </row>
    <row r="12" spans="1:13" ht="25.5">
      <c r="K12" s="33" t="s">
        <v>51</v>
      </c>
      <c r="L12" s="34" t="s">
        <v>140</v>
      </c>
      <c r="M12" s="33" t="s">
        <v>53</v>
      </c>
    </row>
    <row r="13" spans="1:13" ht="25.5">
      <c r="K13" s="33" t="s">
        <v>55</v>
      </c>
      <c r="L13" s="34" t="s">
        <v>141</v>
      </c>
      <c r="M13" s="33" t="s">
        <v>57</v>
      </c>
    </row>
    <row r="14" spans="1:13">
      <c r="K14" s="33" t="s">
        <v>58</v>
      </c>
      <c r="L14" s="34" t="s">
        <v>142</v>
      </c>
      <c r="M14" s="33">
        <v>18</v>
      </c>
    </row>
    <row r="15" spans="1:13" ht="25.5">
      <c r="K15" s="33" t="s">
        <v>55</v>
      </c>
      <c r="L15" s="34" t="s">
        <v>143</v>
      </c>
      <c r="M15" s="33" t="e">
        <v>#N/A</v>
      </c>
    </row>
  </sheetData>
  <pageMargins left="0.75" right="0.75" top="1" bottom="1" header="0.5" footer="0.5"/>
  <headerFooter alignWithMargins="0"/>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35"/>
  <sheetViews>
    <sheetView workbookViewId="0">
      <selection activeCell="C12" sqref="C12"/>
    </sheetView>
  </sheetViews>
  <sheetFormatPr defaultRowHeight="12.75"/>
  <cols>
    <col min="1" max="1" width="3.5703125" style="1" customWidth="1"/>
    <col min="2" max="256" width="9.140625" style="1"/>
    <col min="257" max="257" width="3.5703125" style="1" customWidth="1"/>
    <col min="258" max="512" width="9.140625" style="1"/>
    <col min="513" max="513" width="3.5703125" style="1" customWidth="1"/>
    <col min="514" max="768" width="9.140625" style="1"/>
    <col min="769" max="769" width="3.5703125" style="1" customWidth="1"/>
    <col min="770" max="1024" width="9.140625" style="1"/>
    <col min="1025" max="1025" width="3.5703125" style="1" customWidth="1"/>
    <col min="1026" max="1280" width="9.140625" style="1"/>
    <col min="1281" max="1281" width="3.5703125" style="1" customWidth="1"/>
    <col min="1282" max="1536" width="9.140625" style="1"/>
    <col min="1537" max="1537" width="3.5703125" style="1" customWidth="1"/>
    <col min="1538" max="1792" width="9.140625" style="1"/>
    <col min="1793" max="1793" width="3.5703125" style="1" customWidth="1"/>
    <col min="1794" max="2048" width="9.140625" style="1"/>
    <col min="2049" max="2049" width="3.5703125" style="1" customWidth="1"/>
    <col min="2050" max="2304" width="9.140625" style="1"/>
    <col min="2305" max="2305" width="3.5703125" style="1" customWidth="1"/>
    <col min="2306" max="2560" width="9.140625" style="1"/>
    <col min="2561" max="2561" width="3.5703125" style="1" customWidth="1"/>
    <col min="2562" max="2816" width="9.140625" style="1"/>
    <col min="2817" max="2817" width="3.5703125" style="1" customWidth="1"/>
    <col min="2818" max="3072" width="9.140625" style="1"/>
    <col min="3073" max="3073" width="3.5703125" style="1" customWidth="1"/>
    <col min="3074" max="3328" width="9.140625" style="1"/>
    <col min="3329" max="3329" width="3.5703125" style="1" customWidth="1"/>
    <col min="3330" max="3584" width="9.140625" style="1"/>
    <col min="3585" max="3585" width="3.5703125" style="1" customWidth="1"/>
    <col min="3586" max="3840" width="9.140625" style="1"/>
    <col min="3841" max="3841" width="3.5703125" style="1" customWidth="1"/>
    <col min="3842" max="4096" width="9.140625" style="1"/>
    <col min="4097" max="4097" width="3.5703125" style="1" customWidth="1"/>
    <col min="4098" max="4352" width="9.140625" style="1"/>
    <col min="4353" max="4353" width="3.5703125" style="1" customWidth="1"/>
    <col min="4354" max="4608" width="9.140625" style="1"/>
    <col min="4609" max="4609" width="3.5703125" style="1" customWidth="1"/>
    <col min="4610" max="4864" width="9.140625" style="1"/>
    <col min="4865" max="4865" width="3.5703125" style="1" customWidth="1"/>
    <col min="4866" max="5120" width="9.140625" style="1"/>
    <col min="5121" max="5121" width="3.5703125" style="1" customWidth="1"/>
    <col min="5122" max="5376" width="9.140625" style="1"/>
    <col min="5377" max="5377" width="3.5703125" style="1" customWidth="1"/>
    <col min="5378" max="5632" width="9.140625" style="1"/>
    <col min="5633" max="5633" width="3.5703125" style="1" customWidth="1"/>
    <col min="5634" max="5888" width="9.140625" style="1"/>
    <col min="5889" max="5889" width="3.5703125" style="1" customWidth="1"/>
    <col min="5890" max="6144" width="9.140625" style="1"/>
    <col min="6145" max="6145" width="3.5703125" style="1" customWidth="1"/>
    <col min="6146" max="6400" width="9.140625" style="1"/>
    <col min="6401" max="6401" width="3.5703125" style="1" customWidth="1"/>
    <col min="6402" max="6656" width="9.140625" style="1"/>
    <col min="6657" max="6657" width="3.5703125" style="1" customWidth="1"/>
    <col min="6658" max="6912" width="9.140625" style="1"/>
    <col min="6913" max="6913" width="3.5703125" style="1" customWidth="1"/>
    <col min="6914" max="7168" width="9.140625" style="1"/>
    <col min="7169" max="7169" width="3.5703125" style="1" customWidth="1"/>
    <col min="7170" max="7424" width="9.140625" style="1"/>
    <col min="7425" max="7425" width="3.5703125" style="1" customWidth="1"/>
    <col min="7426" max="7680" width="9.140625" style="1"/>
    <col min="7681" max="7681" width="3.5703125" style="1" customWidth="1"/>
    <col min="7682" max="7936" width="9.140625" style="1"/>
    <col min="7937" max="7937" width="3.5703125" style="1" customWidth="1"/>
    <col min="7938" max="8192" width="9.140625" style="1"/>
    <col min="8193" max="8193" width="3.5703125" style="1" customWidth="1"/>
    <col min="8194" max="8448" width="9.140625" style="1"/>
    <col min="8449" max="8449" width="3.5703125" style="1" customWidth="1"/>
    <col min="8450" max="8704" width="9.140625" style="1"/>
    <col min="8705" max="8705" width="3.5703125" style="1" customWidth="1"/>
    <col min="8706" max="8960" width="9.140625" style="1"/>
    <col min="8961" max="8961" width="3.5703125" style="1" customWidth="1"/>
    <col min="8962" max="9216" width="9.140625" style="1"/>
    <col min="9217" max="9217" width="3.5703125" style="1" customWidth="1"/>
    <col min="9218" max="9472" width="9.140625" style="1"/>
    <col min="9473" max="9473" width="3.5703125" style="1" customWidth="1"/>
    <col min="9474" max="9728" width="9.140625" style="1"/>
    <col min="9729" max="9729" width="3.5703125" style="1" customWidth="1"/>
    <col min="9730" max="9984" width="9.140625" style="1"/>
    <col min="9985" max="9985" width="3.5703125" style="1" customWidth="1"/>
    <col min="9986" max="10240" width="9.140625" style="1"/>
    <col min="10241" max="10241" width="3.5703125" style="1" customWidth="1"/>
    <col min="10242" max="10496" width="9.140625" style="1"/>
    <col min="10497" max="10497" width="3.5703125" style="1" customWidth="1"/>
    <col min="10498" max="10752" width="9.140625" style="1"/>
    <col min="10753" max="10753" width="3.5703125" style="1" customWidth="1"/>
    <col min="10754" max="11008" width="9.140625" style="1"/>
    <col min="11009" max="11009" width="3.5703125" style="1" customWidth="1"/>
    <col min="11010" max="11264" width="9.140625" style="1"/>
    <col min="11265" max="11265" width="3.5703125" style="1" customWidth="1"/>
    <col min="11266" max="11520" width="9.140625" style="1"/>
    <col min="11521" max="11521" width="3.5703125" style="1" customWidth="1"/>
    <col min="11522" max="11776" width="9.140625" style="1"/>
    <col min="11777" max="11777" width="3.5703125" style="1" customWidth="1"/>
    <col min="11778" max="12032" width="9.140625" style="1"/>
    <col min="12033" max="12033" width="3.5703125" style="1" customWidth="1"/>
    <col min="12034" max="12288" width="9.140625" style="1"/>
    <col min="12289" max="12289" width="3.5703125" style="1" customWidth="1"/>
    <col min="12290" max="12544" width="9.140625" style="1"/>
    <col min="12545" max="12545" width="3.5703125" style="1" customWidth="1"/>
    <col min="12546" max="12800" width="9.140625" style="1"/>
    <col min="12801" max="12801" width="3.5703125" style="1" customWidth="1"/>
    <col min="12802" max="13056" width="9.140625" style="1"/>
    <col min="13057" max="13057" width="3.5703125" style="1" customWidth="1"/>
    <col min="13058" max="13312" width="9.140625" style="1"/>
    <col min="13313" max="13313" width="3.5703125" style="1" customWidth="1"/>
    <col min="13314" max="13568" width="9.140625" style="1"/>
    <col min="13569" max="13569" width="3.5703125" style="1" customWidth="1"/>
    <col min="13570" max="13824" width="9.140625" style="1"/>
    <col min="13825" max="13825" width="3.5703125" style="1" customWidth="1"/>
    <col min="13826" max="14080" width="9.140625" style="1"/>
    <col min="14081" max="14081" width="3.5703125" style="1" customWidth="1"/>
    <col min="14082" max="14336" width="9.140625" style="1"/>
    <col min="14337" max="14337" width="3.5703125" style="1" customWidth="1"/>
    <col min="14338" max="14592" width="9.140625" style="1"/>
    <col min="14593" max="14593" width="3.5703125" style="1" customWidth="1"/>
    <col min="14594" max="14848" width="9.140625" style="1"/>
    <col min="14849" max="14849" width="3.5703125" style="1" customWidth="1"/>
    <col min="14850" max="15104" width="9.140625" style="1"/>
    <col min="15105" max="15105" width="3.5703125" style="1" customWidth="1"/>
    <col min="15106" max="15360" width="9.140625" style="1"/>
    <col min="15361" max="15361" width="3.5703125" style="1" customWidth="1"/>
    <col min="15362" max="15616" width="9.140625" style="1"/>
    <col min="15617" max="15617" width="3.5703125" style="1" customWidth="1"/>
    <col min="15618" max="15872" width="9.140625" style="1"/>
    <col min="15873" max="15873" width="3.5703125" style="1" customWidth="1"/>
    <col min="15874" max="16128" width="9.140625" style="1"/>
    <col min="16129" max="16129" width="3.5703125" style="1" customWidth="1"/>
    <col min="16130" max="16384" width="9.140625" style="1"/>
  </cols>
  <sheetData>
    <row r="1" spans="1:10" ht="18.75" thickBot="1">
      <c r="A1" s="3" t="str">
        <f ca="1">MID(CELL("filename",A1),FIND("]",CELL("filename",A1))+1,256)</f>
        <v>Transpose</v>
      </c>
      <c r="B1" s="4"/>
      <c r="C1" s="4"/>
      <c r="D1" s="4"/>
      <c r="E1" s="4"/>
      <c r="F1" s="4"/>
      <c r="G1" s="4"/>
      <c r="H1" s="4"/>
      <c r="I1" s="4"/>
      <c r="J1" s="4"/>
    </row>
    <row r="2" spans="1:10" ht="13.5" thickTop="1">
      <c r="B2" s="8" t="s">
        <v>7</v>
      </c>
    </row>
    <row r="4" spans="1:10">
      <c r="B4" s="9" t="s">
        <v>8</v>
      </c>
      <c r="C4" s="10" t="s">
        <v>9</v>
      </c>
      <c r="D4" s="10" t="s">
        <v>10</v>
      </c>
    </row>
    <row r="5" spans="1:10">
      <c r="B5" s="11" t="s">
        <v>11</v>
      </c>
      <c r="C5" s="12">
        <v>10</v>
      </c>
      <c r="D5" s="12">
        <v>30</v>
      </c>
    </row>
    <row r="6" spans="1:10">
      <c r="B6" s="11" t="s">
        <v>12</v>
      </c>
      <c r="C6" s="12">
        <v>40</v>
      </c>
      <c r="D6" s="12">
        <v>50</v>
      </c>
      <c r="E6" s="193"/>
      <c r="F6" s="193"/>
      <c r="G6" s="193"/>
      <c r="H6" s="193"/>
      <c r="I6" s="193"/>
    </row>
    <row r="7" spans="1:10">
      <c r="B7" s="11" t="s">
        <v>13</v>
      </c>
      <c r="C7" s="12">
        <v>70</v>
      </c>
      <c r="D7" s="12">
        <v>80</v>
      </c>
      <c r="E7" s="193"/>
      <c r="F7" s="193"/>
      <c r="G7" s="193"/>
      <c r="H7" s="193"/>
      <c r="I7" s="193"/>
    </row>
    <row r="8" spans="1:10" s="13" customFormat="1">
      <c r="B8" s="14"/>
      <c r="C8" s="15"/>
      <c r="D8" s="15"/>
      <c r="E8" s="194"/>
      <c r="F8" s="194"/>
      <c r="G8" s="194"/>
      <c r="H8" s="194"/>
      <c r="I8" s="194"/>
    </row>
    <row r="9" spans="1:10">
      <c r="E9" s="193"/>
      <c r="F9" s="194"/>
      <c r="G9" s="193"/>
      <c r="H9" s="193"/>
      <c r="I9" s="193"/>
    </row>
    <row r="10" spans="1:10">
      <c r="B10" s="17" t="s">
        <v>14</v>
      </c>
      <c r="C10" s="16"/>
      <c r="D10" s="16"/>
      <c r="E10" s="194"/>
      <c r="F10" s="194"/>
      <c r="G10" s="193"/>
      <c r="H10" s="193"/>
      <c r="I10" s="193"/>
    </row>
    <row r="11" spans="1:10">
      <c r="B11" s="16"/>
      <c r="C11" s="16"/>
      <c r="D11" s="16"/>
      <c r="E11" s="16"/>
      <c r="F11" s="16"/>
    </row>
    <row r="12" spans="1:10">
      <c r="B12" s="18" t="str">
        <f t="array" ref="B12:E12">TRANSPOSE(B4:B7)</f>
        <v>Cust ID</v>
      </c>
      <c r="C12" s="19" t="str">
        <v>A001</v>
      </c>
      <c r="D12" s="19" t="str">
        <v>A002</v>
      </c>
      <c r="E12" s="19" t="str">
        <v>A003</v>
      </c>
      <c r="F12" s="20"/>
    </row>
    <row r="13" spans="1:10">
      <c r="B13" s="18" t="str">
        <f t="array" ref="B13:E13">TRANSPOSE(C4:C7)</f>
        <v>Jan</v>
      </c>
      <c r="C13" s="21">
        <v>10</v>
      </c>
      <c r="D13" s="21">
        <v>40</v>
      </c>
      <c r="E13" s="21">
        <v>70</v>
      </c>
      <c r="F13" s="20"/>
    </row>
    <row r="14" spans="1:10">
      <c r="B14" s="18" t="str">
        <f t="array" ref="B14:E14">TRANSPOSE(D4:D7)</f>
        <v>Feb</v>
      </c>
      <c r="C14" s="21">
        <v>30</v>
      </c>
      <c r="D14" s="21">
        <v>50</v>
      </c>
      <c r="E14" s="21">
        <v>80</v>
      </c>
      <c r="F14" s="20"/>
    </row>
    <row r="15" spans="1:10">
      <c r="B15" s="16"/>
      <c r="C15" s="16"/>
      <c r="D15" s="16"/>
      <c r="E15" s="16"/>
      <c r="F15" s="16"/>
    </row>
    <row r="16" spans="1:10">
      <c r="B16" s="16"/>
      <c r="C16" s="16"/>
      <c r="D16" s="22" t="s">
        <v>15</v>
      </c>
      <c r="E16" s="16"/>
      <c r="F16" s="16"/>
    </row>
    <row r="17" spans="1:7">
      <c r="B17" s="16"/>
      <c r="C17" s="16"/>
      <c r="D17" s="16"/>
      <c r="E17" s="16"/>
      <c r="F17" s="16"/>
      <c r="G17" s="16"/>
    </row>
    <row r="18" spans="1:7">
      <c r="B18" s="23" t="s">
        <v>6</v>
      </c>
      <c r="C18" s="16"/>
      <c r="D18" s="16"/>
      <c r="E18" s="16"/>
      <c r="F18" s="16"/>
      <c r="G18" s="16"/>
    </row>
    <row r="19" spans="1:7">
      <c r="B19" s="17" t="s">
        <v>16</v>
      </c>
      <c r="C19" s="16"/>
      <c r="D19" s="16"/>
      <c r="E19" s="16"/>
      <c r="F19" s="16"/>
      <c r="G19" s="16"/>
    </row>
    <row r="20" spans="1:7">
      <c r="B20" s="16" t="s">
        <v>17</v>
      </c>
      <c r="C20" s="16"/>
      <c r="D20" s="16"/>
      <c r="E20" s="16"/>
      <c r="F20" s="16"/>
      <c r="G20" s="16"/>
    </row>
    <row r="21" spans="1:7">
      <c r="B21" s="16" t="s">
        <v>18</v>
      </c>
      <c r="C21" s="16"/>
      <c r="D21" s="16"/>
      <c r="E21" s="16"/>
      <c r="F21" s="16"/>
      <c r="G21" s="16"/>
    </row>
    <row r="22" spans="1:7">
      <c r="B22" s="16" t="s">
        <v>19</v>
      </c>
      <c r="C22" s="16"/>
      <c r="D22" s="16"/>
      <c r="E22" s="16"/>
      <c r="F22" s="16"/>
      <c r="G22" s="16"/>
    </row>
    <row r="23" spans="1:7">
      <c r="B23" s="16" t="s">
        <v>20</v>
      </c>
      <c r="C23" s="16"/>
      <c r="D23" s="16"/>
      <c r="E23" s="16"/>
      <c r="F23" s="16"/>
      <c r="G23" s="16"/>
    </row>
    <row r="24" spans="1:7">
      <c r="B24" s="16" t="s">
        <v>21</v>
      </c>
      <c r="C24" s="16"/>
      <c r="D24" s="16"/>
      <c r="E24" s="16"/>
      <c r="F24" s="16"/>
      <c r="G24" s="16"/>
    </row>
    <row r="25" spans="1:7">
      <c r="B25" s="16" t="s">
        <v>22</v>
      </c>
      <c r="C25" s="16"/>
      <c r="D25" s="16"/>
      <c r="E25" s="16"/>
      <c r="F25" s="16"/>
      <c r="G25" s="16"/>
    </row>
    <row r="26" spans="1:7">
      <c r="B26" s="16" t="s">
        <v>23</v>
      </c>
      <c r="C26" s="16"/>
      <c r="D26" s="16"/>
      <c r="E26" s="16"/>
      <c r="F26" s="16"/>
      <c r="G26" s="16"/>
    </row>
    <row r="27" spans="1:7">
      <c r="C27" s="16"/>
      <c r="D27" s="16"/>
      <c r="E27" s="16"/>
      <c r="F27" s="16"/>
      <c r="G27" s="16"/>
    </row>
    <row r="28" spans="1:7">
      <c r="B28" s="23" t="s">
        <v>24</v>
      </c>
      <c r="C28" s="16"/>
      <c r="D28" s="16"/>
      <c r="E28" s="16"/>
      <c r="F28" s="16"/>
      <c r="G28" s="16"/>
    </row>
    <row r="29" spans="1:7">
      <c r="B29" s="24" t="s">
        <v>25</v>
      </c>
      <c r="C29" s="16"/>
      <c r="D29" s="16"/>
      <c r="E29" s="16"/>
      <c r="F29" s="16"/>
      <c r="G29" s="16"/>
    </row>
    <row r="30" spans="1:7">
      <c r="B30" s="16"/>
      <c r="C30" s="16"/>
      <c r="D30" s="16"/>
      <c r="E30" s="16"/>
      <c r="F30" s="16"/>
      <c r="G30" s="16"/>
    </row>
    <row r="31" spans="1:7">
      <c r="A31" s="16"/>
      <c r="B31" s="16"/>
      <c r="C31" s="16"/>
      <c r="D31" s="16"/>
      <c r="E31" s="16"/>
      <c r="F31" s="16"/>
    </row>
    <row r="32" spans="1:7">
      <c r="A32" s="16"/>
      <c r="B32" s="16"/>
      <c r="C32" s="16"/>
      <c r="D32" s="16"/>
      <c r="E32" s="16"/>
      <c r="F32" s="16"/>
    </row>
    <row r="33" spans="1:6">
      <c r="A33" s="16"/>
      <c r="B33" s="16"/>
      <c r="C33" s="16"/>
      <c r="D33" s="16"/>
      <c r="E33" s="16"/>
      <c r="F33" s="16"/>
    </row>
    <row r="34" spans="1:6">
      <c r="A34" s="16"/>
      <c r="B34" s="16"/>
      <c r="C34" s="16"/>
      <c r="D34" s="16"/>
      <c r="E34" s="16"/>
      <c r="F34" s="16"/>
    </row>
    <row r="35" spans="1:6">
      <c r="A35" s="16"/>
      <c r="B35" s="16"/>
      <c r="C35" s="16"/>
      <c r="D35" s="16"/>
      <c r="E35" s="16"/>
      <c r="F35" s="16"/>
    </row>
    <row r="36" spans="1:6">
      <c r="A36" s="16"/>
      <c r="B36" s="16"/>
      <c r="C36" s="16"/>
      <c r="D36" s="16"/>
      <c r="E36" s="16"/>
      <c r="F36" s="16"/>
    </row>
    <row r="37" spans="1:6">
      <c r="A37" s="16"/>
      <c r="B37" s="16"/>
      <c r="C37" s="16"/>
      <c r="D37" s="16"/>
      <c r="E37" s="16"/>
      <c r="F37" s="16"/>
    </row>
    <row r="38" spans="1:6">
      <c r="A38" s="16"/>
      <c r="B38" s="16"/>
      <c r="C38" s="16"/>
      <c r="D38" s="16"/>
      <c r="E38" s="16"/>
      <c r="F38" s="16"/>
    </row>
    <row r="39" spans="1:6">
      <c r="A39" s="16"/>
      <c r="B39" s="16"/>
      <c r="C39" s="16"/>
      <c r="D39" s="16"/>
      <c r="E39" s="16"/>
      <c r="F39" s="16"/>
    </row>
    <row r="40" spans="1:6">
      <c r="A40" s="16"/>
      <c r="B40" s="16"/>
      <c r="C40" s="16"/>
      <c r="D40" s="16"/>
      <c r="E40" s="16"/>
      <c r="F40" s="16"/>
    </row>
    <row r="41" spans="1:6">
      <c r="A41" s="16"/>
      <c r="B41" s="16"/>
      <c r="C41" s="16"/>
      <c r="D41" s="16"/>
      <c r="E41" s="16"/>
      <c r="F41" s="16"/>
    </row>
    <row r="42" spans="1:6">
      <c r="A42" s="16"/>
      <c r="B42" s="16"/>
      <c r="C42" s="16"/>
      <c r="D42" s="16"/>
      <c r="E42" s="16"/>
      <c r="F42" s="16"/>
    </row>
    <row r="43" spans="1:6">
      <c r="A43" s="16"/>
      <c r="B43" s="16"/>
      <c r="C43" s="16"/>
      <c r="D43" s="16"/>
      <c r="E43" s="16"/>
      <c r="F43" s="16"/>
    </row>
    <row r="44" spans="1:6">
      <c r="A44" s="16"/>
      <c r="B44" s="16"/>
      <c r="C44" s="16"/>
      <c r="D44" s="16"/>
      <c r="E44" s="16"/>
      <c r="F44" s="16"/>
    </row>
    <row r="45" spans="1:6">
      <c r="A45" s="16"/>
      <c r="B45" s="16"/>
      <c r="C45" s="16"/>
      <c r="D45" s="16"/>
      <c r="E45" s="16"/>
      <c r="F45" s="16"/>
    </row>
    <row r="46" spans="1:6">
      <c r="A46" s="16"/>
      <c r="B46" s="16"/>
      <c r="C46" s="16"/>
      <c r="D46" s="16"/>
      <c r="E46" s="16"/>
      <c r="F46" s="16"/>
    </row>
    <row r="47" spans="1:6">
      <c r="A47" s="16"/>
      <c r="B47" s="16"/>
      <c r="C47" s="16"/>
      <c r="D47" s="16"/>
      <c r="E47" s="16"/>
      <c r="F47" s="16"/>
    </row>
    <row r="48" spans="1:6">
      <c r="A48" s="16"/>
      <c r="B48" s="16"/>
      <c r="C48" s="16"/>
      <c r="D48" s="16"/>
      <c r="E48" s="16"/>
      <c r="F48" s="16"/>
    </row>
    <row r="49" spans="1:6">
      <c r="A49" s="16"/>
      <c r="B49" s="16"/>
      <c r="C49" s="16"/>
      <c r="D49" s="16"/>
      <c r="E49" s="16"/>
      <c r="F49" s="16"/>
    </row>
    <row r="50" spans="1:6">
      <c r="A50" s="16"/>
      <c r="B50" s="16"/>
      <c r="C50" s="16"/>
      <c r="D50" s="16"/>
      <c r="E50" s="16"/>
      <c r="F50" s="16"/>
    </row>
    <row r="51" spans="1:6">
      <c r="A51" s="16"/>
      <c r="B51" s="16"/>
      <c r="C51" s="16"/>
      <c r="D51" s="16"/>
      <c r="E51" s="16"/>
      <c r="F51" s="16"/>
    </row>
    <row r="52" spans="1:6">
      <c r="A52" s="16"/>
      <c r="B52" s="16"/>
      <c r="C52" s="16"/>
      <c r="D52" s="16"/>
      <c r="E52" s="16"/>
      <c r="F52" s="16"/>
    </row>
    <row r="53" spans="1:6">
      <c r="A53" s="16"/>
      <c r="B53" s="16"/>
      <c r="C53" s="16"/>
      <c r="D53" s="16"/>
      <c r="E53" s="16"/>
      <c r="F53" s="16"/>
    </row>
    <row r="54" spans="1:6">
      <c r="A54" s="16"/>
      <c r="B54" s="16"/>
      <c r="C54" s="16"/>
      <c r="D54" s="16"/>
      <c r="E54" s="16"/>
      <c r="F54" s="16"/>
    </row>
    <row r="55" spans="1:6">
      <c r="A55" s="16"/>
      <c r="B55" s="16"/>
      <c r="C55" s="16"/>
      <c r="D55" s="16"/>
      <c r="E55" s="16"/>
      <c r="F55" s="16"/>
    </row>
    <row r="56" spans="1:6">
      <c r="A56" s="16"/>
      <c r="B56" s="16"/>
      <c r="C56" s="16"/>
      <c r="D56" s="16"/>
      <c r="E56" s="16"/>
      <c r="F56" s="16"/>
    </row>
    <row r="57" spans="1:6">
      <c r="A57" s="16"/>
      <c r="B57" s="16"/>
      <c r="C57" s="16"/>
      <c r="D57" s="16"/>
      <c r="E57" s="16"/>
      <c r="F57" s="16"/>
    </row>
    <row r="58" spans="1:6">
      <c r="A58" s="16"/>
      <c r="B58" s="16"/>
      <c r="C58" s="16"/>
      <c r="D58" s="16"/>
      <c r="E58" s="16"/>
      <c r="F58" s="16"/>
    </row>
    <row r="59" spans="1:6">
      <c r="A59" s="16"/>
      <c r="B59" s="16"/>
      <c r="C59" s="16"/>
      <c r="D59" s="16"/>
      <c r="E59" s="16"/>
      <c r="F59" s="16"/>
    </row>
    <row r="60" spans="1:6">
      <c r="A60" s="16"/>
      <c r="B60" s="16"/>
      <c r="C60" s="16"/>
      <c r="D60" s="16"/>
      <c r="E60" s="16"/>
      <c r="F60" s="16"/>
    </row>
    <row r="61" spans="1:6">
      <c r="A61" s="16"/>
      <c r="B61" s="16"/>
      <c r="C61" s="16"/>
      <c r="D61" s="16"/>
      <c r="E61" s="16"/>
      <c r="F61" s="16"/>
    </row>
    <row r="62" spans="1:6">
      <c r="A62" s="16"/>
      <c r="B62" s="16"/>
      <c r="C62" s="16"/>
      <c r="D62" s="16"/>
      <c r="E62" s="16"/>
      <c r="F62" s="16"/>
    </row>
    <row r="63" spans="1:6">
      <c r="A63" s="16"/>
      <c r="B63" s="16"/>
      <c r="C63" s="16"/>
      <c r="D63" s="16"/>
      <c r="E63" s="16"/>
      <c r="F63" s="16"/>
    </row>
    <row r="64" spans="1:6">
      <c r="A64" s="16"/>
      <c r="B64" s="16"/>
      <c r="C64" s="16"/>
      <c r="D64" s="16"/>
      <c r="E64" s="16"/>
      <c r="F64" s="16"/>
    </row>
    <row r="65" spans="1:6">
      <c r="A65" s="16"/>
      <c r="B65" s="16"/>
      <c r="C65" s="16"/>
      <c r="D65" s="16"/>
      <c r="E65" s="16"/>
      <c r="F65" s="16"/>
    </row>
    <row r="66" spans="1:6">
      <c r="A66" s="16"/>
      <c r="B66" s="16"/>
      <c r="C66" s="16"/>
      <c r="D66" s="16"/>
      <c r="E66" s="16"/>
      <c r="F66" s="16"/>
    </row>
    <row r="67" spans="1:6">
      <c r="A67" s="16"/>
      <c r="B67" s="16"/>
      <c r="C67" s="16"/>
      <c r="D67" s="16"/>
      <c r="E67" s="16"/>
      <c r="F67" s="16"/>
    </row>
    <row r="68" spans="1:6">
      <c r="A68" s="16"/>
      <c r="B68" s="16"/>
      <c r="C68" s="16"/>
      <c r="D68" s="16"/>
      <c r="E68" s="16"/>
      <c r="F68" s="16"/>
    </row>
    <row r="69" spans="1:6">
      <c r="A69" s="16"/>
      <c r="B69" s="16"/>
      <c r="C69" s="16"/>
      <c r="D69" s="16"/>
      <c r="E69" s="16"/>
      <c r="F69" s="16"/>
    </row>
    <row r="70" spans="1:6">
      <c r="A70" s="16"/>
      <c r="B70" s="16"/>
      <c r="C70" s="16"/>
      <c r="D70" s="16"/>
      <c r="E70" s="16"/>
      <c r="F70" s="16"/>
    </row>
    <row r="71" spans="1:6">
      <c r="A71" s="16"/>
      <c r="B71" s="16"/>
      <c r="C71" s="16"/>
      <c r="D71" s="16"/>
      <c r="E71" s="16"/>
      <c r="F71" s="16"/>
    </row>
    <row r="72" spans="1:6">
      <c r="A72" s="16"/>
      <c r="B72" s="16"/>
      <c r="C72" s="16"/>
      <c r="D72" s="16"/>
      <c r="E72" s="16"/>
      <c r="F72" s="16"/>
    </row>
    <row r="73" spans="1:6">
      <c r="A73" s="16"/>
      <c r="B73" s="16"/>
      <c r="C73" s="16"/>
      <c r="D73" s="16"/>
      <c r="E73" s="16"/>
      <c r="F73" s="16"/>
    </row>
    <row r="74" spans="1:6">
      <c r="A74" s="16"/>
      <c r="B74" s="16"/>
      <c r="C74" s="16"/>
      <c r="D74" s="16"/>
      <c r="E74" s="16"/>
      <c r="F74" s="16"/>
    </row>
    <row r="75" spans="1:6">
      <c r="A75" s="16"/>
      <c r="B75" s="16"/>
      <c r="C75" s="16"/>
      <c r="D75" s="16"/>
      <c r="E75" s="16"/>
      <c r="F75" s="16"/>
    </row>
    <row r="76" spans="1:6">
      <c r="A76" s="16"/>
      <c r="B76" s="16"/>
      <c r="C76" s="16"/>
      <c r="D76" s="16"/>
      <c r="E76" s="16"/>
      <c r="F76" s="16"/>
    </row>
    <row r="77" spans="1:6">
      <c r="A77" s="16"/>
      <c r="B77" s="16"/>
      <c r="C77" s="16"/>
      <c r="D77" s="16"/>
      <c r="E77" s="16"/>
      <c r="F77" s="16"/>
    </row>
    <row r="78" spans="1:6">
      <c r="A78" s="16"/>
      <c r="B78" s="16"/>
      <c r="C78" s="16"/>
      <c r="D78" s="16"/>
      <c r="E78" s="16"/>
      <c r="F78" s="16"/>
    </row>
    <row r="79" spans="1:6">
      <c r="A79" s="16"/>
      <c r="B79" s="16"/>
      <c r="C79" s="16"/>
      <c r="D79" s="16"/>
      <c r="E79" s="16"/>
      <c r="F79" s="16"/>
    </row>
    <row r="80" spans="1:6">
      <c r="A80" s="16"/>
      <c r="B80" s="16"/>
      <c r="C80" s="16"/>
      <c r="D80" s="16"/>
      <c r="E80" s="16"/>
      <c r="F80" s="16"/>
    </row>
    <row r="81" spans="1:6">
      <c r="A81" s="16"/>
      <c r="B81" s="16"/>
      <c r="C81" s="16"/>
      <c r="D81" s="16"/>
      <c r="E81" s="16"/>
      <c r="F81" s="16"/>
    </row>
    <row r="82" spans="1:6">
      <c r="A82" s="16"/>
      <c r="B82" s="16"/>
      <c r="C82" s="16"/>
      <c r="D82" s="16"/>
      <c r="E82" s="16"/>
      <c r="F82" s="16"/>
    </row>
    <row r="83" spans="1:6">
      <c r="A83" s="16"/>
      <c r="B83" s="16"/>
      <c r="C83" s="16"/>
      <c r="D83" s="16"/>
      <c r="E83" s="16"/>
      <c r="F83" s="16"/>
    </row>
    <row r="84" spans="1:6">
      <c r="A84" s="16"/>
      <c r="B84" s="16"/>
      <c r="C84" s="16"/>
      <c r="D84" s="16"/>
      <c r="E84" s="16"/>
      <c r="F84" s="16"/>
    </row>
    <row r="85" spans="1:6">
      <c r="A85" s="16"/>
      <c r="B85" s="16"/>
      <c r="C85" s="16"/>
      <c r="D85" s="16"/>
      <c r="E85" s="16"/>
      <c r="F85" s="16"/>
    </row>
    <row r="86" spans="1:6">
      <c r="A86" s="16"/>
      <c r="B86" s="16"/>
      <c r="C86" s="16"/>
      <c r="D86" s="16"/>
      <c r="E86" s="16"/>
      <c r="F86" s="16"/>
    </row>
    <row r="87" spans="1:6">
      <c r="A87" s="16"/>
      <c r="B87" s="16"/>
      <c r="C87" s="16"/>
      <c r="D87" s="16"/>
      <c r="E87" s="16"/>
      <c r="F87" s="16"/>
    </row>
    <row r="88" spans="1:6">
      <c r="A88" s="16"/>
      <c r="B88" s="16"/>
      <c r="C88" s="16"/>
      <c r="D88" s="16"/>
      <c r="E88" s="16"/>
      <c r="F88" s="16"/>
    </row>
    <row r="89" spans="1:6">
      <c r="A89" s="16"/>
      <c r="B89" s="16"/>
      <c r="C89" s="16"/>
      <c r="D89" s="16"/>
      <c r="E89" s="16"/>
      <c r="F89" s="16"/>
    </row>
    <row r="90" spans="1:6">
      <c r="A90" s="16"/>
      <c r="B90" s="16"/>
      <c r="C90" s="16"/>
      <c r="D90" s="16"/>
      <c r="E90" s="16"/>
      <c r="F90" s="16"/>
    </row>
    <row r="91" spans="1:6">
      <c r="A91" s="16"/>
      <c r="B91" s="16"/>
    </row>
    <row r="92" spans="1:6">
      <c r="A92" s="16"/>
      <c r="B92" s="16"/>
    </row>
    <row r="93" spans="1:6">
      <c r="A93" s="16"/>
      <c r="B93" s="16"/>
    </row>
    <row r="94" spans="1:6">
      <c r="A94" s="16"/>
      <c r="B94" s="16"/>
    </row>
    <row r="95" spans="1:6">
      <c r="A95" s="16"/>
      <c r="B95" s="16"/>
    </row>
    <row r="96" spans="1:6">
      <c r="A96" s="16"/>
      <c r="B96" s="16"/>
    </row>
    <row r="97" spans="1:2">
      <c r="A97" s="16"/>
      <c r="B97" s="16"/>
    </row>
    <row r="98" spans="1:2">
      <c r="A98" s="16"/>
      <c r="B98" s="16"/>
    </row>
    <row r="99" spans="1:2">
      <c r="A99" s="16"/>
      <c r="B99" s="16"/>
    </row>
    <row r="100" spans="1:2">
      <c r="A100" s="16"/>
      <c r="B100" s="16"/>
    </row>
    <row r="101" spans="1:2">
      <c r="A101" s="16"/>
      <c r="B101" s="16"/>
    </row>
    <row r="102" spans="1:2">
      <c r="A102" s="16"/>
      <c r="B102" s="16"/>
    </row>
    <row r="103" spans="1:2">
      <c r="A103" s="16"/>
      <c r="B103" s="16"/>
    </row>
    <row r="104" spans="1:2">
      <c r="A104" s="16"/>
      <c r="B104" s="16"/>
    </row>
    <row r="105" spans="1:2">
      <c r="A105" s="16"/>
      <c r="B105" s="16"/>
    </row>
    <row r="106" spans="1:2">
      <c r="A106" s="16"/>
      <c r="B106" s="16"/>
    </row>
    <row r="107" spans="1:2">
      <c r="A107" s="16"/>
      <c r="B107" s="16"/>
    </row>
    <row r="108" spans="1:2">
      <c r="A108" s="16"/>
      <c r="B108" s="16"/>
    </row>
    <row r="109" spans="1:2">
      <c r="A109" s="16"/>
      <c r="B109" s="16"/>
    </row>
    <row r="110" spans="1:2">
      <c r="A110" s="16"/>
      <c r="B110" s="16"/>
    </row>
    <row r="111" spans="1:2">
      <c r="A111" s="16"/>
      <c r="B111" s="16"/>
    </row>
    <row r="112" spans="1:2">
      <c r="A112" s="16"/>
      <c r="B112" s="16"/>
    </row>
    <row r="113" spans="1:2">
      <c r="A113" s="16"/>
      <c r="B113" s="16"/>
    </row>
    <row r="114" spans="1:2">
      <c r="A114" s="16"/>
      <c r="B114" s="16"/>
    </row>
    <row r="115" spans="1:2">
      <c r="A115" s="16"/>
      <c r="B115" s="16"/>
    </row>
    <row r="116" spans="1:2">
      <c r="A116" s="16"/>
      <c r="B116" s="16"/>
    </row>
    <row r="117" spans="1:2">
      <c r="A117" s="16"/>
      <c r="B117" s="16"/>
    </row>
    <row r="118" spans="1:2">
      <c r="A118" s="16"/>
      <c r="B118" s="16"/>
    </row>
    <row r="119" spans="1:2">
      <c r="A119" s="16"/>
      <c r="B119" s="16"/>
    </row>
    <row r="120" spans="1:2">
      <c r="A120" s="16"/>
      <c r="B120" s="16"/>
    </row>
    <row r="121" spans="1:2">
      <c r="A121" s="16"/>
      <c r="B121" s="16"/>
    </row>
    <row r="122" spans="1:2">
      <c r="A122" s="16"/>
      <c r="B122" s="16"/>
    </row>
    <row r="123" spans="1:2">
      <c r="A123" s="16"/>
      <c r="B123" s="16"/>
    </row>
    <row r="124" spans="1:2">
      <c r="A124" s="16"/>
      <c r="B124" s="16"/>
    </row>
    <row r="125" spans="1:2">
      <c r="A125" s="16"/>
      <c r="B125" s="16"/>
    </row>
    <row r="126" spans="1:2">
      <c r="A126" s="16"/>
      <c r="B126" s="16"/>
    </row>
    <row r="127" spans="1:2">
      <c r="A127" s="16"/>
      <c r="B127" s="16"/>
    </row>
    <row r="128" spans="1:2">
      <c r="A128" s="16"/>
      <c r="B128" s="16"/>
    </row>
    <row r="129" spans="1:2">
      <c r="A129" s="16"/>
      <c r="B129" s="16"/>
    </row>
    <row r="130" spans="1:2">
      <c r="A130" s="16"/>
      <c r="B130" s="16"/>
    </row>
    <row r="131" spans="1:2">
      <c r="A131" s="16"/>
      <c r="B131" s="16"/>
    </row>
    <row r="132" spans="1:2">
      <c r="A132" s="16"/>
      <c r="B132" s="16"/>
    </row>
    <row r="133" spans="1:2">
      <c r="A133" s="16"/>
      <c r="B133" s="16"/>
    </row>
    <row r="134" spans="1:2">
      <c r="A134" s="16"/>
      <c r="B134" s="16"/>
    </row>
    <row r="135" spans="1:2">
      <c r="A135" s="16"/>
      <c r="B135" s="16"/>
    </row>
    <row r="136" spans="1:2">
      <c r="A136" s="16"/>
      <c r="B136" s="16"/>
    </row>
    <row r="137" spans="1:2">
      <c r="A137" s="16"/>
      <c r="B137" s="16"/>
    </row>
    <row r="138" spans="1:2">
      <c r="A138" s="16"/>
      <c r="B138" s="16"/>
    </row>
    <row r="139" spans="1:2">
      <c r="A139" s="16"/>
      <c r="B139" s="16"/>
    </row>
    <row r="140" spans="1:2">
      <c r="A140" s="16"/>
      <c r="B140" s="16"/>
    </row>
    <row r="141" spans="1:2">
      <c r="A141" s="16"/>
      <c r="B141" s="16"/>
    </row>
    <row r="142" spans="1:2">
      <c r="A142" s="16"/>
      <c r="B142" s="16"/>
    </row>
    <row r="143" spans="1:2">
      <c r="A143" s="16"/>
      <c r="B143" s="16"/>
    </row>
    <row r="144" spans="1:2">
      <c r="A144" s="16"/>
      <c r="B144" s="16"/>
    </row>
    <row r="145" spans="1:2">
      <c r="A145" s="16"/>
      <c r="B145" s="16"/>
    </row>
    <row r="146" spans="1:2">
      <c r="A146" s="16"/>
      <c r="B146" s="16"/>
    </row>
    <row r="147" spans="1:2">
      <c r="A147" s="16"/>
      <c r="B147" s="16"/>
    </row>
    <row r="148" spans="1:2">
      <c r="A148" s="16"/>
      <c r="B148" s="16"/>
    </row>
    <row r="149" spans="1:2">
      <c r="A149" s="16"/>
      <c r="B149" s="16"/>
    </row>
    <row r="150" spans="1:2">
      <c r="A150" s="16"/>
      <c r="B150" s="16"/>
    </row>
    <row r="151" spans="1:2">
      <c r="A151" s="16"/>
      <c r="B151" s="16"/>
    </row>
    <row r="152" spans="1:2">
      <c r="A152" s="16"/>
      <c r="B152" s="16"/>
    </row>
    <row r="153" spans="1:2">
      <c r="A153" s="16"/>
      <c r="B153" s="16"/>
    </row>
    <row r="154" spans="1:2">
      <c r="A154" s="16"/>
      <c r="B154" s="16"/>
    </row>
    <row r="155" spans="1:2">
      <c r="A155" s="16"/>
      <c r="B155" s="16"/>
    </row>
    <row r="156" spans="1:2">
      <c r="A156" s="16"/>
      <c r="B156" s="16"/>
    </row>
    <row r="157" spans="1:2">
      <c r="A157" s="16"/>
      <c r="B157" s="16"/>
    </row>
    <row r="158" spans="1:2">
      <c r="A158" s="16"/>
      <c r="B158" s="16"/>
    </row>
    <row r="159" spans="1:2">
      <c r="A159" s="16"/>
      <c r="B159" s="16"/>
    </row>
    <row r="160" spans="1:2">
      <c r="A160" s="16"/>
      <c r="B160" s="16"/>
    </row>
    <row r="161" spans="1:2">
      <c r="A161" s="16"/>
      <c r="B161" s="16"/>
    </row>
    <row r="162" spans="1:2">
      <c r="A162" s="16"/>
      <c r="B162" s="16"/>
    </row>
    <row r="163" spans="1:2">
      <c r="A163" s="16"/>
      <c r="B163" s="16"/>
    </row>
    <row r="164" spans="1:2">
      <c r="A164" s="16"/>
      <c r="B164" s="16"/>
    </row>
    <row r="165" spans="1:2">
      <c r="A165" s="16"/>
      <c r="B165" s="16"/>
    </row>
    <row r="166" spans="1:2">
      <c r="A166" s="16"/>
      <c r="B166" s="16"/>
    </row>
    <row r="167" spans="1:2">
      <c r="A167" s="16"/>
      <c r="B167" s="16"/>
    </row>
    <row r="168" spans="1:2">
      <c r="A168" s="16"/>
      <c r="B168" s="16"/>
    </row>
    <row r="169" spans="1:2">
      <c r="A169" s="16"/>
      <c r="B169" s="16"/>
    </row>
    <row r="170" spans="1:2">
      <c r="A170" s="16"/>
      <c r="B170" s="16"/>
    </row>
    <row r="171" spans="1:2">
      <c r="A171" s="16"/>
      <c r="B171" s="16"/>
    </row>
    <row r="172" spans="1:2">
      <c r="A172" s="16"/>
      <c r="B172" s="16"/>
    </row>
    <row r="173" spans="1:2">
      <c r="A173" s="16"/>
      <c r="B173" s="16"/>
    </row>
    <row r="174" spans="1:2">
      <c r="A174" s="16"/>
      <c r="B174" s="16"/>
    </row>
    <row r="175" spans="1:2">
      <c r="A175" s="16"/>
      <c r="B175" s="16"/>
    </row>
    <row r="176" spans="1:2">
      <c r="A176" s="16"/>
      <c r="B176" s="16"/>
    </row>
    <row r="177" spans="1:2">
      <c r="A177" s="16"/>
      <c r="B177" s="16"/>
    </row>
    <row r="178" spans="1:2">
      <c r="A178" s="16"/>
      <c r="B178" s="16"/>
    </row>
    <row r="179" spans="1:2">
      <c r="A179" s="16"/>
      <c r="B179" s="16"/>
    </row>
    <row r="180" spans="1:2">
      <c r="A180" s="16"/>
      <c r="B180" s="16"/>
    </row>
    <row r="181" spans="1:2">
      <c r="A181" s="16"/>
      <c r="B181" s="16"/>
    </row>
    <row r="182" spans="1:2">
      <c r="A182" s="16"/>
      <c r="B182" s="16"/>
    </row>
    <row r="183" spans="1:2">
      <c r="A183" s="16"/>
      <c r="B183" s="16"/>
    </row>
    <row r="184" spans="1:2">
      <c r="A184" s="16"/>
      <c r="B184" s="16"/>
    </row>
    <row r="185" spans="1:2">
      <c r="A185" s="16"/>
      <c r="B185" s="16"/>
    </row>
    <row r="186" spans="1:2">
      <c r="A186" s="16"/>
      <c r="B186" s="16"/>
    </row>
    <row r="187" spans="1:2">
      <c r="A187" s="16"/>
      <c r="B187" s="16"/>
    </row>
    <row r="188" spans="1:2">
      <c r="A188" s="16"/>
      <c r="B188" s="16"/>
    </row>
    <row r="189" spans="1:2">
      <c r="A189" s="16"/>
      <c r="B189" s="16"/>
    </row>
    <row r="190" spans="1:2">
      <c r="A190" s="16"/>
      <c r="B190" s="16"/>
    </row>
    <row r="191" spans="1:2">
      <c r="A191" s="16"/>
      <c r="B191" s="16"/>
    </row>
    <row r="192" spans="1:2">
      <c r="A192" s="16"/>
      <c r="B192" s="16"/>
    </row>
    <row r="193" spans="1:2">
      <c r="A193" s="16"/>
      <c r="B193" s="16"/>
    </row>
    <row r="194" spans="1:2">
      <c r="A194" s="16"/>
      <c r="B194" s="16"/>
    </row>
    <row r="195" spans="1:2">
      <c r="A195" s="16"/>
      <c r="B195" s="16"/>
    </row>
    <row r="196" spans="1:2">
      <c r="A196" s="16"/>
      <c r="B196" s="16"/>
    </row>
    <row r="197" spans="1:2">
      <c r="A197" s="16"/>
      <c r="B197" s="16"/>
    </row>
    <row r="198" spans="1:2">
      <c r="A198" s="16"/>
      <c r="B198" s="16"/>
    </row>
    <row r="199" spans="1:2">
      <c r="A199" s="16"/>
      <c r="B199" s="16"/>
    </row>
    <row r="200" spans="1:2">
      <c r="A200" s="16"/>
      <c r="B200" s="16"/>
    </row>
    <row r="201" spans="1:2">
      <c r="A201" s="16"/>
      <c r="B201" s="16"/>
    </row>
    <row r="202" spans="1:2">
      <c r="A202" s="16"/>
      <c r="B202" s="16"/>
    </row>
    <row r="203" spans="1:2">
      <c r="A203" s="16"/>
      <c r="B203" s="16"/>
    </row>
    <row r="204" spans="1:2">
      <c r="A204" s="16"/>
      <c r="B204" s="16"/>
    </row>
    <row r="205" spans="1:2">
      <c r="A205" s="16"/>
      <c r="B205" s="16"/>
    </row>
    <row r="206" spans="1:2">
      <c r="A206" s="16"/>
      <c r="B206" s="16"/>
    </row>
    <row r="207" spans="1:2">
      <c r="A207" s="16"/>
      <c r="B207" s="16"/>
    </row>
    <row r="208" spans="1:2">
      <c r="A208" s="16"/>
      <c r="B208" s="16"/>
    </row>
    <row r="209" spans="1:2">
      <c r="A209" s="16"/>
      <c r="B209" s="16"/>
    </row>
    <row r="210" spans="1:2">
      <c r="A210" s="16"/>
      <c r="B210" s="16"/>
    </row>
    <row r="211" spans="1:2">
      <c r="A211" s="16"/>
      <c r="B211" s="16"/>
    </row>
    <row r="212" spans="1:2">
      <c r="A212" s="16"/>
      <c r="B212" s="16"/>
    </row>
    <row r="213" spans="1:2">
      <c r="A213" s="16"/>
      <c r="B213" s="16"/>
    </row>
    <row r="214" spans="1:2">
      <c r="A214" s="16"/>
      <c r="B214" s="16"/>
    </row>
    <row r="215" spans="1:2">
      <c r="A215" s="16"/>
      <c r="B215" s="16"/>
    </row>
    <row r="216" spans="1:2">
      <c r="A216" s="16"/>
      <c r="B216" s="16"/>
    </row>
    <row r="217" spans="1:2">
      <c r="A217" s="16"/>
      <c r="B217" s="16"/>
    </row>
    <row r="218" spans="1:2">
      <c r="A218" s="16"/>
      <c r="B218" s="16"/>
    </row>
    <row r="219" spans="1:2">
      <c r="A219" s="16"/>
      <c r="B219" s="16"/>
    </row>
    <row r="220" spans="1:2">
      <c r="A220" s="16"/>
      <c r="B220" s="16"/>
    </row>
    <row r="221" spans="1:2">
      <c r="A221" s="16"/>
      <c r="B221" s="16"/>
    </row>
    <row r="222" spans="1:2">
      <c r="A222" s="16"/>
      <c r="B222" s="16"/>
    </row>
    <row r="223" spans="1:2">
      <c r="A223" s="16"/>
      <c r="B223" s="16"/>
    </row>
    <row r="224" spans="1:2">
      <c r="A224" s="16"/>
      <c r="B224" s="16"/>
    </row>
    <row r="225" spans="1:2">
      <c r="A225" s="16"/>
      <c r="B225" s="16"/>
    </row>
    <row r="226" spans="1:2">
      <c r="A226" s="16"/>
      <c r="B226" s="16"/>
    </row>
    <row r="227" spans="1:2">
      <c r="A227" s="16"/>
      <c r="B227" s="16"/>
    </row>
    <row r="228" spans="1:2">
      <c r="A228" s="16"/>
      <c r="B228" s="16"/>
    </row>
    <row r="229" spans="1:2">
      <c r="A229" s="16"/>
      <c r="B229" s="16"/>
    </row>
    <row r="230" spans="1:2">
      <c r="A230" s="16"/>
      <c r="B230" s="16"/>
    </row>
    <row r="231" spans="1:2">
      <c r="A231" s="16"/>
      <c r="B231" s="16"/>
    </row>
    <row r="232" spans="1:2">
      <c r="A232" s="16"/>
      <c r="B232" s="16"/>
    </row>
    <row r="233" spans="1:2">
      <c r="A233" s="16"/>
      <c r="B233" s="16"/>
    </row>
    <row r="234" spans="1:2">
      <c r="A234" s="16"/>
      <c r="B234" s="16"/>
    </row>
    <row r="235" spans="1:2">
      <c r="A235" s="16"/>
      <c r="B235" s="16"/>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Formulas</vt:lpstr>
      <vt:lpstr>Logical - IF</vt:lpstr>
      <vt:lpstr>Logical - AND</vt:lpstr>
      <vt:lpstr>Logical - Nested IFs</vt:lpstr>
      <vt:lpstr>Logical - OR</vt:lpstr>
      <vt:lpstr>Logical - IFERROR</vt:lpstr>
      <vt:lpstr>Logical - IFNA</vt:lpstr>
      <vt:lpstr>Text - Exact</vt:lpstr>
      <vt:lpstr>Text - TEXT</vt:lpstr>
      <vt:lpstr>Text - CONCATENATE</vt:lpstr>
      <vt:lpstr>Text - TRIM</vt:lpstr>
      <vt:lpstr>Text - SUBSTITUTE</vt:lpstr>
      <vt:lpstr>Text - VALUE</vt:lpstr>
      <vt:lpstr>Text - UPPER</vt:lpstr>
      <vt:lpstr>Text - LOWER</vt:lpstr>
      <vt:lpstr>Text - LEN</vt:lpstr>
      <vt:lpstr>Text - LEFT</vt:lpstr>
      <vt:lpstr>Text - RIGHT</vt:lpstr>
      <vt:lpstr>Text - MID</vt:lpstr>
      <vt:lpstr>Date - DATE</vt:lpstr>
      <vt:lpstr>Date - DATEVALUE</vt:lpstr>
      <vt:lpstr>Date - TODAY</vt:lpstr>
      <vt:lpstr>Date - NOW</vt:lpstr>
      <vt:lpstr>Date - DAY</vt:lpstr>
      <vt:lpstr>Date - MONTH</vt:lpstr>
      <vt:lpstr>Date - YEAR</vt:lpstr>
      <vt:lpstr>Date - WEEKDAY</vt:lpstr>
      <vt:lpstr>Time - MINUTE</vt:lpstr>
      <vt:lpstr>Time - HOUR</vt:lpstr>
      <vt:lpstr>Lookup - VLOOKUP</vt:lpstr>
      <vt:lpstr>Lookup - HLOOKUP</vt:lpstr>
      <vt:lpstr>Lookup - TRANSPOSE</vt:lpstr>
      <vt:lpstr>Lookup - MATCH</vt:lpstr>
      <vt:lpstr>MATH - SUM</vt:lpstr>
      <vt:lpstr>MATH - SUMIF</vt:lpstr>
      <vt:lpstr>MATH - SUMPRODUCT</vt:lpstr>
      <vt:lpstr>MATH - RAND</vt:lpstr>
      <vt:lpstr>MATH - RANDBETWEEN</vt:lpstr>
      <vt:lpstr>MATH - ROUND</vt:lpstr>
      <vt:lpstr>MATH - EVEN</vt:lpstr>
      <vt:lpstr>MATH - ODD</vt:lpstr>
      <vt:lpstr>MATH - MOD</vt:lpstr>
      <vt:lpstr>STATISTICAL - MIN</vt:lpstr>
      <vt:lpstr>STATISTICAL - MAX</vt:lpstr>
      <vt:lpstr>STATISTICAL - AVERAGE</vt:lpstr>
      <vt:lpstr>STATISTICAL - SMALL</vt:lpstr>
      <vt:lpstr>STATISTICAL - LARGE</vt:lpstr>
      <vt:lpstr>STATISTICAL - COUNT</vt:lpstr>
      <vt:lpstr>STATISTICAL - COUNTIF</vt:lpstr>
      <vt:lpstr>STATISTICAL - STDEV</vt:lpstr>
      <vt:lpstr>STATISTICAL - VAR</vt:lpstr>
      <vt:lpstr>STATISTICAL - CORREL</vt:lpstr>
      <vt:lpstr>STATISTICAL - MEDIAN</vt:lpstr>
      <vt:lpstr>STATISTICAL - NORMAL CURVE</vt:lpstr>
      <vt:lpstr>FINANCIAL functions</vt:lpstr>
      <vt:lpstr>More questions</vt:lpstr>
      <vt:lpstr>VlookUp</vt:lpstr>
      <vt:lpstr>Hlookup</vt:lpstr>
      <vt:lpstr>Transpose</vt:lpstr>
    </vt:vector>
  </TitlesOfParts>
  <Company>Barclays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Ankit : Global Analytics Unit</dc:creator>
  <cp:lastModifiedBy>Ankit</cp:lastModifiedBy>
  <dcterms:created xsi:type="dcterms:W3CDTF">2017-03-20T16:12:20Z</dcterms:created>
  <dcterms:modified xsi:type="dcterms:W3CDTF">2018-03-28T19:28:46Z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-1169491822</vt:i4>
  </property>
  <property fmtid="{D5CDD505-2E9C-101B-9397-08002B2CF9AE}" pid="3" name="_NewReviewCycle">
    <vt:lpwstr/>
  </property>
  <property fmtid="{D5CDD505-2E9C-101B-9397-08002B2CF9AE}" pid="4" name="_EmailSubject">
    <vt:lpwstr>Excel Functions</vt:lpwstr>
  </property>
  <property fmtid="{D5CDD505-2E9C-101B-9397-08002B2CF9AE}" pid="5" name="_AuthorEmail">
    <vt:lpwstr>Ankit.Gupta2@barclayscorp.com</vt:lpwstr>
  </property>
  <property fmtid="{D5CDD505-2E9C-101B-9397-08002B2CF9AE}" pid="6" name="_AuthorEmailDisplayName">
    <vt:lpwstr>Gupta, Ankit : PCB Risk</vt:lpwstr>
  </property>
  <property fmtid="{D5CDD505-2E9C-101B-9397-08002B2CF9AE}" pid="7" name="_ReviewingToolsShownOnce">
    <vt:lpwstr/>
  </property>
</Properties>
</file>