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tephaniect/Downloads/"/>
    </mc:Choice>
  </mc:AlternateContent>
  <bookViews>
    <workbookView xWindow="0" yWindow="460" windowWidth="28800" windowHeight="17540"/>
  </bookViews>
  <sheets>
    <sheet name="Summary" sheetId="3" r:id="rId1"/>
    <sheet name="Results" sheetId="6" r:id="rId2"/>
  </sheets>
  <calcPr calcId="1790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01" i="3" l="1"/>
  <c r="L127" i="3"/>
  <c r="G59" i="6"/>
  <c r="F59" i="6"/>
  <c r="G57" i="6"/>
  <c r="G56" i="6"/>
  <c r="F56" i="6"/>
  <c r="G55" i="6"/>
  <c r="F55" i="6"/>
  <c r="G54" i="6"/>
  <c r="F54" i="6"/>
  <c r="G53" i="6"/>
  <c r="F53" i="6"/>
  <c r="G52" i="6"/>
  <c r="F52" i="6"/>
  <c r="G51" i="6"/>
  <c r="G50" i="6"/>
  <c r="F51" i="6"/>
  <c r="G49" i="6"/>
  <c r="F49" i="6"/>
  <c r="G48" i="6"/>
  <c r="G47" i="6"/>
  <c r="F48" i="3"/>
  <c r="F47" i="3"/>
  <c r="F46" i="3"/>
  <c r="F45" i="3"/>
  <c r="F44" i="3"/>
  <c r="F43" i="3"/>
  <c r="F42" i="3"/>
  <c r="F41" i="3"/>
  <c r="F40" i="3"/>
  <c r="F39" i="3"/>
  <c r="F38" i="3"/>
  <c r="F33" i="3"/>
  <c r="F32" i="3"/>
  <c r="F31" i="3"/>
  <c r="F30" i="3"/>
  <c r="F29" i="3"/>
  <c r="F28" i="3"/>
  <c r="F27" i="3"/>
  <c r="F26" i="3"/>
  <c r="F25" i="3"/>
  <c r="F24" i="3"/>
  <c r="F23" i="3"/>
  <c r="J110" i="3"/>
  <c r="I110" i="3"/>
  <c r="H110" i="3"/>
  <c r="G110" i="3"/>
  <c r="F110" i="3"/>
  <c r="J109" i="3"/>
  <c r="I109" i="3"/>
  <c r="H109" i="3"/>
  <c r="G109" i="3"/>
  <c r="F109" i="3"/>
  <c r="J108" i="3"/>
  <c r="I108" i="3"/>
  <c r="H108" i="3"/>
  <c r="G108" i="3"/>
  <c r="F108" i="3"/>
  <c r="J107" i="3"/>
  <c r="I107" i="3"/>
  <c r="H107" i="3"/>
  <c r="G107" i="3"/>
  <c r="F107" i="3"/>
  <c r="J106" i="3"/>
  <c r="I106" i="3"/>
  <c r="H106" i="3"/>
  <c r="G106" i="3"/>
  <c r="F106" i="3"/>
  <c r="J105" i="3"/>
  <c r="I105" i="3"/>
  <c r="H105" i="3"/>
  <c r="G105" i="3"/>
  <c r="F105" i="3"/>
  <c r="J104" i="3"/>
  <c r="I104" i="3"/>
  <c r="H104" i="3"/>
  <c r="G104" i="3"/>
  <c r="F104" i="3"/>
  <c r="J103" i="3"/>
  <c r="I103" i="3"/>
  <c r="H103" i="3"/>
  <c r="G103" i="3"/>
  <c r="F103" i="3"/>
  <c r="J102" i="3"/>
  <c r="I102" i="3"/>
  <c r="H102" i="3"/>
  <c r="G102" i="3"/>
  <c r="F102" i="3"/>
  <c r="J101" i="3"/>
  <c r="I101" i="3"/>
  <c r="G101" i="3"/>
  <c r="F101" i="3"/>
  <c r="J100" i="3"/>
  <c r="I100" i="3"/>
  <c r="H100" i="3"/>
  <c r="G100" i="3"/>
  <c r="F100" i="3"/>
  <c r="F57" i="6"/>
  <c r="F48" i="6"/>
  <c r="F50" i="6"/>
  <c r="P118" i="3"/>
  <c r="O118" i="3"/>
  <c r="N118" i="3"/>
  <c r="M118" i="3"/>
  <c r="L118" i="3"/>
  <c r="L140" i="3"/>
  <c r="P140" i="3"/>
  <c r="D6" i="6"/>
  <c r="M140" i="3"/>
  <c r="D3" i="6"/>
  <c r="N140" i="3"/>
  <c r="D4" i="6"/>
  <c r="O140" i="3"/>
  <c r="D5" i="6"/>
  <c r="G58" i="6"/>
  <c r="G60" i="6"/>
  <c r="J120" i="3"/>
  <c r="I120" i="3"/>
  <c r="H120" i="3"/>
  <c r="G120" i="3"/>
  <c r="F120" i="3"/>
  <c r="D2" i="6"/>
  <c r="L141" i="3"/>
  <c r="J19" i="3"/>
  <c r="I19" i="3"/>
  <c r="H19" i="3"/>
  <c r="G19" i="3"/>
  <c r="F19" i="3"/>
  <c r="F140" i="3"/>
  <c r="J6" i="3"/>
  <c r="F119" i="3"/>
  <c r="F58" i="6"/>
  <c r="I140" i="3"/>
  <c r="B5" i="6"/>
  <c r="J140" i="3"/>
  <c r="B6" i="6"/>
  <c r="G140" i="3"/>
  <c r="B3" i="6"/>
  <c r="H140" i="3"/>
  <c r="B4" i="6"/>
  <c r="B2" i="6"/>
  <c r="G2" i="6"/>
  <c r="F47" i="6"/>
  <c r="F60" i="6"/>
  <c r="D8" i="6"/>
  <c r="F4" i="6"/>
  <c r="G4" i="6"/>
  <c r="F6" i="6"/>
  <c r="G6" i="6"/>
  <c r="G5" i="6"/>
  <c r="F5" i="6"/>
  <c r="F3" i="6"/>
  <c r="G3" i="6"/>
  <c r="F141" i="3"/>
  <c r="B8" i="6"/>
  <c r="G8" i="6"/>
  <c r="F2" i="6"/>
  <c r="F8" i="6"/>
</calcChain>
</file>

<file path=xl/sharedStrings.xml><?xml version="1.0" encoding="utf-8"?>
<sst xmlns="http://schemas.openxmlformats.org/spreadsheetml/2006/main" count="204" uniqueCount="87">
  <si>
    <t>With Office 365</t>
  </si>
  <si>
    <t>Year 1</t>
  </si>
  <si>
    <t>Year 2</t>
  </si>
  <si>
    <t>Year 3</t>
  </si>
  <si>
    <t>Year 4</t>
  </si>
  <si>
    <t>Year 5</t>
  </si>
  <si>
    <t>Email Services</t>
  </si>
  <si>
    <t>Connectivity</t>
  </si>
  <si>
    <t>SERVICES</t>
  </si>
  <si>
    <t>Administration</t>
  </si>
  <si>
    <t>Upgrades</t>
  </si>
  <si>
    <t>Document Sharing Solution</t>
  </si>
  <si>
    <t>Local Calls</t>
  </si>
  <si>
    <t>Long-distance Calls</t>
  </si>
  <si>
    <t>Increase</t>
  </si>
  <si>
    <t>100 GB Mailbox</t>
  </si>
  <si>
    <t>Advanced Security Features such as DLP(Data Loss Prevention), Legal Hold and eDiscovery</t>
  </si>
  <si>
    <t>Users Files Safe with OneDrive</t>
  </si>
  <si>
    <t>Yammer</t>
  </si>
  <si>
    <t>Microsoft Teams</t>
  </si>
  <si>
    <t>Improved Availability</t>
  </si>
  <si>
    <t>Improved Productivity</t>
  </si>
  <si>
    <t>Improved Collaboration</t>
  </si>
  <si>
    <t>Local</t>
  </si>
  <si>
    <t>Bridge CAL</t>
  </si>
  <si>
    <t>Skype for Business</t>
  </si>
  <si>
    <t>SharePoint Online</t>
  </si>
  <si>
    <t>5 TB Storage per User</t>
  </si>
  <si>
    <t>On Premise</t>
  </si>
  <si>
    <t>Anti-Virus Licenses</t>
  </si>
  <si>
    <t>Microsoft Licenses</t>
  </si>
  <si>
    <t>TOTAL OVER 5 YEARS</t>
  </si>
  <si>
    <t>TOTAL PER YEAR</t>
  </si>
  <si>
    <t>Server</t>
  </si>
  <si>
    <t>Annual Maintenance Cost</t>
  </si>
  <si>
    <t>Technology Refresh Investment</t>
  </si>
  <si>
    <t>Cooling Charges (% of Total Cooling Charges)</t>
  </si>
  <si>
    <t>Electricity Charges (% of Total Electricity Charges)</t>
  </si>
  <si>
    <t>Operating System - Server(s) License</t>
  </si>
  <si>
    <t>Software License</t>
  </si>
  <si>
    <t>Archiving &amp; Backup</t>
  </si>
  <si>
    <t>Leased Line</t>
  </si>
  <si>
    <t>Connectivity to Disaster Recovery Site</t>
  </si>
  <si>
    <t>Users Personal Storage on File Server</t>
  </si>
  <si>
    <t>Anti-Spam Licenses</t>
  </si>
  <si>
    <t>Security Software</t>
  </si>
  <si>
    <t>SharePoint Online Additional Storage</t>
  </si>
  <si>
    <t>1 TB + 10GB per user are included. For Additional Storage 0.2$/month for each additional 1GB</t>
  </si>
  <si>
    <t>Chat Application</t>
  </si>
  <si>
    <t>International calling bills (between Offices)</t>
  </si>
  <si>
    <t>Annual Charges</t>
  </si>
  <si>
    <t>Software to conduct Online Video Meetings</t>
  </si>
  <si>
    <t>Software to conduct Calls between Offices</t>
  </si>
  <si>
    <t>Microsoft Office Open Licenses</t>
  </si>
  <si>
    <t>Microsoft Office Software Assurance</t>
  </si>
  <si>
    <t>Annual Licenses Costs</t>
  </si>
  <si>
    <t>Single Sign-On</t>
  </si>
  <si>
    <t>Anti-Virus</t>
  </si>
  <si>
    <t>Device Management</t>
  </si>
  <si>
    <t>Annual Costs</t>
  </si>
  <si>
    <t>Deployment and Migration</t>
  </si>
  <si>
    <t>Operating Cost</t>
  </si>
  <si>
    <t>3rd Party Application for file sharing and transferring</t>
  </si>
  <si>
    <t>Files on Shared Drive Servers</t>
  </si>
  <si>
    <t>Microsoft 365 Subscriptions</t>
  </si>
  <si>
    <t>On-Premise</t>
  </si>
  <si>
    <t>Microsoft 365</t>
  </si>
  <si>
    <t>Savings</t>
  </si>
  <si>
    <t>Savings %</t>
  </si>
  <si>
    <t>TOTAL</t>
  </si>
  <si>
    <t>Note: Inflation is not factored into these results</t>
  </si>
  <si>
    <t>Additional Benefits</t>
  </si>
  <si>
    <t>TOTAL On-Premise</t>
  </si>
  <si>
    <t>TOTAL with M365</t>
  </si>
  <si>
    <t>Per Service</t>
  </si>
  <si>
    <t>Training and Adoption Services</t>
  </si>
  <si>
    <t>Additional Networking or Bandwidth Cost</t>
  </si>
  <si>
    <t>Email Services (Exchange Online)</t>
  </si>
  <si>
    <t>Departamental Files on Shared Drive Servers (SharePoint Online)</t>
  </si>
  <si>
    <t>Users Personal Storage on File Servers (OneDrive for Business)</t>
  </si>
  <si>
    <t>Unified Communications (Teams)</t>
  </si>
  <si>
    <t>Anit-Virus (EMS)</t>
  </si>
  <si>
    <t>Single-Sign On (EMS)</t>
  </si>
  <si>
    <t>Device Management (EMS)</t>
  </si>
  <si>
    <t>Microsoft Licenses/Subscriptions</t>
  </si>
  <si>
    <t>Services/Labor</t>
  </si>
  <si>
    <t>Networking/Bandwidth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</si>
</sst>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[$AED]\ #,##0"/>
    <numFmt numFmtId="166" formatCode="_([$AED]\ * #,##0_);_([$AED]\ * \(#,##0\);_([$AED]\ * &quot;-&quot;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FF7E79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7">
    <xf numFmtId="0" fontId="0" fillId="0" borderId="0" xfId="0"/>
    <xf numFmtId="165" fontId="2" fillId="4" borderId="0" xfId="1" applyNumberFormat="1" applyFont="1" applyFill="1" applyBorder="1" applyAlignment="1">
      <alignment horizontal="center" vertical="center" wrapText="1"/>
    </xf>
    <xf numFmtId="164" fontId="1" fillId="4" borderId="0" xfId="1" applyNumberFormat="1" applyFont="1" applyFill="1" applyBorder="1" applyAlignment="1">
      <alignment horizontal="center" vertical="center" wrapText="1"/>
    </xf>
    <xf numFmtId="164" fontId="2" fillId="4" borderId="0" xfId="1" applyNumberFormat="1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wrapText="1"/>
    </xf>
    <xf numFmtId="0" fontId="1" fillId="4" borderId="0" xfId="0" applyFont="1" applyFill="1" applyAlignment="1">
      <alignment horizontal="left" vertical="center" wrapText="1"/>
    </xf>
    <xf numFmtId="164" fontId="2" fillId="4" borderId="0" xfId="1" applyNumberFormat="1" applyFont="1" applyFill="1" applyAlignment="1">
      <alignment horizontal="center" vertical="center" wrapText="1"/>
    </xf>
    <xf numFmtId="0" fontId="2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4" borderId="9" xfId="0" applyFont="1" applyFill="1" applyBorder="1" applyAlignment="1">
      <alignment horizontal="left" vertical="center" wrapText="1"/>
    </xf>
    <xf numFmtId="165" fontId="2" fillId="4" borderId="15" xfId="1" applyNumberFormat="1" applyFont="1" applyFill="1" applyBorder="1" applyAlignment="1">
      <alignment horizontal="center" vertical="center" wrapText="1"/>
    </xf>
    <xf numFmtId="165" fontId="2" fillId="4" borderId="8" xfId="1" applyNumberFormat="1" applyFont="1" applyFill="1" applyBorder="1" applyAlignment="1">
      <alignment horizontal="center" vertical="center" wrapText="1"/>
    </xf>
    <xf numFmtId="165" fontId="2" fillId="4" borderId="9" xfId="1" applyNumberFormat="1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left" vertical="center" wrapText="1"/>
    </xf>
    <xf numFmtId="165" fontId="2" fillId="4" borderId="16" xfId="1" applyNumberFormat="1" applyFont="1" applyFill="1" applyBorder="1" applyAlignment="1">
      <alignment horizontal="center" vertical="center" wrapText="1"/>
    </xf>
    <xf numFmtId="165" fontId="2" fillId="4" borderId="1" xfId="1" applyNumberFormat="1" applyFont="1" applyFill="1" applyBorder="1" applyAlignment="1">
      <alignment horizontal="center" vertical="center" wrapText="1"/>
    </xf>
    <xf numFmtId="165" fontId="2" fillId="4" borderId="11" xfId="1" applyNumberFormat="1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left" vertical="center" wrapText="1"/>
    </xf>
    <xf numFmtId="0" fontId="1" fillId="4" borderId="11" xfId="0" applyFont="1" applyFill="1" applyBorder="1" applyAlignment="1">
      <alignment horizontal="left" vertical="center"/>
    </xf>
    <xf numFmtId="0" fontId="1" fillId="4" borderId="14" xfId="0" applyFont="1" applyFill="1" applyBorder="1" applyAlignment="1">
      <alignment wrapText="1"/>
    </xf>
    <xf numFmtId="165" fontId="2" fillId="4" borderId="17" xfId="1" applyNumberFormat="1" applyFont="1" applyFill="1" applyBorder="1" applyAlignment="1">
      <alignment horizontal="center" vertical="center" wrapText="1"/>
    </xf>
    <xf numFmtId="165" fontId="2" fillId="4" borderId="13" xfId="1" applyNumberFormat="1" applyFont="1" applyFill="1" applyBorder="1" applyAlignment="1">
      <alignment horizontal="center" vertical="center" wrapText="1"/>
    </xf>
    <xf numFmtId="165" fontId="2" fillId="4" borderId="14" xfId="1" applyNumberFormat="1" applyFont="1" applyFill="1" applyBorder="1" applyAlignment="1">
      <alignment horizontal="center" vertical="center" wrapText="1"/>
    </xf>
    <xf numFmtId="0" fontId="0" fillId="4" borderId="0" xfId="0" applyFont="1" applyFill="1" applyAlignment="1">
      <alignment wrapText="1"/>
    </xf>
    <xf numFmtId="0" fontId="1" fillId="4" borderId="3" xfId="0" applyFont="1" applyFill="1" applyBorder="1" applyAlignment="1">
      <alignment horizontal="left" vertical="center" wrapText="1"/>
    </xf>
    <xf numFmtId="165" fontId="2" fillId="4" borderId="3" xfId="1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165" fontId="0" fillId="4" borderId="13" xfId="1" applyNumberFormat="1" applyFont="1" applyFill="1" applyBorder="1" applyAlignment="1">
      <alignment horizontal="center" vertical="center" wrapText="1"/>
    </xf>
    <xf numFmtId="165" fontId="0" fillId="4" borderId="14" xfId="1" applyNumberFormat="1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left" vertical="center" wrapText="1"/>
    </xf>
    <xf numFmtId="165" fontId="2" fillId="4" borderId="4" xfId="1" applyNumberFormat="1" applyFont="1" applyFill="1" applyBorder="1" applyAlignment="1">
      <alignment horizontal="center" vertical="center" wrapText="1"/>
    </xf>
    <xf numFmtId="165" fontId="2" fillId="4" borderId="5" xfId="1" applyNumberFormat="1" applyFont="1" applyFill="1" applyBorder="1" applyAlignment="1">
      <alignment horizontal="center" vertical="center" wrapText="1"/>
    </xf>
    <xf numFmtId="165" fontId="2" fillId="4" borderId="2" xfId="1" applyNumberFormat="1" applyFont="1" applyFill="1" applyBorder="1" applyAlignment="1">
      <alignment horizontal="center" vertical="center" wrapText="1"/>
    </xf>
    <xf numFmtId="165" fontId="0" fillId="4" borderId="1" xfId="1" applyNumberFormat="1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left" vertical="center" wrapText="1"/>
    </xf>
    <xf numFmtId="165" fontId="0" fillId="4" borderId="17" xfId="1" applyNumberFormat="1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 wrapText="1"/>
    </xf>
    <xf numFmtId="0" fontId="1" fillId="4" borderId="26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vertical="center" wrapText="1"/>
    </xf>
    <xf numFmtId="0" fontId="1" fillId="4" borderId="11" xfId="0" applyFont="1" applyFill="1" applyBorder="1" applyAlignment="1">
      <alignment vertical="center" wrapText="1"/>
    </xf>
    <xf numFmtId="0" fontId="1" fillId="4" borderId="14" xfId="0" applyFont="1" applyFill="1" applyBorder="1" applyAlignment="1">
      <alignment vertical="center" wrapText="1"/>
    </xf>
    <xf numFmtId="165" fontId="2" fillId="4" borderId="25" xfId="1" applyNumberFormat="1" applyFont="1" applyFill="1" applyBorder="1" applyAlignment="1">
      <alignment horizontal="center" vertical="center" wrapText="1"/>
    </xf>
    <xf numFmtId="165" fontId="2" fillId="4" borderId="27" xfId="1" applyNumberFormat="1" applyFont="1" applyFill="1" applyBorder="1" applyAlignment="1">
      <alignment horizontal="center" vertical="center" wrapText="1"/>
    </xf>
    <xf numFmtId="165" fontId="2" fillId="4" borderId="26" xfId="1" applyNumberFormat="1" applyFont="1" applyFill="1" applyBorder="1" applyAlignment="1">
      <alignment horizontal="center" vertical="center" wrapText="1"/>
    </xf>
    <xf numFmtId="165" fontId="0" fillId="4" borderId="15" xfId="1" applyNumberFormat="1" applyFont="1" applyFill="1" applyBorder="1" applyAlignment="1">
      <alignment horizontal="center" vertical="center" wrapText="1"/>
    </xf>
    <xf numFmtId="165" fontId="0" fillId="4" borderId="8" xfId="1" applyNumberFormat="1" applyFont="1" applyFill="1" applyBorder="1" applyAlignment="1">
      <alignment horizontal="center" vertical="center" wrapText="1"/>
    </xf>
    <xf numFmtId="165" fontId="0" fillId="4" borderId="9" xfId="1" applyNumberFormat="1" applyFont="1" applyFill="1" applyBorder="1" applyAlignment="1">
      <alignment horizontal="center" vertical="center" wrapText="1"/>
    </xf>
    <xf numFmtId="165" fontId="0" fillId="4" borderId="16" xfId="1" applyNumberFormat="1" applyFont="1" applyFill="1" applyBorder="1" applyAlignment="1">
      <alignment horizontal="center" vertical="center" wrapText="1"/>
    </xf>
    <xf numFmtId="165" fontId="0" fillId="4" borderId="11" xfId="1" applyNumberFormat="1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165" fontId="0" fillId="4" borderId="0" xfId="0" applyNumberFormat="1" applyFill="1"/>
    <xf numFmtId="9" fontId="0" fillId="4" borderId="0" xfId="2" applyFont="1" applyFill="1" applyAlignment="1">
      <alignment horizontal="center"/>
    </xf>
    <xf numFmtId="0" fontId="0" fillId="4" borderId="0" xfId="0" applyFill="1"/>
    <xf numFmtId="165" fontId="1" fillId="4" borderId="0" xfId="0" applyNumberFormat="1" applyFont="1" applyFill="1"/>
    <xf numFmtId="9" fontId="1" fillId="4" borderId="0" xfId="2" applyFont="1" applyFill="1" applyAlignment="1">
      <alignment horizontal="center"/>
    </xf>
    <xf numFmtId="0" fontId="3" fillId="4" borderId="0" xfId="0" applyFont="1" applyFill="1"/>
    <xf numFmtId="166" fontId="1" fillId="4" borderId="0" xfId="0" applyNumberFormat="1" applyFont="1" applyFill="1"/>
    <xf numFmtId="166" fontId="0" fillId="4" borderId="0" xfId="0" applyNumberFormat="1" applyFill="1"/>
    <xf numFmtId="165" fontId="4" fillId="4" borderId="0" xfId="1" applyNumberFormat="1" applyFont="1" applyFill="1" applyBorder="1" applyAlignment="1">
      <alignment horizontal="center" vertical="center" wrapText="1"/>
    </xf>
    <xf numFmtId="0" fontId="4" fillId="4" borderId="0" xfId="0" applyFont="1" applyFill="1" applyAlignment="1">
      <alignment wrapText="1"/>
    </xf>
    <xf numFmtId="165" fontId="5" fillId="4" borderId="0" xfId="1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wrapText="1"/>
    </xf>
    <xf numFmtId="0" fontId="1" fillId="2" borderId="21" xfId="0" applyFont="1" applyFill="1" applyBorder="1" applyAlignment="1">
      <alignment horizontal="left" vertical="center" wrapText="1"/>
    </xf>
    <xf numFmtId="0" fontId="1" fillId="2" borderId="22" xfId="0" applyFont="1" applyFill="1" applyBorder="1" applyAlignment="1">
      <alignment horizontal="left" vertical="center" wrapText="1"/>
    </xf>
    <xf numFmtId="0" fontId="1" fillId="5" borderId="21" xfId="0" applyFont="1" applyFill="1" applyBorder="1" applyAlignment="1">
      <alignment horizontal="left" vertical="center" wrapText="1"/>
    </xf>
    <xf numFmtId="0" fontId="1" fillId="5" borderId="22" xfId="0" applyFont="1" applyFill="1" applyBorder="1" applyAlignment="1">
      <alignment horizontal="left" vertical="center" wrapText="1"/>
    </xf>
    <xf numFmtId="0" fontId="1" fillId="3" borderId="21" xfId="0" applyFont="1" applyFill="1" applyBorder="1" applyAlignment="1">
      <alignment horizontal="left" vertical="center" wrapText="1"/>
    </xf>
    <xf numFmtId="0" fontId="1" fillId="3" borderId="22" xfId="0" applyFont="1" applyFill="1" applyBorder="1" applyAlignment="1">
      <alignment horizontal="left" vertical="center" wrapText="1"/>
    </xf>
    <xf numFmtId="0" fontId="1" fillId="6" borderId="21" xfId="0" applyFont="1" applyFill="1" applyBorder="1" applyAlignment="1">
      <alignment horizontal="left" vertical="center" wrapText="1"/>
    </xf>
    <xf numFmtId="0" fontId="1" fillId="6" borderId="22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9" borderId="21" xfId="0" applyFont="1" applyFill="1" applyBorder="1" applyAlignment="1">
      <alignment horizontal="left" vertical="center" wrapText="1"/>
    </xf>
    <xf numFmtId="0" fontId="1" fillId="9" borderId="22" xfId="0" applyFont="1" applyFill="1" applyBorder="1" applyAlignment="1">
      <alignment horizontal="left" vertical="center" wrapText="1"/>
    </xf>
    <xf numFmtId="0" fontId="1" fillId="7" borderId="21" xfId="0" applyFont="1" applyFill="1" applyBorder="1" applyAlignment="1">
      <alignment horizontal="left" vertical="center" wrapText="1"/>
    </xf>
    <xf numFmtId="0" fontId="1" fillId="7" borderId="22" xfId="0" applyFont="1" applyFill="1" applyBorder="1" applyAlignment="1">
      <alignment horizontal="left" vertical="center" wrapText="1"/>
    </xf>
    <xf numFmtId="0" fontId="1" fillId="4" borderId="24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164" fontId="1" fillId="10" borderId="15" xfId="1" applyNumberFormat="1" applyFont="1" applyFill="1" applyBorder="1" applyAlignment="1">
      <alignment horizontal="center" vertical="center" wrapText="1"/>
    </xf>
    <xf numFmtId="164" fontId="1" fillId="10" borderId="8" xfId="1" applyNumberFormat="1" applyFont="1" applyFill="1" applyBorder="1" applyAlignment="1">
      <alignment horizontal="center" vertical="center" wrapText="1"/>
    </xf>
    <xf numFmtId="164" fontId="1" fillId="10" borderId="9" xfId="1" applyNumberFormat="1" applyFont="1" applyFill="1" applyBorder="1" applyAlignment="1">
      <alignment horizontal="center" vertical="center" wrapText="1"/>
    </xf>
    <xf numFmtId="164" fontId="1" fillId="10" borderId="17" xfId="1" applyNumberFormat="1" applyFont="1" applyFill="1" applyBorder="1" applyAlignment="1">
      <alignment horizontal="center" vertical="center" wrapText="1"/>
    </xf>
    <xf numFmtId="164" fontId="1" fillId="10" borderId="13" xfId="1" applyNumberFormat="1" applyFont="1" applyFill="1" applyBorder="1" applyAlignment="1">
      <alignment horizontal="center" vertical="center" wrapText="1"/>
    </xf>
    <xf numFmtId="164" fontId="1" fillId="10" borderId="14" xfId="1" applyNumberFormat="1" applyFont="1" applyFill="1" applyBorder="1" applyAlignment="1">
      <alignment horizontal="center" vertical="center" wrapText="1"/>
    </xf>
    <xf numFmtId="0" fontId="1" fillId="10" borderId="21" xfId="0" applyFont="1" applyFill="1" applyBorder="1" applyAlignment="1">
      <alignment horizontal="center" vertical="center" wrapText="1"/>
    </xf>
    <xf numFmtId="0" fontId="1" fillId="10" borderId="23" xfId="0" applyFont="1" applyFill="1" applyBorder="1" applyAlignment="1">
      <alignment horizontal="center" vertical="center" wrapText="1"/>
    </xf>
    <xf numFmtId="0" fontId="1" fillId="10" borderId="22" xfId="0" applyFont="1" applyFill="1" applyBorder="1" applyAlignment="1">
      <alignment horizontal="center" vertical="center" wrapText="1"/>
    </xf>
    <xf numFmtId="0" fontId="6" fillId="10" borderId="21" xfId="0" applyFont="1" applyFill="1" applyBorder="1" applyAlignment="1">
      <alignment horizontal="center" vertical="center" wrapText="1"/>
    </xf>
    <xf numFmtId="0" fontId="6" fillId="10" borderId="23" xfId="0" applyFont="1" applyFill="1" applyBorder="1" applyAlignment="1">
      <alignment horizontal="center" vertical="center" wrapText="1"/>
    </xf>
    <xf numFmtId="0" fontId="6" fillId="10" borderId="22" xfId="0" applyFont="1" applyFill="1" applyBorder="1" applyAlignment="1">
      <alignment horizontal="center" vertical="center" wrapText="1"/>
    </xf>
    <xf numFmtId="165" fontId="4" fillId="10" borderId="6" xfId="1" applyNumberFormat="1" applyFont="1" applyFill="1" applyBorder="1" applyAlignment="1">
      <alignment horizontal="center" vertical="center" wrapText="1"/>
    </xf>
    <xf numFmtId="165" fontId="4" fillId="10" borderId="7" xfId="1" applyNumberFormat="1" applyFont="1" applyFill="1" applyBorder="1" applyAlignment="1">
      <alignment horizontal="center" vertical="center" wrapText="1"/>
    </xf>
    <xf numFmtId="165" fontId="4" fillId="10" borderId="20" xfId="1" applyNumberFormat="1" applyFont="1" applyFill="1" applyBorder="1" applyAlignment="1">
      <alignment horizontal="center" vertical="center" wrapText="1"/>
    </xf>
    <xf numFmtId="165" fontId="4" fillId="10" borderId="28" xfId="1" applyNumberFormat="1" applyFont="1" applyFill="1" applyBorder="1" applyAlignment="1">
      <alignment horizontal="center" vertical="center" wrapText="1"/>
    </xf>
    <xf numFmtId="165" fontId="4" fillId="10" borderId="29" xfId="1" applyNumberFormat="1" applyFont="1" applyFill="1" applyBorder="1" applyAlignment="1">
      <alignment horizontal="center" vertical="center" wrapText="1"/>
    </xf>
    <xf numFmtId="165" fontId="4" fillId="10" borderId="30" xfId="1" applyNumberFormat="1" applyFont="1" applyFill="1" applyBorder="1" applyAlignment="1">
      <alignment horizontal="center" vertical="center" wrapText="1"/>
    </xf>
    <xf numFmtId="164" fontId="1" fillId="7" borderId="15" xfId="1" applyNumberFormat="1" applyFont="1" applyFill="1" applyBorder="1" applyAlignment="1">
      <alignment horizontal="center" vertical="center" wrapText="1"/>
    </xf>
    <xf numFmtId="164" fontId="1" fillId="7" borderId="8" xfId="1" applyNumberFormat="1" applyFont="1" applyFill="1" applyBorder="1" applyAlignment="1">
      <alignment horizontal="center" vertical="center" wrapText="1"/>
    </xf>
    <xf numFmtId="164" fontId="1" fillId="7" borderId="9" xfId="1" applyNumberFormat="1" applyFont="1" applyFill="1" applyBorder="1" applyAlignment="1">
      <alignment horizontal="center" vertical="center" wrapText="1"/>
    </xf>
    <xf numFmtId="164" fontId="1" fillId="7" borderId="17" xfId="1" applyNumberFormat="1" applyFont="1" applyFill="1" applyBorder="1" applyAlignment="1">
      <alignment horizontal="center" vertical="center" wrapText="1"/>
    </xf>
    <xf numFmtId="164" fontId="1" fillId="7" borderId="13" xfId="1" applyNumberFormat="1" applyFont="1" applyFill="1" applyBorder="1" applyAlignment="1">
      <alignment horizontal="center" vertical="center" wrapText="1"/>
    </xf>
    <xf numFmtId="164" fontId="1" fillId="7" borderId="14" xfId="1" applyNumberFormat="1" applyFont="1" applyFill="1" applyBorder="1" applyAlignment="1">
      <alignment horizontal="center" vertical="center" wrapText="1"/>
    </xf>
    <xf numFmtId="0" fontId="1" fillId="7" borderId="21" xfId="0" applyFont="1" applyFill="1" applyBorder="1" applyAlignment="1">
      <alignment horizontal="center" vertical="center" wrapText="1"/>
    </xf>
    <xf numFmtId="0" fontId="1" fillId="7" borderId="23" xfId="0" applyFont="1" applyFill="1" applyBorder="1" applyAlignment="1">
      <alignment horizontal="center" vertical="center" wrapText="1"/>
    </xf>
    <xf numFmtId="0" fontId="1" fillId="7" borderId="22" xfId="0" applyFont="1" applyFill="1" applyBorder="1" applyAlignment="1">
      <alignment horizontal="center" vertical="center" wrapText="1"/>
    </xf>
    <xf numFmtId="165" fontId="4" fillId="7" borderId="6" xfId="1" applyNumberFormat="1" applyFont="1" applyFill="1" applyBorder="1" applyAlignment="1">
      <alignment horizontal="center" vertical="center" wrapText="1"/>
    </xf>
    <xf numFmtId="165" fontId="4" fillId="7" borderId="7" xfId="1" applyNumberFormat="1" applyFont="1" applyFill="1" applyBorder="1" applyAlignment="1">
      <alignment horizontal="center" vertical="center" wrapText="1"/>
    </xf>
    <xf numFmtId="165" fontId="4" fillId="7" borderId="20" xfId="1" applyNumberFormat="1" applyFont="1" applyFill="1" applyBorder="1" applyAlignment="1">
      <alignment horizontal="center" vertical="center" wrapText="1"/>
    </xf>
    <xf numFmtId="165" fontId="4" fillId="7" borderId="28" xfId="1" applyNumberFormat="1" applyFont="1" applyFill="1" applyBorder="1" applyAlignment="1">
      <alignment horizontal="center" vertical="center" wrapText="1"/>
    </xf>
    <xf numFmtId="165" fontId="4" fillId="7" borderId="29" xfId="1" applyNumberFormat="1" applyFont="1" applyFill="1" applyBorder="1" applyAlignment="1">
      <alignment horizontal="center" vertical="center" wrapText="1"/>
    </xf>
    <xf numFmtId="165" fontId="4" fillId="7" borderId="30" xfId="1" applyNumberFormat="1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vertical="center" wrapText="1"/>
    </xf>
    <xf numFmtId="0" fontId="4" fillId="8" borderId="20" xfId="0" applyFont="1" applyFill="1" applyBorder="1" applyAlignment="1">
      <alignment vertical="center" wrapText="1"/>
    </xf>
    <xf numFmtId="0" fontId="4" fillId="8" borderId="17" xfId="0" applyFont="1" applyFill="1" applyBorder="1" applyAlignment="1">
      <alignment horizontal="left" vertical="center" wrapText="1"/>
    </xf>
    <xf numFmtId="0" fontId="4" fillId="8" borderId="14" xfId="0" applyFont="1" applyFill="1" applyBorder="1" applyAlignment="1">
      <alignment horizontal="left" vertical="center" wrapText="1"/>
    </xf>
    <xf numFmtId="0" fontId="1" fillId="11" borderId="21" xfId="0" applyFont="1" applyFill="1" applyBorder="1" applyAlignment="1">
      <alignment horizontal="left" vertical="center" wrapText="1"/>
    </xf>
    <xf numFmtId="0" fontId="1" fillId="11" borderId="22" xfId="0" applyFont="1" applyFill="1" applyBorder="1" applyAlignment="1">
      <alignment horizontal="left" vertical="center" wrapText="1"/>
    </xf>
    <xf numFmtId="0" fontId="1" fillId="12" borderId="21" xfId="0" applyFont="1" applyFill="1" applyBorder="1" applyAlignment="1">
      <alignment horizontal="left" vertical="center" wrapText="1"/>
    </xf>
    <xf numFmtId="0" fontId="1" fillId="12" borderId="22" xfId="0" applyFont="1" applyFill="1" applyBorder="1" applyAlignment="1">
      <alignment horizontal="left" vertical="center" wrapText="1"/>
    </xf>
    <xf numFmtId="0" fontId="1" fillId="13" borderId="21" xfId="0" applyFont="1" applyFill="1" applyBorder="1" applyAlignment="1">
      <alignment horizontal="left" vertical="center" wrapText="1"/>
    </xf>
    <xf numFmtId="0" fontId="1" fillId="13" borderId="22" xfId="0" applyFont="1" applyFill="1" applyBorder="1" applyAlignment="1">
      <alignment horizontal="left" vertical="center" wrapText="1"/>
    </xf>
    <xf numFmtId="0" fontId="1" fillId="14" borderId="21" xfId="0" applyFont="1" applyFill="1" applyBorder="1" applyAlignment="1">
      <alignment horizontal="left" vertical="center" wrapText="1"/>
    </xf>
    <xf numFmtId="0" fontId="1" fillId="14" borderId="22" xfId="0" applyFont="1" applyFill="1" applyBorder="1" applyAlignment="1">
      <alignment horizontal="left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7E7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Yearly Cost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Results!$B$1</c:f>
              <c:strCache>
                <c:ptCount val="1"/>
                <c:pt idx="0">
                  <c:v>On-Premise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Results!$A$2:$A$8</c:f>
              <c:strCache>
                <c:ptCount val="7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6">
                  <c:v>TOTAL</c:v>
                </c:pt>
              </c:strCache>
            </c:strRef>
          </c:cat>
          <c:val>
            <c:numRef>
              <c:f>Results!$B$2:$B$8</c:f>
              <c:numCache>
                <c:formatCode>[$AED]\ #,##0</c:formatCode>
                <c:ptCount val="7"/>
                <c:pt idx="0">
                  <c:v>4.30190128E6</c:v>
                </c:pt>
                <c:pt idx="1">
                  <c:v>1.4083288E6</c:v>
                </c:pt>
                <c:pt idx="2">
                  <c:v>1.2583288E6</c:v>
                </c:pt>
                <c:pt idx="3">
                  <c:v>1.3003288E6</c:v>
                </c:pt>
                <c:pt idx="4">
                  <c:v>1.2933288E6</c:v>
                </c:pt>
                <c:pt idx="6">
                  <c:v>9.56221648E6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D70-41DB-83B9-E66511F82642}"/>
            </c:ext>
          </c:extLst>
        </c:ser>
        <c:ser>
          <c:idx val="2"/>
          <c:order val="2"/>
          <c:tx>
            <c:strRef>
              <c:f>Results!$D$1</c:f>
              <c:strCache>
                <c:ptCount val="1"/>
                <c:pt idx="0">
                  <c:v>Microsoft 365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Results!$A$2:$A$8</c:f>
              <c:strCache>
                <c:ptCount val="7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6">
                  <c:v>TOTAL</c:v>
                </c:pt>
              </c:strCache>
            </c:strRef>
          </c:cat>
          <c:val>
            <c:numRef>
              <c:f>Results!$D$2:$D$8</c:f>
              <c:numCache>
                <c:formatCode>[$AED]\ #,##0</c:formatCode>
                <c:ptCount val="7"/>
                <c:pt idx="0">
                  <c:v>1.56280724E6</c:v>
                </c:pt>
                <c:pt idx="1">
                  <c:v>1.17880724E6</c:v>
                </c:pt>
                <c:pt idx="2">
                  <c:v>1.17880724E6</c:v>
                </c:pt>
                <c:pt idx="3">
                  <c:v>1.17880724E6</c:v>
                </c:pt>
                <c:pt idx="4">
                  <c:v>1.17880724E6</c:v>
                </c:pt>
                <c:pt idx="6">
                  <c:v>6.2780362E6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1D70-41DB-83B9-E66511F82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826720"/>
        <c:axId val="18471584"/>
        <c:extLst xmlns:c16r2="http://schemas.microsoft.com/office/drawing/2015/06/chart"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Results!$C$1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Results!$A$2:$A$8</c15:sqref>
                        </c15:formulaRef>
                      </c:ext>
                    </c:extLst>
                    <c:strCache>
                      <c:ptCount val="7"/>
                      <c:pt idx="0">
                        <c:v>Year 1</c:v>
                      </c:pt>
                      <c:pt idx="1">
                        <c:v>Year 2</c:v>
                      </c:pt>
                      <c:pt idx="2">
                        <c:v>Year 3</c:v>
                      </c:pt>
                      <c:pt idx="3">
                        <c:v>Year 4</c:v>
                      </c:pt>
                      <c:pt idx="4">
                        <c:v>Year 5</c:v>
                      </c:pt>
                      <c:pt idx="6">
                        <c:v>TOTAL</c:v>
                      </c:pt>
                    </c:strCache>
                  </c:str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Results!$C$2:$C$8</c15:sqref>
                        </c15:formulaRef>
                      </c:ext>
                    </c:extLst>
                    <c:numCache>
                      <c:formatCode>[$AED]\ #,##0</c:formatCode>
                      <c:ptCount val="7"/>
                    </c:numCache>
                  </c:numRef>
                </c:val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1-1D70-41DB-83B9-E66511F82642}"/>
                  </c:ext>
                </c:extLst>
              </c15:ser>
            </c15:filteredBarSeries>
          </c:ext>
        </c:extLst>
      </c:barChart>
      <c:catAx>
        <c:axId val="6582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1584"/>
        <c:crosses val="autoZero"/>
        <c:auto val="1"/>
        <c:lblAlgn val="ctr"/>
        <c:lblOffset val="100"/>
        <c:noMultiLvlLbl val="0"/>
      </c:catAx>
      <c:valAx>
        <c:axId val="1847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AED]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26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Costs Predictability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Results!$B$1</c:f>
              <c:strCache>
                <c:ptCount val="1"/>
                <c:pt idx="0">
                  <c:v>On-Premise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Results!$B$2:$B$6</c:f>
              <c:numCache>
                <c:formatCode>[$AED]\ #,##0</c:formatCode>
                <c:ptCount val="5"/>
                <c:pt idx="0">
                  <c:v>4.30190128E6</c:v>
                </c:pt>
                <c:pt idx="1">
                  <c:v>1.4083288E6</c:v>
                </c:pt>
                <c:pt idx="2">
                  <c:v>1.2583288E6</c:v>
                </c:pt>
                <c:pt idx="3">
                  <c:v>1.3003288E6</c:v>
                </c:pt>
                <c:pt idx="4">
                  <c:v>1.2933288E6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CB6-4389-8F30-E3C4BAA15DAC}"/>
            </c:ext>
          </c:extLst>
        </c:ser>
        <c:ser>
          <c:idx val="2"/>
          <c:order val="2"/>
          <c:tx>
            <c:strRef>
              <c:f>Results!$D$1</c:f>
              <c:strCache>
                <c:ptCount val="1"/>
                <c:pt idx="0">
                  <c:v>Microsoft 365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Results!$D$2:$D$6</c:f>
              <c:numCache>
                <c:formatCode>[$AED]\ #,##0</c:formatCode>
                <c:ptCount val="5"/>
                <c:pt idx="0">
                  <c:v>1.56280724E6</c:v>
                </c:pt>
                <c:pt idx="1">
                  <c:v>1.17880724E6</c:v>
                </c:pt>
                <c:pt idx="2">
                  <c:v>1.17880724E6</c:v>
                </c:pt>
                <c:pt idx="3">
                  <c:v>1.17880724E6</c:v>
                </c:pt>
                <c:pt idx="4">
                  <c:v>1.17880724E6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CB6-4389-8F30-E3C4BAA15D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084560"/>
        <c:axId val="25081376"/>
        <c:extLst xmlns:c16r2="http://schemas.microsoft.com/office/drawing/2015/06/chart"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Results!$C$1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Results!$C$2:$C$6</c15:sqref>
                        </c15:formulaRef>
                      </c:ext>
                    </c:extLst>
                    <c:numCache>
                      <c:formatCode>[$AED]\ #,##0</c:formatCode>
                      <c:ptCount val="5"/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1-0CB6-4389-8F30-E3C4BAA15DAC}"/>
                  </c:ext>
                </c:extLst>
              </c15:ser>
            </c15:filteredLineSeries>
          </c:ext>
        </c:extLst>
      </c:lineChart>
      <c:catAx>
        <c:axId val="10008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81376"/>
        <c:crosses val="autoZero"/>
        <c:auto val="1"/>
        <c:lblAlgn val="ctr"/>
        <c:lblOffset val="100"/>
        <c:noMultiLvlLbl val="0"/>
      </c:catAx>
      <c:valAx>
        <c:axId val="2508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AED]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8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</a:t>
            </a:r>
            <a:r>
              <a:rPr lang="en-US" baseline="0"/>
              <a:t> Per Service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3"/>
          <c:order val="3"/>
          <c:tx>
            <c:strRef>
              <c:f>Results!$F$46</c:f>
              <c:strCache>
                <c:ptCount val="1"/>
                <c:pt idx="0">
                  <c:v>TOTAL On-Premise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Results!$B$47:$B$60</c:f>
              <c:strCache>
                <c:ptCount val="14"/>
                <c:pt idx="0">
                  <c:v>Email Services</c:v>
                </c:pt>
                <c:pt idx="1">
                  <c:v>Users Personal Storage on File Server</c:v>
                </c:pt>
                <c:pt idx="2">
                  <c:v>3rd Party Application for file sharing and transferring</c:v>
                </c:pt>
                <c:pt idx="3">
                  <c:v>Files on Shared Drive Servers</c:v>
                </c:pt>
                <c:pt idx="4">
                  <c:v>Chat Application</c:v>
                </c:pt>
                <c:pt idx="5">
                  <c:v>Software to conduct Online Video Meetings</c:v>
                </c:pt>
                <c:pt idx="6">
                  <c:v>Software to conduct Calls between Offices</c:v>
                </c:pt>
                <c:pt idx="7">
                  <c:v>International calling bills (between Offices)</c:v>
                </c:pt>
                <c:pt idx="8">
                  <c:v>Anti-Virus</c:v>
                </c:pt>
                <c:pt idx="9">
                  <c:v>Single Sign-On</c:v>
                </c:pt>
                <c:pt idx="10">
                  <c:v>Device Management</c:v>
                </c:pt>
                <c:pt idx="11">
                  <c:v>Microsoft Licenses</c:v>
                </c:pt>
                <c:pt idx="12">
                  <c:v>SERVICES</c:v>
                </c:pt>
                <c:pt idx="13">
                  <c:v>TOTAL</c:v>
                </c:pt>
              </c:strCache>
            </c:strRef>
          </c:cat>
          <c:val>
            <c:numRef>
              <c:f>Results!$F$47:$F$60</c:f>
              <c:numCache>
                <c:formatCode>_([$AED]\ * #,##0_);_([$AED]\ * \(#,##0\);_([$AED]\ * "-"_);_(@_)</c:formatCode>
                <c:ptCount val="14"/>
                <c:pt idx="0">
                  <c:v>2.262056E6</c:v>
                </c:pt>
                <c:pt idx="1">
                  <c:v>350000.0</c:v>
                </c:pt>
                <c:pt idx="2">
                  <c:v>158240.0</c:v>
                </c:pt>
                <c:pt idx="3">
                  <c:v>500000.0000000001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184000.0000000002</c:v>
                </c:pt>
                <c:pt idx="11">
                  <c:v>6.10792048E6</c:v>
                </c:pt>
                <c:pt idx="12">
                  <c:v>0.0</c:v>
                </c:pt>
                <c:pt idx="13">
                  <c:v>9.56221648E6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A3C7-4C20-B93E-348DB121AAFD}"/>
            </c:ext>
          </c:extLst>
        </c:ser>
        <c:ser>
          <c:idx val="4"/>
          <c:order val="4"/>
          <c:tx>
            <c:strRef>
              <c:f>Results!$G$46</c:f>
              <c:strCache>
                <c:ptCount val="1"/>
                <c:pt idx="0">
                  <c:v>TOTAL with M365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Results!$B$47:$B$60</c:f>
              <c:strCache>
                <c:ptCount val="14"/>
                <c:pt idx="0">
                  <c:v>Email Services</c:v>
                </c:pt>
                <c:pt idx="1">
                  <c:v>Users Personal Storage on File Server</c:v>
                </c:pt>
                <c:pt idx="2">
                  <c:v>3rd Party Application for file sharing and transferring</c:v>
                </c:pt>
                <c:pt idx="3">
                  <c:v>Files on Shared Drive Servers</c:v>
                </c:pt>
                <c:pt idx="4">
                  <c:v>Chat Application</c:v>
                </c:pt>
                <c:pt idx="5">
                  <c:v>Software to conduct Online Video Meetings</c:v>
                </c:pt>
                <c:pt idx="6">
                  <c:v>Software to conduct Calls between Offices</c:v>
                </c:pt>
                <c:pt idx="7">
                  <c:v>International calling bills (between Offices)</c:v>
                </c:pt>
                <c:pt idx="8">
                  <c:v>Anti-Virus</c:v>
                </c:pt>
                <c:pt idx="9">
                  <c:v>Single Sign-On</c:v>
                </c:pt>
                <c:pt idx="10">
                  <c:v>Device Management</c:v>
                </c:pt>
                <c:pt idx="11">
                  <c:v>Microsoft Licenses</c:v>
                </c:pt>
                <c:pt idx="12">
                  <c:v>SERVICES</c:v>
                </c:pt>
                <c:pt idx="13">
                  <c:v>TOTAL</c:v>
                </c:pt>
              </c:strCache>
            </c:strRef>
          </c:cat>
          <c:val>
            <c:numRef>
              <c:f>Results!$G$47:$G$60</c:f>
              <c:numCache>
                <c:formatCode>_([$AED]\ * #,##0_);_([$AED]\ * \(#,##0\);_([$AED]\ * "-"_);_(@_)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1.706785E6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4.1872512E6</c:v>
                </c:pt>
                <c:pt idx="12">
                  <c:v>284000.0</c:v>
                </c:pt>
                <c:pt idx="13">
                  <c:v>6.1780362E6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A3C7-4C20-B93E-348DB121A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5830000"/>
        <c:axId val="65832592"/>
        <c:extLst xmlns:c16r2="http://schemas.microsoft.com/office/drawing/2015/06/chart"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Results!$C$46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Results!$B$47:$B$60</c15:sqref>
                        </c15:formulaRef>
                      </c:ext>
                    </c:extLst>
                    <c:strCache>
                      <c:ptCount val="14"/>
                      <c:pt idx="0">
                        <c:v>Email Services</c:v>
                      </c:pt>
                      <c:pt idx="1">
                        <c:v>Users Personal Storage on File Server</c:v>
                      </c:pt>
                      <c:pt idx="2">
                        <c:v>3rd Party Application for file sharing and transferring</c:v>
                      </c:pt>
                      <c:pt idx="3">
                        <c:v>Files on Shared Drive Servers</c:v>
                      </c:pt>
                      <c:pt idx="4">
                        <c:v>Chat Application</c:v>
                      </c:pt>
                      <c:pt idx="5">
                        <c:v>Software to conduct Online Video Meetings</c:v>
                      </c:pt>
                      <c:pt idx="6">
                        <c:v>Software to conduct Calls between Offices</c:v>
                      </c:pt>
                      <c:pt idx="7">
                        <c:v>International calling bills (between Offices)</c:v>
                      </c:pt>
                      <c:pt idx="8">
                        <c:v>Anti-Virus</c:v>
                      </c:pt>
                      <c:pt idx="9">
                        <c:v>Single Sign-On</c:v>
                      </c:pt>
                      <c:pt idx="10">
                        <c:v>Device Management</c:v>
                      </c:pt>
                      <c:pt idx="11">
                        <c:v>Microsoft Licenses</c:v>
                      </c:pt>
                      <c:pt idx="12">
                        <c:v>SERVICES</c:v>
                      </c:pt>
                      <c:pt idx="13">
                        <c:v>TOTAL</c:v>
                      </c:pt>
                    </c:strCache>
                  </c:str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Results!$C$47:$C$60</c15:sqref>
                        </c15:formulaRef>
                      </c:ext>
                    </c:extLst>
                    <c:numCache>
                      <c:formatCode>General</c:formatCode>
                      <c:ptCount val="14"/>
                    </c:numCache>
                  </c:numRef>
                </c:val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0-A3C7-4C20-B93E-348DB121AAF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6r2="http://schemas.microsoft.com/office/drawing/2015/06/chart"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Results!$D$46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6r2="http://schemas.microsoft.com/office/drawing/2015/06/chart"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Results!$B$47:$B$60</c15:sqref>
                        </c15:formulaRef>
                      </c:ext>
                    </c:extLst>
                    <c:strCache>
                      <c:ptCount val="14"/>
                      <c:pt idx="0">
                        <c:v>Email Services</c:v>
                      </c:pt>
                      <c:pt idx="1">
                        <c:v>Users Personal Storage on File Server</c:v>
                      </c:pt>
                      <c:pt idx="2">
                        <c:v>3rd Party Application for file sharing and transferring</c:v>
                      </c:pt>
                      <c:pt idx="3">
                        <c:v>Files on Shared Drive Servers</c:v>
                      </c:pt>
                      <c:pt idx="4">
                        <c:v>Chat Application</c:v>
                      </c:pt>
                      <c:pt idx="5">
                        <c:v>Software to conduct Online Video Meetings</c:v>
                      </c:pt>
                      <c:pt idx="6">
                        <c:v>Software to conduct Calls between Offices</c:v>
                      </c:pt>
                      <c:pt idx="7">
                        <c:v>International calling bills (between Offices)</c:v>
                      </c:pt>
                      <c:pt idx="8">
                        <c:v>Anti-Virus</c:v>
                      </c:pt>
                      <c:pt idx="9">
                        <c:v>Single Sign-On</c:v>
                      </c:pt>
                      <c:pt idx="10">
                        <c:v>Device Management</c:v>
                      </c:pt>
                      <c:pt idx="11">
                        <c:v>Microsoft Licenses</c:v>
                      </c:pt>
                      <c:pt idx="12">
                        <c:v>SERVICES</c:v>
                      </c:pt>
                      <c:pt idx="13">
                        <c:v>TOTAL</c:v>
                      </c:pt>
                    </c:strCache>
                  </c:strRef>
                </c:cat>
                <c:val>
                  <c:numRef>
                    <c:extLst xmlns:c16r2="http://schemas.microsoft.com/office/drawing/2015/06/chart"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Results!$D$47:$D$60</c15:sqref>
                        </c15:formulaRef>
                      </c:ext>
                    </c:extLst>
                    <c:numCache>
                      <c:formatCode>General</c:formatCode>
                      <c:ptCount val="14"/>
                    </c:numCache>
                  </c:numRef>
                </c:val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1-A3C7-4C20-B93E-348DB121AAF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6r2="http://schemas.microsoft.com/office/drawing/2015/06/chart"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Results!$E$46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6r2="http://schemas.microsoft.com/office/drawing/2015/06/chart"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Results!$B$47:$B$60</c15:sqref>
                        </c15:formulaRef>
                      </c:ext>
                    </c:extLst>
                    <c:strCache>
                      <c:ptCount val="14"/>
                      <c:pt idx="0">
                        <c:v>Email Services</c:v>
                      </c:pt>
                      <c:pt idx="1">
                        <c:v>Users Personal Storage on File Server</c:v>
                      </c:pt>
                      <c:pt idx="2">
                        <c:v>3rd Party Application for file sharing and transferring</c:v>
                      </c:pt>
                      <c:pt idx="3">
                        <c:v>Files on Shared Drive Servers</c:v>
                      </c:pt>
                      <c:pt idx="4">
                        <c:v>Chat Application</c:v>
                      </c:pt>
                      <c:pt idx="5">
                        <c:v>Software to conduct Online Video Meetings</c:v>
                      </c:pt>
                      <c:pt idx="6">
                        <c:v>Software to conduct Calls between Offices</c:v>
                      </c:pt>
                      <c:pt idx="7">
                        <c:v>International calling bills (between Offices)</c:v>
                      </c:pt>
                      <c:pt idx="8">
                        <c:v>Anti-Virus</c:v>
                      </c:pt>
                      <c:pt idx="9">
                        <c:v>Single Sign-On</c:v>
                      </c:pt>
                      <c:pt idx="10">
                        <c:v>Device Management</c:v>
                      </c:pt>
                      <c:pt idx="11">
                        <c:v>Microsoft Licenses</c:v>
                      </c:pt>
                      <c:pt idx="12">
                        <c:v>SERVICES</c:v>
                      </c:pt>
                      <c:pt idx="13">
                        <c:v>TOTAL</c:v>
                      </c:pt>
                    </c:strCache>
                  </c:strRef>
                </c:cat>
                <c:val>
                  <c:numRef>
                    <c:extLst xmlns:c16r2="http://schemas.microsoft.com/office/drawing/2015/06/chart"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Results!$E$47:$E$60</c15:sqref>
                        </c15:formulaRef>
                      </c:ext>
                    </c:extLst>
                    <c:numCache>
                      <c:formatCode>General</c:formatCode>
                      <c:ptCount val="14"/>
                    </c:numCache>
                  </c:numRef>
                </c:val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2-A3C7-4C20-B93E-348DB121AAFD}"/>
                  </c:ext>
                </c:extLst>
              </c15:ser>
            </c15:filteredBarSeries>
          </c:ext>
        </c:extLst>
      </c:barChart>
      <c:catAx>
        <c:axId val="6583000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32592"/>
        <c:crosses val="autoZero"/>
        <c:auto val="1"/>
        <c:lblAlgn val="ctr"/>
        <c:lblOffset val="100"/>
        <c:noMultiLvlLbl val="0"/>
      </c:catAx>
      <c:valAx>
        <c:axId val="6583259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AED]\ * #,##0_);_([$AED]\ * \(#,##0\);_([$AED]\ 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3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Results!$G$1</c:f>
              <c:strCache>
                <c:ptCount val="1"/>
                <c:pt idx="0">
                  <c:v>Savings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Results!$A$2:$A$8</c:f>
              <c:strCache>
                <c:ptCount val="7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6">
                  <c:v>TOTAL</c:v>
                </c:pt>
              </c:strCache>
            </c:strRef>
          </c:cat>
          <c:val>
            <c:numRef>
              <c:f>Results!$G$2:$G$8</c:f>
              <c:numCache>
                <c:formatCode>0%</c:formatCode>
                <c:ptCount val="7"/>
                <c:pt idx="0">
                  <c:v>0.636717084312079</c:v>
                </c:pt>
                <c:pt idx="1">
                  <c:v>0.162974413361425</c:v>
                </c:pt>
                <c:pt idx="2">
                  <c:v>0.063196169395471</c:v>
                </c:pt>
                <c:pt idx="3">
                  <c:v>0.0934544862807005</c:v>
                </c:pt>
                <c:pt idx="4">
                  <c:v>0.0885479083122558</c:v>
                </c:pt>
                <c:pt idx="6">
                  <c:v>0.343453872527262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028-4E05-B47D-49E68258B4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859824"/>
        <c:axId val="65833216"/>
      </c:barChart>
      <c:catAx>
        <c:axId val="8685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33216"/>
        <c:crosses val="autoZero"/>
        <c:auto val="1"/>
        <c:lblAlgn val="ctr"/>
        <c:lblOffset val="100"/>
        <c:noMultiLvlLbl val="0"/>
      </c:catAx>
      <c:valAx>
        <c:axId val="6583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59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636270</xdr:colOff>
      <xdr:row>11</xdr:row>
      <xdr:rowOff>3810</xdr:rowOff>
    </xdr:from>
    <xdr:to>
      <xdr:col>6</xdr:col>
      <xdr:colOff>579120</xdr:colOff>
      <xdr:row>26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D08E4F27-17E5-4C4C-A537-F9FBC4E071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2857</xdr:colOff>
      <xdr:row>27</xdr:row>
      <xdr:rowOff>176212</xdr:rowOff>
    </xdr:from>
    <xdr:to>
      <xdr:col>6</xdr:col>
      <xdr:colOff>330517</xdr:colOff>
      <xdr:row>42</xdr:row>
      <xdr:rowOff>176212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C7DED1ED-5A6E-4A96-BF88-10E46C8A5D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623888</xdr:colOff>
      <xdr:row>62</xdr:row>
      <xdr:rowOff>9525</xdr:rowOff>
    </xdr:from>
    <xdr:to>
      <xdr:col>11</xdr:col>
      <xdr:colOff>542925</xdr:colOff>
      <xdr:row>86</xdr:row>
      <xdr:rowOff>123825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xmlns="" id="{C0FD35AC-0C41-41EE-8721-1A127627B6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1071563</xdr:colOff>
      <xdr:row>11</xdr:row>
      <xdr:rowOff>4763</xdr:rowOff>
    </xdr:from>
    <xdr:to>
      <xdr:col>14</xdr:col>
      <xdr:colOff>100013</xdr:colOff>
      <xdr:row>26</xdr:row>
      <xdr:rowOff>33338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xmlns="" id="{7133DBAC-0B90-43FF-9D93-C99C00809D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141"/>
  <sheetViews>
    <sheetView tabSelected="1" topLeftCell="B109" zoomScaleSheetLayoutView="92" workbookViewId="0">
      <selection activeCell="B111" sqref="B111"/>
    </sheetView>
  </sheetViews>
  <sheetFormatPr baseColWidth="10" defaultColWidth="9" defaultRowHeight="15" x14ac:dyDescent="0.2"/>
  <cols>
    <col min="1" max="1" width="9" style="9"/>
    <col min="2" max="2" width="36.33203125" style="9" customWidth="1"/>
    <col min="3" max="3" width="37" style="7" customWidth="1"/>
    <col min="4" max="4" width="43.33203125" style="7" customWidth="1"/>
    <col min="5" max="5" width="2.6640625" style="3" customWidth="1"/>
    <col min="6" max="10" width="23.33203125" style="8" bestFit="1" customWidth="1"/>
    <col min="11" max="11" width="2.6640625" style="3" customWidth="1"/>
    <col min="12" max="16" width="23.33203125" style="8" bestFit="1" customWidth="1"/>
    <col min="17" max="17" width="21.6640625" style="9" customWidth="1"/>
    <col min="18" max="16384" width="9" style="9"/>
  </cols>
  <sheetData>
    <row r="1" spans="3:16" ht="16" thickBot="1" x14ac:dyDescent="0.25"/>
    <row r="2" spans="3:16" s="10" customFormat="1" ht="14.25" customHeight="1" x14ac:dyDescent="0.2">
      <c r="C2" s="4"/>
      <c r="D2" s="5"/>
      <c r="E2" s="2"/>
      <c r="F2" s="92" t="s">
        <v>28</v>
      </c>
      <c r="G2" s="93"/>
      <c r="H2" s="93"/>
      <c r="I2" s="93"/>
      <c r="J2" s="94"/>
      <c r="K2" s="2"/>
      <c r="L2" s="110" t="s">
        <v>0</v>
      </c>
      <c r="M2" s="111"/>
      <c r="N2" s="111"/>
      <c r="O2" s="111"/>
      <c r="P2" s="112"/>
    </row>
    <row r="3" spans="3:16" s="6" customFormat="1" ht="14" customHeight="1" thickBot="1" x14ac:dyDescent="0.25">
      <c r="C3" s="4"/>
      <c r="D3" s="5"/>
      <c r="E3" s="2"/>
      <c r="F3" s="95" t="s">
        <v>1</v>
      </c>
      <c r="G3" s="96" t="s">
        <v>2</v>
      </c>
      <c r="H3" s="96" t="s">
        <v>3</v>
      </c>
      <c r="I3" s="96" t="s">
        <v>4</v>
      </c>
      <c r="J3" s="97" t="s">
        <v>5</v>
      </c>
      <c r="K3" s="2"/>
      <c r="L3" s="113" t="s">
        <v>1</v>
      </c>
      <c r="M3" s="114" t="s">
        <v>2</v>
      </c>
      <c r="N3" s="114" t="s">
        <v>3</v>
      </c>
      <c r="O3" s="114" t="s">
        <v>4</v>
      </c>
      <c r="P3" s="115" t="s">
        <v>5</v>
      </c>
    </row>
    <row r="4" spans="3:16" s="6" customFormat="1" ht="16" thickBot="1" x14ac:dyDescent="0.25">
      <c r="C4" s="4"/>
      <c r="D4" s="5"/>
      <c r="E4" s="2"/>
      <c r="K4" s="2"/>
    </row>
    <row r="5" spans="3:16" s="6" customFormat="1" ht="16" thickBot="1" x14ac:dyDescent="0.25">
      <c r="C5" s="74" t="s">
        <v>77</v>
      </c>
      <c r="D5" s="75"/>
      <c r="E5" s="2"/>
      <c r="F5" s="98"/>
      <c r="G5" s="99"/>
      <c r="H5" s="99"/>
      <c r="I5" s="99"/>
      <c r="J5" s="100"/>
      <c r="K5" s="2"/>
      <c r="L5" s="116"/>
      <c r="M5" s="117"/>
      <c r="N5" s="117"/>
      <c r="O5" s="117"/>
      <c r="P5" s="118"/>
    </row>
    <row r="6" spans="3:16" x14ac:dyDescent="0.2">
      <c r="C6" s="78" t="s">
        <v>33</v>
      </c>
      <c r="D6" s="11" t="s">
        <v>34</v>
      </c>
      <c r="E6" s="1"/>
      <c r="F6" s="12">
        <v>6000</v>
      </c>
      <c r="G6" s="13">
        <v>6000</v>
      </c>
      <c r="H6" s="13">
        <v>6000</v>
      </c>
      <c r="I6" s="13">
        <v>6000</v>
      </c>
      <c r="J6" s="14">
        <f>10000+6000</f>
        <v>16000</v>
      </c>
      <c r="K6" s="1"/>
      <c r="L6" s="12"/>
      <c r="M6" s="13"/>
      <c r="N6" s="13"/>
      <c r="O6" s="13"/>
      <c r="P6" s="14"/>
    </row>
    <row r="7" spans="3:16" x14ac:dyDescent="0.2">
      <c r="C7" s="79"/>
      <c r="D7" s="15" t="s">
        <v>35</v>
      </c>
      <c r="E7" s="1"/>
      <c r="F7" s="16"/>
      <c r="G7" s="17">
        <v>150000</v>
      </c>
      <c r="H7" s="17"/>
      <c r="I7" s="17"/>
      <c r="J7" s="18"/>
      <c r="K7" s="1"/>
      <c r="L7" s="16"/>
      <c r="M7" s="17"/>
      <c r="N7" s="17"/>
      <c r="O7" s="17"/>
      <c r="P7" s="18"/>
    </row>
    <row r="8" spans="3:16" x14ac:dyDescent="0.2">
      <c r="C8" s="79"/>
      <c r="D8" s="15" t="s">
        <v>36</v>
      </c>
      <c r="E8" s="1"/>
      <c r="F8" s="16"/>
      <c r="G8" s="17"/>
      <c r="H8" s="17"/>
      <c r="I8" s="17"/>
      <c r="J8" s="18"/>
      <c r="K8" s="1"/>
      <c r="L8" s="16"/>
      <c r="M8" s="17"/>
      <c r="N8" s="17"/>
      <c r="O8" s="17"/>
      <c r="P8" s="18"/>
    </row>
    <row r="9" spans="3:16" x14ac:dyDescent="0.2">
      <c r="C9" s="81"/>
      <c r="D9" s="15" t="s">
        <v>37</v>
      </c>
      <c r="E9" s="1"/>
      <c r="F9" s="16"/>
      <c r="G9" s="17"/>
      <c r="H9" s="17"/>
      <c r="I9" s="17"/>
      <c r="J9" s="18"/>
      <c r="K9" s="1"/>
      <c r="L9" s="16"/>
      <c r="M9" s="17"/>
      <c r="N9" s="17"/>
      <c r="O9" s="17"/>
      <c r="P9" s="18"/>
    </row>
    <row r="10" spans="3:16" x14ac:dyDescent="0.2">
      <c r="C10" s="80" t="s">
        <v>38</v>
      </c>
      <c r="D10" s="15" t="s">
        <v>34</v>
      </c>
      <c r="E10" s="1"/>
      <c r="F10" s="16"/>
      <c r="G10" s="17"/>
      <c r="H10" s="17"/>
      <c r="I10" s="17"/>
      <c r="J10" s="18"/>
      <c r="K10" s="1"/>
      <c r="L10" s="16"/>
      <c r="M10" s="17"/>
      <c r="N10" s="17"/>
      <c r="O10" s="17"/>
      <c r="P10" s="18"/>
    </row>
    <row r="11" spans="3:16" x14ac:dyDescent="0.2">
      <c r="C11" s="81"/>
      <c r="D11" s="15" t="s">
        <v>35</v>
      </c>
      <c r="E11" s="1"/>
      <c r="F11" s="16"/>
      <c r="G11" s="17"/>
      <c r="H11" s="17"/>
      <c r="I11" s="17"/>
      <c r="J11" s="18"/>
      <c r="K11" s="1"/>
      <c r="L11" s="16"/>
      <c r="M11" s="17"/>
      <c r="N11" s="17"/>
      <c r="O11" s="17"/>
      <c r="P11" s="18"/>
    </row>
    <row r="12" spans="3:16" x14ac:dyDescent="0.2">
      <c r="C12" s="80" t="s">
        <v>39</v>
      </c>
      <c r="D12" s="15" t="s">
        <v>34</v>
      </c>
      <c r="E12" s="1"/>
      <c r="F12" s="16"/>
      <c r="G12" s="17"/>
      <c r="H12" s="17"/>
      <c r="I12" s="17"/>
      <c r="J12" s="18"/>
      <c r="K12" s="1"/>
      <c r="L12" s="16"/>
      <c r="M12" s="17"/>
      <c r="N12" s="17"/>
      <c r="O12" s="17"/>
      <c r="P12" s="18"/>
    </row>
    <row r="13" spans="3:16" x14ac:dyDescent="0.2">
      <c r="C13" s="81"/>
      <c r="D13" s="15" t="s">
        <v>35</v>
      </c>
      <c r="E13" s="1"/>
      <c r="F13" s="16">
        <v>319056</v>
      </c>
      <c r="G13" s="17"/>
      <c r="H13" s="17"/>
      <c r="I13" s="17">
        <v>42000</v>
      </c>
      <c r="J13" s="18"/>
      <c r="K13" s="1"/>
      <c r="L13" s="16"/>
      <c r="M13" s="17"/>
      <c r="N13" s="17"/>
      <c r="O13" s="17"/>
      <c r="P13" s="18"/>
    </row>
    <row r="14" spans="3:16" x14ac:dyDescent="0.2">
      <c r="C14" s="80" t="s">
        <v>45</v>
      </c>
      <c r="D14" s="15" t="s">
        <v>29</v>
      </c>
      <c r="E14" s="1"/>
      <c r="F14" s="16">
        <v>1200</v>
      </c>
      <c r="G14" s="17">
        <v>1200</v>
      </c>
      <c r="H14" s="17">
        <v>1200</v>
      </c>
      <c r="I14" s="17">
        <v>1200</v>
      </c>
      <c r="J14" s="18">
        <v>1200</v>
      </c>
      <c r="K14" s="1"/>
      <c r="L14" s="16"/>
      <c r="M14" s="17"/>
      <c r="N14" s="17"/>
      <c r="O14" s="17"/>
      <c r="P14" s="18"/>
    </row>
    <row r="15" spans="3:16" x14ac:dyDescent="0.2">
      <c r="C15" s="81"/>
      <c r="D15" s="15" t="s">
        <v>44</v>
      </c>
      <c r="E15" s="1"/>
      <c r="F15" s="16">
        <v>40000</v>
      </c>
      <c r="G15" s="17">
        <v>40000</v>
      </c>
      <c r="H15" s="17">
        <v>40000</v>
      </c>
      <c r="I15" s="17">
        <v>40000</v>
      </c>
      <c r="J15" s="18">
        <v>40000</v>
      </c>
      <c r="K15" s="1"/>
      <c r="L15" s="16"/>
      <c r="M15" s="17"/>
      <c r="N15" s="17"/>
      <c r="O15" s="17"/>
      <c r="P15" s="18"/>
    </row>
    <row r="16" spans="3:16" x14ac:dyDescent="0.2">
      <c r="C16" s="80" t="s">
        <v>40</v>
      </c>
      <c r="D16" s="19" t="s">
        <v>61</v>
      </c>
      <c r="E16" s="1"/>
      <c r="F16" s="16">
        <v>80000</v>
      </c>
      <c r="G16" s="17">
        <v>80000</v>
      </c>
      <c r="H16" s="17">
        <v>80000</v>
      </c>
      <c r="I16" s="17">
        <v>80000</v>
      </c>
      <c r="J16" s="18">
        <v>80000</v>
      </c>
      <c r="K16" s="1"/>
      <c r="L16" s="16"/>
      <c r="M16" s="17"/>
      <c r="N16" s="17"/>
      <c r="O16" s="17"/>
      <c r="P16" s="18"/>
    </row>
    <row r="17" spans="3:16" x14ac:dyDescent="0.2">
      <c r="C17" s="81"/>
      <c r="D17" s="19" t="s">
        <v>35</v>
      </c>
      <c r="E17" s="1"/>
      <c r="F17" s="16">
        <v>25000</v>
      </c>
      <c r="G17" s="17"/>
      <c r="H17" s="17"/>
      <c r="I17" s="17"/>
      <c r="J17" s="18">
        <v>25000</v>
      </c>
      <c r="K17" s="1"/>
      <c r="L17" s="16"/>
      <c r="M17" s="17"/>
      <c r="N17" s="17"/>
      <c r="O17" s="17"/>
      <c r="P17" s="18"/>
    </row>
    <row r="18" spans="3:16" x14ac:dyDescent="0.2">
      <c r="C18" s="88" t="s">
        <v>7</v>
      </c>
      <c r="D18" s="20" t="s">
        <v>41</v>
      </c>
      <c r="E18" s="1"/>
      <c r="F18" s="16"/>
      <c r="G18" s="17"/>
      <c r="H18" s="17"/>
      <c r="I18" s="17"/>
      <c r="J18" s="18"/>
      <c r="K18" s="1"/>
      <c r="L18" s="16"/>
      <c r="M18" s="17"/>
      <c r="N18" s="17"/>
      <c r="O18" s="17"/>
      <c r="P18" s="18"/>
    </row>
    <row r="19" spans="3:16" s="25" customFormat="1" ht="16" thickBot="1" x14ac:dyDescent="0.25">
      <c r="C19" s="89"/>
      <c r="D19" s="21" t="s">
        <v>42</v>
      </c>
      <c r="E19" s="1"/>
      <c r="F19" s="22">
        <f>67000+144000</f>
        <v>211000</v>
      </c>
      <c r="G19" s="23">
        <f>67000+144000</f>
        <v>211000</v>
      </c>
      <c r="H19" s="23">
        <f>67000+144000</f>
        <v>211000</v>
      </c>
      <c r="I19" s="23">
        <f>67000+144000</f>
        <v>211000</v>
      </c>
      <c r="J19" s="24">
        <f>67000+144000</f>
        <v>211000</v>
      </c>
      <c r="K19" s="1"/>
      <c r="L19" s="22"/>
      <c r="M19" s="23"/>
      <c r="N19" s="23"/>
      <c r="O19" s="23"/>
      <c r="P19" s="24"/>
    </row>
    <row r="20" spans="3:16" s="6" customFormat="1" x14ac:dyDescent="0.2">
      <c r="C20" s="4"/>
      <c r="D20" s="5"/>
      <c r="E20" s="2"/>
      <c r="K20" s="2"/>
    </row>
    <row r="21" spans="3:16" s="6" customFormat="1" ht="16" thickBot="1" x14ac:dyDescent="0.25">
      <c r="C21" s="4"/>
      <c r="D21" s="5"/>
      <c r="E21" s="2"/>
      <c r="K21" s="2"/>
    </row>
    <row r="22" spans="3:16" s="6" customFormat="1" ht="16" thickBot="1" x14ac:dyDescent="0.25">
      <c r="C22" s="70" t="s">
        <v>78</v>
      </c>
      <c r="D22" s="71"/>
      <c r="E22" s="2"/>
      <c r="F22" s="98"/>
      <c r="G22" s="99"/>
      <c r="H22" s="99"/>
      <c r="I22" s="99"/>
      <c r="J22" s="100"/>
      <c r="K22" s="2"/>
      <c r="L22" s="116"/>
      <c r="M22" s="117"/>
      <c r="N22" s="117"/>
      <c r="O22" s="117"/>
      <c r="P22" s="118"/>
    </row>
    <row r="23" spans="3:16" x14ac:dyDescent="0.2">
      <c r="C23" s="78" t="s">
        <v>33</v>
      </c>
      <c r="D23" s="11" t="s">
        <v>34</v>
      </c>
      <c r="E23" s="1"/>
      <c r="F23" s="12">
        <f>500000/11</f>
        <v>45454.545454545456</v>
      </c>
      <c r="G23" s="13"/>
      <c r="H23" s="13"/>
      <c r="I23" s="13"/>
      <c r="J23" s="14"/>
      <c r="K23" s="1"/>
      <c r="L23" s="12"/>
      <c r="M23" s="13"/>
      <c r="N23" s="13"/>
      <c r="O23" s="13"/>
      <c r="P23" s="14"/>
    </row>
    <row r="24" spans="3:16" x14ac:dyDescent="0.2">
      <c r="C24" s="79"/>
      <c r="D24" s="15" t="s">
        <v>35</v>
      </c>
      <c r="E24" s="1"/>
      <c r="F24" s="16">
        <f t="shared" ref="F24:F32" si="0">500000/11</f>
        <v>45454.545454545456</v>
      </c>
      <c r="G24" s="17"/>
      <c r="H24" s="17"/>
      <c r="I24" s="17"/>
      <c r="J24" s="18"/>
      <c r="K24" s="1"/>
      <c r="L24" s="16"/>
      <c r="M24" s="17"/>
      <c r="N24" s="17"/>
      <c r="O24" s="17"/>
      <c r="P24" s="18"/>
    </row>
    <row r="25" spans="3:16" x14ac:dyDescent="0.2">
      <c r="C25" s="79"/>
      <c r="D25" s="15" t="s">
        <v>36</v>
      </c>
      <c r="E25" s="1"/>
      <c r="F25" s="16">
        <f t="shared" si="0"/>
        <v>45454.545454545456</v>
      </c>
      <c r="G25" s="17"/>
      <c r="H25" s="17"/>
      <c r="I25" s="17"/>
      <c r="J25" s="18"/>
      <c r="K25" s="1"/>
      <c r="L25" s="16"/>
      <c r="M25" s="17"/>
      <c r="N25" s="17"/>
      <c r="O25" s="17"/>
      <c r="P25" s="18"/>
    </row>
    <row r="26" spans="3:16" x14ac:dyDescent="0.2">
      <c r="C26" s="81"/>
      <c r="D26" s="15" t="s">
        <v>37</v>
      </c>
      <c r="E26" s="1"/>
      <c r="F26" s="16">
        <f t="shared" si="0"/>
        <v>45454.545454545456</v>
      </c>
      <c r="G26" s="17"/>
      <c r="H26" s="17"/>
      <c r="I26" s="17"/>
      <c r="J26" s="18"/>
      <c r="K26" s="1"/>
      <c r="L26" s="16"/>
      <c r="M26" s="17"/>
      <c r="N26" s="17"/>
      <c r="O26" s="17"/>
      <c r="P26" s="18"/>
    </row>
    <row r="27" spans="3:16" x14ac:dyDescent="0.2">
      <c r="C27" s="80" t="s">
        <v>38</v>
      </c>
      <c r="D27" s="15" t="s">
        <v>34</v>
      </c>
      <c r="E27" s="1"/>
      <c r="F27" s="16">
        <f t="shared" si="0"/>
        <v>45454.545454545456</v>
      </c>
      <c r="G27" s="17"/>
      <c r="H27" s="17"/>
      <c r="I27" s="17"/>
      <c r="J27" s="18"/>
      <c r="K27" s="1"/>
      <c r="L27" s="16"/>
      <c r="M27" s="17"/>
      <c r="N27" s="17"/>
      <c r="O27" s="17"/>
      <c r="P27" s="18"/>
    </row>
    <row r="28" spans="3:16" x14ac:dyDescent="0.2">
      <c r="C28" s="81"/>
      <c r="D28" s="15" t="s">
        <v>35</v>
      </c>
      <c r="E28" s="1"/>
      <c r="F28" s="16">
        <f t="shared" si="0"/>
        <v>45454.545454545456</v>
      </c>
      <c r="G28" s="17"/>
      <c r="H28" s="17"/>
      <c r="I28" s="17"/>
      <c r="J28" s="18"/>
      <c r="K28" s="1"/>
      <c r="L28" s="16"/>
      <c r="M28" s="17"/>
      <c r="N28" s="17"/>
      <c r="O28" s="17"/>
      <c r="P28" s="18"/>
    </row>
    <row r="29" spans="3:16" x14ac:dyDescent="0.2">
      <c r="C29" s="80" t="s">
        <v>39</v>
      </c>
      <c r="D29" s="15" t="s">
        <v>34</v>
      </c>
      <c r="E29" s="1"/>
      <c r="F29" s="16">
        <f t="shared" si="0"/>
        <v>45454.545454545456</v>
      </c>
      <c r="G29" s="17"/>
      <c r="H29" s="17"/>
      <c r="I29" s="17"/>
      <c r="J29" s="18"/>
      <c r="K29" s="1"/>
      <c r="L29" s="16"/>
      <c r="M29" s="17"/>
      <c r="N29" s="17"/>
      <c r="O29" s="17"/>
      <c r="P29" s="18"/>
    </row>
    <row r="30" spans="3:16" x14ac:dyDescent="0.2">
      <c r="C30" s="81"/>
      <c r="D30" s="15" t="s">
        <v>35</v>
      </c>
      <c r="E30" s="1"/>
      <c r="F30" s="16">
        <f t="shared" si="0"/>
        <v>45454.545454545456</v>
      </c>
      <c r="G30" s="17"/>
      <c r="H30" s="17"/>
      <c r="I30" s="17"/>
      <c r="J30" s="18"/>
      <c r="K30" s="1"/>
      <c r="L30" s="16"/>
      <c r="M30" s="17"/>
      <c r="N30" s="17"/>
      <c r="O30" s="17"/>
      <c r="P30" s="18"/>
    </row>
    <row r="31" spans="3:16" x14ac:dyDescent="0.2">
      <c r="C31" s="41" t="s">
        <v>45</v>
      </c>
      <c r="D31" s="15" t="s">
        <v>29</v>
      </c>
      <c r="E31" s="1"/>
      <c r="F31" s="16">
        <f t="shared" si="0"/>
        <v>45454.545454545456</v>
      </c>
      <c r="G31" s="17"/>
      <c r="H31" s="17"/>
      <c r="I31" s="17"/>
      <c r="J31" s="18"/>
      <c r="K31" s="1"/>
      <c r="L31" s="16"/>
      <c r="M31" s="17"/>
      <c r="N31" s="17"/>
      <c r="O31" s="17"/>
      <c r="P31" s="18"/>
    </row>
    <row r="32" spans="3:16" x14ac:dyDescent="0.2">
      <c r="C32" s="80" t="s">
        <v>40</v>
      </c>
      <c r="D32" s="19" t="s">
        <v>61</v>
      </c>
      <c r="E32" s="1"/>
      <c r="F32" s="16">
        <f t="shared" si="0"/>
        <v>45454.545454545456</v>
      </c>
      <c r="G32" s="17"/>
      <c r="H32" s="17"/>
      <c r="I32" s="17"/>
      <c r="J32" s="18"/>
      <c r="K32" s="1"/>
      <c r="L32" s="16"/>
      <c r="M32" s="17"/>
      <c r="N32" s="17"/>
      <c r="O32" s="17"/>
      <c r="P32" s="18"/>
    </row>
    <row r="33" spans="3:16" x14ac:dyDescent="0.2">
      <c r="C33" s="81"/>
      <c r="D33" s="19" t="s">
        <v>35</v>
      </c>
      <c r="E33" s="1"/>
      <c r="F33" s="16">
        <f>500000/11</f>
        <v>45454.545454545456</v>
      </c>
      <c r="G33" s="17"/>
      <c r="H33" s="17"/>
      <c r="I33" s="17"/>
      <c r="J33" s="18"/>
      <c r="K33" s="1"/>
      <c r="L33" s="16"/>
      <c r="M33" s="17"/>
      <c r="N33" s="17"/>
      <c r="O33" s="17"/>
      <c r="P33" s="18"/>
    </row>
    <row r="34" spans="3:16" ht="31" thickBot="1" x14ac:dyDescent="0.25">
      <c r="C34" s="40" t="s">
        <v>46</v>
      </c>
      <c r="D34" s="37" t="s">
        <v>47</v>
      </c>
      <c r="E34" s="1"/>
      <c r="F34" s="22"/>
      <c r="G34" s="23"/>
      <c r="H34" s="23"/>
      <c r="I34" s="23"/>
      <c r="J34" s="24"/>
      <c r="K34" s="1"/>
      <c r="L34" s="38">
        <v>341357</v>
      </c>
      <c r="M34" s="30">
        <v>341357</v>
      </c>
      <c r="N34" s="30">
        <v>341357</v>
      </c>
      <c r="O34" s="30">
        <v>341357</v>
      </c>
      <c r="P34" s="31">
        <v>341357</v>
      </c>
    </row>
    <row r="35" spans="3:16" s="6" customFormat="1" x14ac:dyDescent="0.2">
      <c r="C35" s="4"/>
      <c r="D35" s="5"/>
      <c r="E35" s="2"/>
      <c r="K35" s="2"/>
    </row>
    <row r="36" spans="3:16" s="6" customFormat="1" ht="16" thickBot="1" x14ac:dyDescent="0.25">
      <c r="C36" s="4"/>
      <c r="D36" s="5"/>
      <c r="E36" s="2"/>
      <c r="K36" s="2"/>
    </row>
    <row r="37" spans="3:16" s="6" customFormat="1" ht="16" thickBot="1" x14ac:dyDescent="0.25">
      <c r="C37" s="72" t="s">
        <v>79</v>
      </c>
      <c r="D37" s="73"/>
      <c r="E37" s="2"/>
      <c r="F37" s="101"/>
      <c r="G37" s="102"/>
      <c r="H37" s="102"/>
      <c r="I37" s="102"/>
      <c r="J37" s="103"/>
      <c r="K37" s="2"/>
      <c r="L37" s="116"/>
      <c r="M37" s="117"/>
      <c r="N37" s="117"/>
      <c r="O37" s="117"/>
      <c r="P37" s="118"/>
    </row>
    <row r="38" spans="3:16" x14ac:dyDescent="0.2">
      <c r="C38" s="91" t="s">
        <v>33</v>
      </c>
      <c r="D38" s="11" t="s">
        <v>34</v>
      </c>
      <c r="E38" s="1"/>
      <c r="F38" s="12">
        <f>350000/11</f>
        <v>31818.18181818182</v>
      </c>
      <c r="G38" s="13"/>
      <c r="H38" s="13"/>
      <c r="I38" s="13"/>
      <c r="J38" s="14"/>
      <c r="K38" s="1"/>
      <c r="L38" s="12"/>
      <c r="M38" s="13"/>
      <c r="N38" s="13"/>
      <c r="O38" s="13"/>
      <c r="P38" s="14"/>
    </row>
    <row r="39" spans="3:16" x14ac:dyDescent="0.2">
      <c r="C39" s="82"/>
      <c r="D39" s="15" t="s">
        <v>35</v>
      </c>
      <c r="E39" s="1"/>
      <c r="F39" s="16">
        <f t="shared" ref="F39:F48" si="1">350000/11</f>
        <v>31818.18181818182</v>
      </c>
      <c r="G39" s="17"/>
      <c r="H39" s="17"/>
      <c r="I39" s="17"/>
      <c r="J39" s="18"/>
      <c r="K39" s="1"/>
      <c r="L39" s="16"/>
      <c r="M39" s="17"/>
      <c r="N39" s="17"/>
      <c r="O39" s="17"/>
      <c r="P39" s="18"/>
    </row>
    <row r="40" spans="3:16" x14ac:dyDescent="0.2">
      <c r="C40" s="82"/>
      <c r="D40" s="15" t="s">
        <v>36</v>
      </c>
      <c r="E40" s="1"/>
      <c r="F40" s="16">
        <f t="shared" si="1"/>
        <v>31818.18181818182</v>
      </c>
      <c r="G40" s="17"/>
      <c r="H40" s="17"/>
      <c r="I40" s="17"/>
      <c r="J40" s="18"/>
      <c r="K40" s="1"/>
      <c r="L40" s="16"/>
      <c r="M40" s="17"/>
      <c r="N40" s="17"/>
      <c r="O40" s="17"/>
      <c r="P40" s="18"/>
    </row>
    <row r="41" spans="3:16" x14ac:dyDescent="0.2">
      <c r="C41" s="82"/>
      <c r="D41" s="15" t="s">
        <v>37</v>
      </c>
      <c r="E41" s="1"/>
      <c r="F41" s="16">
        <f t="shared" si="1"/>
        <v>31818.18181818182</v>
      </c>
      <c r="G41" s="17"/>
      <c r="H41" s="17"/>
      <c r="I41" s="17"/>
      <c r="J41" s="18"/>
      <c r="K41" s="1"/>
      <c r="L41" s="16"/>
      <c r="M41" s="17"/>
      <c r="N41" s="17"/>
      <c r="O41" s="17"/>
      <c r="P41" s="18"/>
    </row>
    <row r="42" spans="3:16" x14ac:dyDescent="0.2">
      <c r="C42" s="82" t="s">
        <v>38</v>
      </c>
      <c r="D42" s="15" t="s">
        <v>34</v>
      </c>
      <c r="E42" s="1"/>
      <c r="F42" s="16">
        <f t="shared" si="1"/>
        <v>31818.18181818182</v>
      </c>
      <c r="G42" s="17"/>
      <c r="H42" s="17"/>
      <c r="I42" s="17"/>
      <c r="J42" s="18"/>
      <c r="K42" s="1"/>
      <c r="L42" s="16"/>
      <c r="M42" s="17"/>
      <c r="N42" s="17"/>
      <c r="O42" s="17"/>
      <c r="P42" s="18"/>
    </row>
    <row r="43" spans="3:16" x14ac:dyDescent="0.2">
      <c r="C43" s="82"/>
      <c r="D43" s="15" t="s">
        <v>35</v>
      </c>
      <c r="E43" s="1"/>
      <c r="F43" s="16">
        <f t="shared" si="1"/>
        <v>31818.18181818182</v>
      </c>
      <c r="G43" s="17"/>
      <c r="H43" s="17"/>
      <c r="I43" s="17"/>
      <c r="J43" s="18"/>
      <c r="K43" s="1"/>
      <c r="L43" s="16"/>
      <c r="M43" s="17"/>
      <c r="N43" s="17"/>
      <c r="O43" s="17"/>
      <c r="P43" s="18"/>
    </row>
    <row r="44" spans="3:16" x14ac:dyDescent="0.2">
      <c r="C44" s="82" t="s">
        <v>39</v>
      </c>
      <c r="D44" s="15" t="s">
        <v>34</v>
      </c>
      <c r="E44" s="1"/>
      <c r="F44" s="16">
        <f t="shared" si="1"/>
        <v>31818.18181818182</v>
      </c>
      <c r="G44" s="17"/>
      <c r="H44" s="17"/>
      <c r="I44" s="17"/>
      <c r="J44" s="18"/>
      <c r="K44" s="1"/>
      <c r="L44" s="16"/>
      <c r="M44" s="17"/>
      <c r="N44" s="17"/>
      <c r="O44" s="17"/>
      <c r="P44" s="18"/>
    </row>
    <row r="45" spans="3:16" x14ac:dyDescent="0.2">
      <c r="C45" s="82"/>
      <c r="D45" s="15" t="s">
        <v>35</v>
      </c>
      <c r="E45" s="1"/>
      <c r="F45" s="16">
        <f t="shared" si="1"/>
        <v>31818.18181818182</v>
      </c>
      <c r="G45" s="17"/>
      <c r="H45" s="17"/>
      <c r="I45" s="17"/>
      <c r="J45" s="18"/>
      <c r="K45" s="1"/>
      <c r="L45" s="16"/>
      <c r="M45" s="17"/>
      <c r="N45" s="17"/>
      <c r="O45" s="17"/>
      <c r="P45" s="18"/>
    </row>
    <row r="46" spans="3:16" x14ac:dyDescent="0.2">
      <c r="C46" s="39" t="s">
        <v>45</v>
      </c>
      <c r="D46" s="15" t="s">
        <v>29</v>
      </c>
      <c r="E46" s="1"/>
      <c r="F46" s="16">
        <f t="shared" si="1"/>
        <v>31818.18181818182</v>
      </c>
      <c r="G46" s="17"/>
      <c r="H46" s="17"/>
      <c r="I46" s="17"/>
      <c r="J46" s="18"/>
      <c r="K46" s="1"/>
      <c r="L46" s="16"/>
      <c r="M46" s="17"/>
      <c r="N46" s="17"/>
      <c r="O46" s="17"/>
      <c r="P46" s="18"/>
    </row>
    <row r="47" spans="3:16" x14ac:dyDescent="0.2">
      <c r="C47" s="82" t="s">
        <v>40</v>
      </c>
      <c r="D47" s="15" t="s">
        <v>61</v>
      </c>
      <c r="E47" s="1"/>
      <c r="F47" s="16">
        <f t="shared" si="1"/>
        <v>31818.18181818182</v>
      </c>
      <c r="G47" s="17"/>
      <c r="H47" s="17"/>
      <c r="I47" s="17"/>
      <c r="J47" s="18"/>
      <c r="K47" s="1"/>
      <c r="L47" s="16"/>
      <c r="M47" s="17"/>
      <c r="N47" s="17"/>
      <c r="O47" s="17"/>
      <c r="P47" s="18"/>
    </row>
    <row r="48" spans="3:16" x14ac:dyDescent="0.2">
      <c r="C48" s="82"/>
      <c r="D48" s="15" t="s">
        <v>35</v>
      </c>
      <c r="E48" s="1"/>
      <c r="F48" s="16">
        <f t="shared" si="1"/>
        <v>31818.18181818182</v>
      </c>
      <c r="G48" s="17"/>
      <c r="H48" s="17"/>
      <c r="I48" s="17"/>
      <c r="J48" s="18"/>
      <c r="K48" s="1"/>
      <c r="L48" s="16"/>
      <c r="M48" s="17"/>
      <c r="N48" s="17"/>
      <c r="O48" s="17"/>
      <c r="P48" s="18"/>
    </row>
    <row r="49" spans="3:16" ht="14.5" customHeight="1" x14ac:dyDescent="0.2">
      <c r="C49" s="82" t="s">
        <v>62</v>
      </c>
      <c r="D49" s="15" t="s">
        <v>34</v>
      </c>
      <c r="E49" s="1"/>
      <c r="F49" s="16">
        <v>31648</v>
      </c>
      <c r="G49" s="17">
        <v>31648</v>
      </c>
      <c r="H49" s="17">
        <v>31648</v>
      </c>
      <c r="I49" s="17">
        <v>31648</v>
      </c>
      <c r="J49" s="18">
        <v>31648</v>
      </c>
      <c r="K49" s="1"/>
      <c r="L49" s="16"/>
      <c r="M49" s="17"/>
      <c r="N49" s="17"/>
      <c r="O49" s="17"/>
      <c r="P49" s="18"/>
    </row>
    <row r="50" spans="3:16" ht="16" thickBot="1" x14ac:dyDescent="0.25">
      <c r="C50" s="90"/>
      <c r="D50" s="37" t="s">
        <v>35</v>
      </c>
      <c r="E50" s="1"/>
      <c r="F50" s="22"/>
      <c r="G50" s="23"/>
      <c r="H50" s="23"/>
      <c r="I50" s="23"/>
      <c r="J50" s="24"/>
      <c r="K50" s="1"/>
      <c r="L50" s="22"/>
      <c r="M50" s="23"/>
      <c r="N50" s="23"/>
      <c r="O50" s="23"/>
      <c r="P50" s="24"/>
    </row>
    <row r="51" spans="3:16" s="6" customFormat="1" x14ac:dyDescent="0.2">
      <c r="C51" s="4"/>
      <c r="D51" s="5"/>
      <c r="E51" s="2"/>
      <c r="K51" s="2"/>
    </row>
    <row r="52" spans="3:16" s="6" customFormat="1" ht="16" thickBot="1" x14ac:dyDescent="0.25">
      <c r="C52" s="4"/>
      <c r="D52" s="5"/>
      <c r="E52" s="2"/>
      <c r="K52" s="2"/>
    </row>
    <row r="53" spans="3:16" s="6" customFormat="1" ht="16" thickBot="1" x14ac:dyDescent="0.25">
      <c r="C53" s="76" t="s">
        <v>80</v>
      </c>
      <c r="D53" s="77"/>
      <c r="E53" s="2"/>
      <c r="F53" s="98"/>
      <c r="G53" s="99"/>
      <c r="H53" s="99"/>
      <c r="I53" s="99"/>
      <c r="J53" s="100"/>
      <c r="K53" s="2"/>
      <c r="L53" s="116"/>
      <c r="M53" s="117"/>
      <c r="N53" s="117"/>
      <c r="O53" s="117"/>
      <c r="P53" s="118"/>
    </row>
    <row r="54" spans="3:16" x14ac:dyDescent="0.2">
      <c r="C54" s="78" t="s">
        <v>48</v>
      </c>
      <c r="D54" s="11" t="s">
        <v>34</v>
      </c>
      <c r="E54" s="1"/>
      <c r="F54" s="12"/>
      <c r="G54" s="13"/>
      <c r="H54" s="13"/>
      <c r="I54" s="13"/>
      <c r="J54" s="14"/>
      <c r="K54" s="1"/>
      <c r="L54" s="12"/>
      <c r="M54" s="13"/>
      <c r="N54" s="13"/>
      <c r="O54" s="13"/>
      <c r="P54" s="14"/>
    </row>
    <row r="55" spans="3:16" x14ac:dyDescent="0.2">
      <c r="C55" s="79"/>
      <c r="D55" s="15" t="s">
        <v>35</v>
      </c>
      <c r="E55" s="1"/>
      <c r="F55" s="16"/>
      <c r="G55" s="17"/>
      <c r="H55" s="17"/>
      <c r="I55" s="17"/>
      <c r="J55" s="18"/>
      <c r="K55" s="1"/>
      <c r="L55" s="16"/>
      <c r="M55" s="17"/>
      <c r="N55" s="17"/>
      <c r="O55" s="17"/>
      <c r="P55" s="18"/>
    </row>
    <row r="56" spans="3:16" x14ac:dyDescent="0.2">
      <c r="C56" s="80" t="s">
        <v>51</v>
      </c>
      <c r="D56" s="15" t="s">
        <v>34</v>
      </c>
      <c r="E56" s="1"/>
      <c r="F56" s="16"/>
      <c r="G56" s="17"/>
      <c r="H56" s="17"/>
      <c r="I56" s="17"/>
      <c r="J56" s="18"/>
      <c r="K56" s="1"/>
      <c r="L56" s="16"/>
      <c r="M56" s="17"/>
      <c r="N56" s="17"/>
      <c r="O56" s="17"/>
      <c r="P56" s="18"/>
    </row>
    <row r="57" spans="3:16" x14ac:dyDescent="0.2">
      <c r="C57" s="81"/>
      <c r="D57" s="15" t="s">
        <v>35</v>
      </c>
      <c r="E57" s="1"/>
      <c r="F57" s="16"/>
      <c r="G57" s="17"/>
      <c r="H57" s="17"/>
      <c r="I57" s="17"/>
      <c r="J57" s="18"/>
      <c r="K57" s="1"/>
      <c r="L57" s="16"/>
      <c r="M57" s="17"/>
      <c r="N57" s="17"/>
      <c r="O57" s="17"/>
      <c r="P57" s="18"/>
    </row>
    <row r="58" spans="3:16" x14ac:dyDescent="0.2">
      <c r="C58" s="80" t="s">
        <v>52</v>
      </c>
      <c r="D58" s="15" t="s">
        <v>34</v>
      </c>
      <c r="E58" s="1"/>
      <c r="F58" s="16"/>
      <c r="G58" s="17"/>
      <c r="H58" s="17"/>
      <c r="I58" s="17"/>
      <c r="J58" s="18"/>
      <c r="K58" s="1"/>
      <c r="L58" s="16"/>
      <c r="M58" s="17"/>
      <c r="N58" s="17"/>
      <c r="O58" s="17"/>
      <c r="P58" s="18"/>
    </row>
    <row r="59" spans="3:16" x14ac:dyDescent="0.2">
      <c r="C59" s="81"/>
      <c r="D59" s="15" t="s">
        <v>35</v>
      </c>
      <c r="E59" s="1"/>
      <c r="F59" s="16"/>
      <c r="G59" s="17"/>
      <c r="H59" s="17"/>
      <c r="I59" s="17"/>
      <c r="J59" s="18"/>
      <c r="K59" s="1"/>
      <c r="L59" s="16"/>
      <c r="M59" s="17"/>
      <c r="N59" s="17"/>
      <c r="O59" s="17"/>
      <c r="P59" s="18"/>
    </row>
    <row r="60" spans="3:16" ht="16" thickBot="1" x14ac:dyDescent="0.25">
      <c r="C60" s="40" t="s">
        <v>49</v>
      </c>
      <c r="D60" s="37" t="s">
        <v>50</v>
      </c>
      <c r="E60" s="1"/>
      <c r="F60" s="22"/>
      <c r="G60" s="23"/>
      <c r="H60" s="23"/>
      <c r="I60" s="23"/>
      <c r="J60" s="24"/>
      <c r="K60" s="1"/>
      <c r="L60" s="22"/>
      <c r="M60" s="23"/>
      <c r="N60" s="23"/>
      <c r="O60" s="23"/>
      <c r="P60" s="24"/>
    </row>
    <row r="61" spans="3:16" hidden="1" x14ac:dyDescent="0.2">
      <c r="C61" s="26"/>
      <c r="D61" s="26"/>
      <c r="E61" s="1"/>
      <c r="F61" s="27"/>
      <c r="G61" s="27"/>
      <c r="H61" s="27"/>
      <c r="I61" s="27"/>
      <c r="J61" s="27"/>
      <c r="K61" s="1"/>
      <c r="L61" s="27"/>
      <c r="M61" s="27"/>
      <c r="N61" s="27"/>
      <c r="O61" s="27"/>
      <c r="P61" s="27"/>
    </row>
    <row r="62" spans="3:16" hidden="1" x14ac:dyDescent="0.2">
      <c r="C62" s="32"/>
      <c r="D62" s="32"/>
      <c r="E62" s="1"/>
      <c r="F62" s="17"/>
      <c r="G62" s="1"/>
      <c r="H62" s="1"/>
      <c r="I62" s="1"/>
      <c r="J62" s="33"/>
      <c r="K62" s="1"/>
      <c r="L62" s="34"/>
      <c r="M62" s="1"/>
      <c r="N62" s="1"/>
      <c r="O62" s="1"/>
      <c r="P62" s="1"/>
    </row>
    <row r="63" spans="3:16" hidden="1" x14ac:dyDescent="0.2">
      <c r="E63" s="1"/>
      <c r="F63" s="17"/>
      <c r="G63" s="1"/>
      <c r="H63" s="1"/>
      <c r="I63" s="1"/>
      <c r="J63" s="33"/>
      <c r="K63" s="1"/>
      <c r="L63" s="34"/>
      <c r="M63" s="1"/>
      <c r="N63" s="1"/>
      <c r="O63" s="1"/>
      <c r="P63" s="1"/>
    </row>
    <row r="64" spans="3:16" ht="28.5" hidden="1" customHeight="1" x14ac:dyDescent="0.2">
      <c r="C64" s="28"/>
      <c r="D64" s="28"/>
      <c r="E64" s="1"/>
      <c r="F64" s="17"/>
      <c r="G64" s="17"/>
      <c r="H64" s="17"/>
      <c r="I64" s="17"/>
      <c r="J64" s="17"/>
      <c r="K64" s="1"/>
      <c r="L64" s="17"/>
      <c r="M64" s="17"/>
      <c r="N64" s="17"/>
      <c r="O64" s="17"/>
      <c r="P64" s="17"/>
    </row>
    <row r="65" spans="3:16" hidden="1" x14ac:dyDescent="0.2">
      <c r="E65" s="1"/>
      <c r="F65" s="17"/>
      <c r="G65" s="17"/>
      <c r="H65" s="17"/>
      <c r="I65" s="17"/>
      <c r="J65" s="17"/>
      <c r="K65" s="1"/>
      <c r="L65" s="34"/>
      <c r="M65" s="1"/>
      <c r="N65" s="1"/>
      <c r="O65" s="1"/>
      <c r="P65" s="1"/>
    </row>
    <row r="66" spans="3:16" hidden="1" x14ac:dyDescent="0.2">
      <c r="C66" s="28"/>
      <c r="D66" s="28"/>
      <c r="E66" s="1"/>
      <c r="F66" s="17"/>
      <c r="G66" s="17"/>
      <c r="H66" s="17"/>
      <c r="I66" s="17"/>
      <c r="J66" s="17"/>
      <c r="K66" s="1"/>
      <c r="L66" s="17"/>
      <c r="M66" s="17"/>
      <c r="N66" s="17"/>
      <c r="O66" s="17"/>
      <c r="P66" s="17"/>
    </row>
    <row r="67" spans="3:16" hidden="1" x14ac:dyDescent="0.2">
      <c r="C67" s="32"/>
      <c r="D67" s="32"/>
      <c r="E67" s="1"/>
      <c r="F67" s="17"/>
      <c r="G67" s="1"/>
      <c r="H67" s="1"/>
      <c r="I67" s="1"/>
      <c r="J67" s="33"/>
      <c r="K67" s="1"/>
      <c r="L67" s="34"/>
      <c r="M67" s="1"/>
      <c r="N67" s="1"/>
      <c r="O67" s="1"/>
      <c r="P67" s="1"/>
    </row>
    <row r="68" spans="3:16" hidden="1" x14ac:dyDescent="0.2">
      <c r="E68" s="1"/>
      <c r="F68" s="17"/>
      <c r="G68" s="1"/>
      <c r="H68" s="1"/>
      <c r="I68" s="1"/>
      <c r="J68" s="33"/>
      <c r="K68" s="1"/>
      <c r="L68" s="34"/>
      <c r="M68" s="1"/>
      <c r="N68" s="1"/>
      <c r="O68" s="1"/>
      <c r="P68" s="1"/>
    </row>
    <row r="69" spans="3:16" ht="28.5" hidden="1" customHeight="1" x14ac:dyDescent="0.2">
      <c r="C69" s="29"/>
      <c r="D69" s="29"/>
      <c r="E69" s="1"/>
      <c r="F69" s="35"/>
      <c r="G69" s="35"/>
      <c r="H69" s="35"/>
      <c r="I69" s="35"/>
      <c r="J69" s="35"/>
      <c r="K69" s="1"/>
      <c r="L69" s="35"/>
      <c r="M69" s="35"/>
      <c r="N69" s="35"/>
      <c r="O69" s="35"/>
      <c r="P69" s="35"/>
    </row>
    <row r="70" spans="3:16" s="6" customFormat="1" x14ac:dyDescent="0.2">
      <c r="C70" s="4"/>
      <c r="D70" s="5"/>
      <c r="E70" s="2"/>
      <c r="K70" s="2"/>
    </row>
    <row r="71" spans="3:16" s="6" customFormat="1" ht="16" thickBot="1" x14ac:dyDescent="0.25">
      <c r="C71" s="4"/>
      <c r="D71" s="5"/>
      <c r="E71" s="2"/>
      <c r="K71" s="2"/>
    </row>
    <row r="72" spans="3:16" s="6" customFormat="1" ht="16" thickBot="1" x14ac:dyDescent="0.25">
      <c r="C72" s="133" t="s">
        <v>81</v>
      </c>
      <c r="D72" s="134"/>
      <c r="E72" s="2"/>
      <c r="F72" s="98"/>
      <c r="G72" s="99"/>
      <c r="H72" s="99"/>
      <c r="I72" s="99"/>
      <c r="J72" s="100"/>
      <c r="K72" s="2"/>
      <c r="L72" s="116"/>
      <c r="M72" s="117"/>
      <c r="N72" s="117"/>
      <c r="O72" s="117"/>
      <c r="P72" s="118"/>
    </row>
    <row r="73" spans="3:16" x14ac:dyDescent="0.2">
      <c r="C73" s="78" t="s">
        <v>33</v>
      </c>
      <c r="D73" s="11" t="s">
        <v>34</v>
      </c>
      <c r="E73" s="1"/>
      <c r="F73" s="12"/>
      <c r="G73" s="13"/>
      <c r="H73" s="13"/>
      <c r="I73" s="13"/>
      <c r="J73" s="14"/>
      <c r="K73" s="1"/>
      <c r="L73" s="12"/>
      <c r="M73" s="13"/>
      <c r="N73" s="13"/>
      <c r="O73" s="13"/>
      <c r="P73" s="14"/>
    </row>
    <row r="74" spans="3:16" x14ac:dyDescent="0.2">
      <c r="C74" s="79"/>
      <c r="D74" s="15" t="s">
        <v>35</v>
      </c>
      <c r="E74" s="1"/>
      <c r="F74" s="16"/>
      <c r="G74" s="17"/>
      <c r="H74" s="17"/>
      <c r="I74" s="17"/>
      <c r="J74" s="18"/>
      <c r="K74" s="1"/>
      <c r="L74" s="16"/>
      <c r="M74" s="17"/>
      <c r="N74" s="17"/>
      <c r="O74" s="17"/>
      <c r="P74" s="18"/>
    </row>
    <row r="75" spans="3:16" x14ac:dyDescent="0.2">
      <c r="C75" s="79"/>
      <c r="D75" s="15" t="s">
        <v>36</v>
      </c>
      <c r="E75" s="1"/>
      <c r="F75" s="16"/>
      <c r="G75" s="17"/>
      <c r="H75" s="17"/>
      <c r="I75" s="17"/>
      <c r="J75" s="18"/>
      <c r="K75" s="1"/>
      <c r="L75" s="16"/>
      <c r="M75" s="17"/>
      <c r="N75" s="17"/>
      <c r="O75" s="17"/>
      <c r="P75" s="18"/>
    </row>
    <row r="76" spans="3:16" x14ac:dyDescent="0.2">
      <c r="C76" s="81"/>
      <c r="D76" s="15" t="s">
        <v>37</v>
      </c>
      <c r="E76" s="1"/>
      <c r="F76" s="16"/>
      <c r="G76" s="17"/>
      <c r="H76" s="17"/>
      <c r="I76" s="17"/>
      <c r="J76" s="18"/>
      <c r="K76" s="1"/>
      <c r="L76" s="16"/>
      <c r="M76" s="17"/>
      <c r="N76" s="17"/>
      <c r="O76" s="17"/>
      <c r="P76" s="18"/>
    </row>
    <row r="77" spans="3:16" x14ac:dyDescent="0.2">
      <c r="C77" s="80" t="s">
        <v>38</v>
      </c>
      <c r="D77" s="15" t="s">
        <v>34</v>
      </c>
      <c r="E77" s="1"/>
      <c r="F77" s="16"/>
      <c r="G77" s="17"/>
      <c r="H77" s="17"/>
      <c r="I77" s="17"/>
      <c r="J77" s="18"/>
      <c r="K77" s="1"/>
      <c r="L77" s="16"/>
      <c r="M77" s="17"/>
      <c r="N77" s="17"/>
      <c r="O77" s="17"/>
      <c r="P77" s="18"/>
    </row>
    <row r="78" spans="3:16" x14ac:dyDescent="0.2">
      <c r="C78" s="81"/>
      <c r="D78" s="15" t="s">
        <v>35</v>
      </c>
      <c r="E78" s="1"/>
      <c r="F78" s="16"/>
      <c r="G78" s="17"/>
      <c r="H78" s="17"/>
      <c r="I78" s="17"/>
      <c r="J78" s="18"/>
      <c r="K78" s="1"/>
      <c r="L78" s="16"/>
      <c r="M78" s="17"/>
      <c r="N78" s="17"/>
      <c r="O78" s="17"/>
      <c r="P78" s="18"/>
    </row>
    <row r="79" spans="3:16" x14ac:dyDescent="0.2">
      <c r="C79" s="80" t="s">
        <v>39</v>
      </c>
      <c r="D79" s="15" t="s">
        <v>34</v>
      </c>
      <c r="E79" s="1"/>
      <c r="F79" s="16"/>
      <c r="G79" s="17"/>
      <c r="H79" s="17"/>
      <c r="I79" s="17"/>
      <c r="J79" s="18"/>
      <c r="K79" s="1"/>
      <c r="L79" s="16"/>
      <c r="M79" s="17"/>
      <c r="N79" s="17"/>
      <c r="O79" s="17"/>
      <c r="P79" s="18"/>
    </row>
    <row r="80" spans="3:16" x14ac:dyDescent="0.2">
      <c r="C80" s="81"/>
      <c r="D80" s="15" t="s">
        <v>35</v>
      </c>
      <c r="E80" s="1"/>
      <c r="F80" s="16"/>
      <c r="G80" s="17"/>
      <c r="H80" s="17"/>
      <c r="I80" s="17"/>
      <c r="J80" s="18"/>
      <c r="K80" s="1"/>
      <c r="L80" s="16"/>
      <c r="M80" s="17"/>
      <c r="N80" s="17"/>
      <c r="O80" s="17"/>
      <c r="P80" s="18"/>
    </row>
    <row r="81" spans="3:16" x14ac:dyDescent="0.2">
      <c r="C81" s="80" t="s">
        <v>40</v>
      </c>
      <c r="D81" s="19" t="s">
        <v>61</v>
      </c>
      <c r="E81" s="1"/>
      <c r="F81" s="16"/>
      <c r="G81" s="17"/>
      <c r="H81" s="17"/>
      <c r="I81" s="17"/>
      <c r="J81" s="18"/>
      <c r="K81" s="1"/>
      <c r="L81" s="16"/>
      <c r="M81" s="17"/>
      <c r="N81" s="17"/>
      <c r="O81" s="17"/>
      <c r="P81" s="18"/>
    </row>
    <row r="82" spans="3:16" ht="16" thickBot="1" x14ac:dyDescent="0.25">
      <c r="C82" s="83"/>
      <c r="D82" s="37" t="s">
        <v>35</v>
      </c>
      <c r="E82" s="1"/>
      <c r="F82" s="22"/>
      <c r="G82" s="23"/>
      <c r="H82" s="23"/>
      <c r="I82" s="23"/>
      <c r="J82" s="24"/>
      <c r="K82" s="1"/>
      <c r="L82" s="22"/>
      <c r="M82" s="23"/>
      <c r="N82" s="23"/>
      <c r="O82" s="23"/>
      <c r="P82" s="24"/>
    </row>
    <row r="83" spans="3:16" s="6" customFormat="1" x14ac:dyDescent="0.2">
      <c r="C83" s="4"/>
      <c r="D83" s="5"/>
      <c r="E83" s="2"/>
      <c r="K83" s="2"/>
    </row>
    <row r="84" spans="3:16" s="6" customFormat="1" ht="16" thickBot="1" x14ac:dyDescent="0.25">
      <c r="C84" s="4"/>
      <c r="D84" s="5"/>
      <c r="E84" s="2"/>
      <c r="K84" s="2"/>
    </row>
    <row r="85" spans="3:16" s="6" customFormat="1" ht="16" thickBot="1" x14ac:dyDescent="0.25">
      <c r="C85" s="135" t="s">
        <v>82</v>
      </c>
      <c r="D85" s="136"/>
      <c r="E85" s="2"/>
      <c r="F85" s="98"/>
      <c r="G85" s="99"/>
      <c r="H85" s="99"/>
      <c r="I85" s="99"/>
      <c r="J85" s="100"/>
      <c r="K85" s="2"/>
      <c r="L85" s="116"/>
      <c r="M85" s="117"/>
      <c r="N85" s="117"/>
      <c r="O85" s="117"/>
      <c r="P85" s="118"/>
    </row>
    <row r="86" spans="3:16" x14ac:dyDescent="0.2">
      <c r="C86" s="78" t="s">
        <v>33</v>
      </c>
      <c r="D86" s="11" t="s">
        <v>34</v>
      </c>
      <c r="E86" s="1"/>
      <c r="F86" s="12"/>
      <c r="G86" s="13"/>
      <c r="H86" s="13"/>
      <c r="I86" s="13"/>
      <c r="J86" s="14"/>
      <c r="K86" s="1"/>
      <c r="L86" s="12"/>
      <c r="M86" s="13"/>
      <c r="N86" s="13"/>
      <c r="O86" s="13"/>
      <c r="P86" s="14"/>
    </row>
    <row r="87" spans="3:16" x14ac:dyDescent="0.2">
      <c r="C87" s="79"/>
      <c r="D87" s="15" t="s">
        <v>35</v>
      </c>
      <c r="E87" s="1"/>
      <c r="F87" s="16"/>
      <c r="G87" s="17"/>
      <c r="H87" s="17"/>
      <c r="I87" s="17"/>
      <c r="J87" s="18"/>
      <c r="K87" s="1"/>
      <c r="L87" s="16"/>
      <c r="M87" s="17"/>
      <c r="N87" s="17"/>
      <c r="O87" s="17"/>
      <c r="P87" s="18"/>
    </row>
    <row r="88" spans="3:16" x14ac:dyDescent="0.2">
      <c r="C88" s="79"/>
      <c r="D88" s="15" t="s">
        <v>36</v>
      </c>
      <c r="E88" s="1"/>
      <c r="F88" s="16"/>
      <c r="G88" s="17"/>
      <c r="H88" s="17"/>
      <c r="I88" s="17"/>
      <c r="J88" s="18"/>
      <c r="K88" s="1"/>
      <c r="L88" s="16"/>
      <c r="M88" s="17"/>
      <c r="N88" s="17"/>
      <c r="O88" s="17"/>
      <c r="P88" s="18"/>
    </row>
    <row r="89" spans="3:16" x14ac:dyDescent="0.2">
      <c r="C89" s="81"/>
      <c r="D89" s="15" t="s">
        <v>37</v>
      </c>
      <c r="E89" s="1"/>
      <c r="F89" s="16"/>
      <c r="G89" s="17"/>
      <c r="H89" s="17"/>
      <c r="I89" s="17"/>
      <c r="J89" s="18"/>
      <c r="K89" s="1"/>
      <c r="L89" s="16"/>
      <c r="M89" s="17"/>
      <c r="N89" s="17"/>
      <c r="O89" s="17"/>
      <c r="P89" s="18"/>
    </row>
    <row r="90" spans="3:16" x14ac:dyDescent="0.2">
      <c r="C90" s="80" t="s">
        <v>38</v>
      </c>
      <c r="D90" s="15" t="s">
        <v>34</v>
      </c>
      <c r="E90" s="1"/>
      <c r="F90" s="16"/>
      <c r="G90" s="17"/>
      <c r="H90" s="17"/>
      <c r="I90" s="17"/>
      <c r="J90" s="18"/>
      <c r="K90" s="1"/>
      <c r="L90" s="16"/>
      <c r="M90" s="17"/>
      <c r="N90" s="17"/>
      <c r="O90" s="17"/>
      <c r="P90" s="18"/>
    </row>
    <row r="91" spans="3:16" x14ac:dyDescent="0.2">
      <c r="C91" s="81"/>
      <c r="D91" s="15" t="s">
        <v>35</v>
      </c>
      <c r="E91" s="1"/>
      <c r="F91" s="16"/>
      <c r="G91" s="17"/>
      <c r="H91" s="17"/>
      <c r="I91" s="17"/>
      <c r="J91" s="18"/>
      <c r="K91" s="1"/>
      <c r="L91" s="16"/>
      <c r="M91" s="17"/>
      <c r="N91" s="17"/>
      <c r="O91" s="17"/>
      <c r="P91" s="18"/>
    </row>
    <row r="92" spans="3:16" x14ac:dyDescent="0.2">
      <c r="C92" s="80" t="s">
        <v>39</v>
      </c>
      <c r="D92" s="15" t="s">
        <v>34</v>
      </c>
      <c r="E92" s="1"/>
      <c r="F92" s="16"/>
      <c r="G92" s="17"/>
      <c r="H92" s="17"/>
      <c r="I92" s="17"/>
      <c r="J92" s="18"/>
      <c r="K92" s="1"/>
      <c r="L92" s="16"/>
      <c r="M92" s="17"/>
      <c r="N92" s="17"/>
      <c r="O92" s="17"/>
      <c r="P92" s="18"/>
    </row>
    <row r="93" spans="3:16" x14ac:dyDescent="0.2">
      <c r="C93" s="81"/>
      <c r="D93" s="15" t="s">
        <v>35</v>
      </c>
      <c r="E93" s="1"/>
      <c r="F93" s="16"/>
      <c r="G93" s="17"/>
      <c r="H93" s="17"/>
      <c r="I93" s="17"/>
      <c r="J93" s="18"/>
      <c r="K93" s="1"/>
      <c r="L93" s="16"/>
      <c r="M93" s="17"/>
      <c r="N93" s="17"/>
      <c r="O93" s="17"/>
      <c r="P93" s="18"/>
    </row>
    <row r="94" spans="3:16" x14ac:dyDescent="0.2">
      <c r="C94" s="41" t="s">
        <v>45</v>
      </c>
      <c r="D94" s="15" t="s">
        <v>29</v>
      </c>
      <c r="E94" s="1"/>
      <c r="F94" s="16"/>
      <c r="G94" s="17"/>
      <c r="H94" s="17"/>
      <c r="I94" s="17"/>
      <c r="J94" s="18"/>
      <c r="K94" s="1"/>
      <c r="L94" s="16"/>
      <c r="M94" s="17"/>
      <c r="N94" s="17"/>
      <c r="O94" s="17"/>
      <c r="P94" s="18"/>
    </row>
    <row r="95" spans="3:16" x14ac:dyDescent="0.2">
      <c r="C95" s="80" t="s">
        <v>40</v>
      </c>
      <c r="D95" s="19" t="s">
        <v>61</v>
      </c>
      <c r="E95" s="1"/>
      <c r="F95" s="16"/>
      <c r="G95" s="17"/>
      <c r="H95" s="17"/>
      <c r="I95" s="17"/>
      <c r="J95" s="18"/>
      <c r="K95" s="1"/>
      <c r="L95" s="16"/>
      <c r="M95" s="17"/>
      <c r="N95" s="17"/>
      <c r="O95" s="17"/>
      <c r="P95" s="18"/>
    </row>
    <row r="96" spans="3:16" ht="16" thickBot="1" x14ac:dyDescent="0.25">
      <c r="C96" s="83"/>
      <c r="D96" s="37" t="s">
        <v>35</v>
      </c>
      <c r="E96" s="1"/>
      <c r="F96" s="22"/>
      <c r="G96" s="23"/>
      <c r="H96" s="23"/>
      <c r="I96" s="23"/>
      <c r="J96" s="24"/>
      <c r="K96" s="1"/>
      <c r="L96" s="22"/>
      <c r="M96" s="23"/>
      <c r="N96" s="23"/>
      <c r="O96" s="23"/>
      <c r="P96" s="24"/>
    </row>
    <row r="97" spans="3:16" s="6" customFormat="1" x14ac:dyDescent="0.2">
      <c r="C97" s="4"/>
      <c r="D97" s="5"/>
      <c r="E97" s="2"/>
      <c r="K97" s="2"/>
    </row>
    <row r="98" spans="3:16" s="6" customFormat="1" ht="16" thickBot="1" x14ac:dyDescent="0.25">
      <c r="C98" s="4"/>
      <c r="D98" s="5"/>
      <c r="E98" s="2"/>
      <c r="K98" s="2"/>
    </row>
    <row r="99" spans="3:16" s="6" customFormat="1" ht="16" thickBot="1" x14ac:dyDescent="0.25">
      <c r="C99" s="131" t="s">
        <v>83</v>
      </c>
      <c r="D99" s="132"/>
      <c r="E99" s="2"/>
      <c r="F99" s="98"/>
      <c r="G99" s="99"/>
      <c r="H99" s="99"/>
      <c r="I99" s="99"/>
      <c r="J99" s="100"/>
      <c r="K99" s="2"/>
      <c r="L99" s="116"/>
      <c r="M99" s="117"/>
      <c r="N99" s="117"/>
      <c r="O99" s="117"/>
      <c r="P99" s="118"/>
    </row>
    <row r="100" spans="3:16" x14ac:dyDescent="0.2">
      <c r="C100" s="78" t="s">
        <v>33</v>
      </c>
      <c r="D100" s="11" t="s">
        <v>34</v>
      </c>
      <c r="E100" s="1"/>
      <c r="F100" s="12">
        <f>36800/11</f>
        <v>3345.4545454545455</v>
      </c>
      <c r="G100" s="13">
        <f t="shared" ref="G100:J110" si="2">36800/11</f>
        <v>3345.4545454545455</v>
      </c>
      <c r="H100" s="13">
        <f t="shared" si="2"/>
        <v>3345.4545454545455</v>
      </c>
      <c r="I100" s="13">
        <f t="shared" si="2"/>
        <v>3345.4545454545455</v>
      </c>
      <c r="J100" s="14">
        <f t="shared" si="2"/>
        <v>3345.4545454545455</v>
      </c>
      <c r="K100" s="1"/>
      <c r="L100" s="12"/>
      <c r="M100" s="13"/>
      <c r="N100" s="13"/>
      <c r="O100" s="13"/>
      <c r="P100" s="14"/>
    </row>
    <row r="101" spans="3:16" x14ac:dyDescent="0.2">
      <c r="C101" s="79"/>
      <c r="D101" s="15" t="s">
        <v>35</v>
      </c>
      <c r="E101" s="1"/>
      <c r="F101" s="16">
        <f t="shared" ref="F101:F110" si="3">36800/11</f>
        <v>3345.4545454545455</v>
      </c>
      <c r="G101" s="17">
        <f t="shared" si="2"/>
        <v>3345.4545454545455</v>
      </c>
      <c r="H101" s="17">
        <f t="shared" si="2"/>
        <v>3345.4545454545455</v>
      </c>
      <c r="I101" s="17">
        <f t="shared" si="2"/>
        <v>3345.4545454545455</v>
      </c>
      <c r="J101" s="18">
        <f t="shared" si="2"/>
        <v>3345.4545454545455</v>
      </c>
      <c r="K101" s="1"/>
      <c r="L101" s="16"/>
      <c r="M101" s="17"/>
      <c r="N101" s="17"/>
      <c r="O101" s="17"/>
      <c r="P101" s="18"/>
    </row>
    <row r="102" spans="3:16" x14ac:dyDescent="0.2">
      <c r="C102" s="79"/>
      <c r="D102" s="15" t="s">
        <v>36</v>
      </c>
      <c r="E102" s="1"/>
      <c r="F102" s="16">
        <f t="shared" si="3"/>
        <v>3345.4545454545455</v>
      </c>
      <c r="G102" s="17">
        <f t="shared" si="2"/>
        <v>3345.4545454545455</v>
      </c>
      <c r="H102" s="17">
        <f t="shared" si="2"/>
        <v>3345.4545454545455</v>
      </c>
      <c r="I102" s="17">
        <f t="shared" si="2"/>
        <v>3345.4545454545455</v>
      </c>
      <c r="J102" s="18">
        <f t="shared" si="2"/>
        <v>3345.4545454545455</v>
      </c>
      <c r="K102" s="1"/>
      <c r="L102" s="16"/>
      <c r="M102" s="17"/>
      <c r="N102" s="17"/>
      <c r="O102" s="17"/>
      <c r="P102" s="18"/>
    </row>
    <row r="103" spans="3:16" x14ac:dyDescent="0.2">
      <c r="C103" s="81"/>
      <c r="D103" s="15" t="s">
        <v>37</v>
      </c>
      <c r="E103" s="1"/>
      <c r="F103" s="16">
        <f t="shared" si="3"/>
        <v>3345.4545454545455</v>
      </c>
      <c r="G103" s="17">
        <f t="shared" si="2"/>
        <v>3345.4545454545455</v>
      </c>
      <c r="H103" s="17">
        <f t="shared" si="2"/>
        <v>3345.4545454545455</v>
      </c>
      <c r="I103" s="17">
        <f t="shared" si="2"/>
        <v>3345.4545454545455</v>
      </c>
      <c r="J103" s="18">
        <f t="shared" si="2"/>
        <v>3345.4545454545455</v>
      </c>
      <c r="K103" s="1"/>
      <c r="L103" s="16"/>
      <c r="M103" s="17"/>
      <c r="N103" s="17"/>
      <c r="O103" s="17"/>
      <c r="P103" s="18"/>
    </row>
    <row r="104" spans="3:16" x14ac:dyDescent="0.2">
      <c r="C104" s="80" t="s">
        <v>38</v>
      </c>
      <c r="D104" s="15" t="s">
        <v>34</v>
      </c>
      <c r="E104" s="1"/>
      <c r="F104" s="16">
        <f t="shared" si="3"/>
        <v>3345.4545454545455</v>
      </c>
      <c r="G104" s="17">
        <f t="shared" si="2"/>
        <v>3345.4545454545455</v>
      </c>
      <c r="H104" s="17">
        <f t="shared" si="2"/>
        <v>3345.4545454545455</v>
      </c>
      <c r="I104" s="17">
        <f t="shared" si="2"/>
        <v>3345.4545454545455</v>
      </c>
      <c r="J104" s="18">
        <f t="shared" si="2"/>
        <v>3345.4545454545455</v>
      </c>
      <c r="K104" s="1"/>
      <c r="L104" s="16"/>
      <c r="M104" s="17"/>
      <c r="N104" s="17"/>
      <c r="O104" s="17"/>
      <c r="P104" s="18"/>
    </row>
    <row r="105" spans="3:16" x14ac:dyDescent="0.2">
      <c r="C105" s="81"/>
      <c r="D105" s="15" t="s">
        <v>35</v>
      </c>
      <c r="E105" s="1"/>
      <c r="F105" s="16">
        <f t="shared" si="3"/>
        <v>3345.4545454545455</v>
      </c>
      <c r="G105" s="17">
        <f t="shared" si="2"/>
        <v>3345.4545454545455</v>
      </c>
      <c r="H105" s="17">
        <f t="shared" si="2"/>
        <v>3345.4545454545455</v>
      </c>
      <c r="I105" s="17">
        <f t="shared" si="2"/>
        <v>3345.4545454545455</v>
      </c>
      <c r="J105" s="18">
        <f t="shared" si="2"/>
        <v>3345.4545454545455</v>
      </c>
      <c r="K105" s="1"/>
      <c r="L105" s="16"/>
      <c r="M105" s="17"/>
      <c r="N105" s="17"/>
      <c r="O105" s="17"/>
      <c r="P105" s="18"/>
    </row>
    <row r="106" spans="3:16" x14ac:dyDescent="0.2">
      <c r="C106" s="80" t="s">
        <v>39</v>
      </c>
      <c r="D106" s="15" t="s">
        <v>34</v>
      </c>
      <c r="E106" s="1"/>
      <c r="F106" s="16">
        <f t="shared" si="3"/>
        <v>3345.4545454545455</v>
      </c>
      <c r="G106" s="17">
        <f t="shared" si="2"/>
        <v>3345.4545454545455</v>
      </c>
      <c r="H106" s="17">
        <f t="shared" si="2"/>
        <v>3345.4545454545455</v>
      </c>
      <c r="I106" s="17">
        <f t="shared" si="2"/>
        <v>3345.4545454545455</v>
      </c>
      <c r="J106" s="18">
        <f t="shared" si="2"/>
        <v>3345.4545454545455</v>
      </c>
      <c r="K106" s="1"/>
      <c r="L106" s="16"/>
      <c r="M106" s="17"/>
      <c r="N106" s="17"/>
      <c r="O106" s="17"/>
      <c r="P106" s="18"/>
    </row>
    <row r="107" spans="3:16" x14ac:dyDescent="0.2">
      <c r="C107" s="81"/>
      <c r="D107" s="15" t="s">
        <v>35</v>
      </c>
      <c r="E107" s="1"/>
      <c r="F107" s="16">
        <f t="shared" si="3"/>
        <v>3345.4545454545455</v>
      </c>
      <c r="G107" s="17">
        <f t="shared" si="2"/>
        <v>3345.4545454545455</v>
      </c>
      <c r="H107" s="17">
        <f t="shared" si="2"/>
        <v>3345.4545454545455</v>
      </c>
      <c r="I107" s="17">
        <f t="shared" si="2"/>
        <v>3345.4545454545455</v>
      </c>
      <c r="J107" s="18">
        <f t="shared" si="2"/>
        <v>3345.4545454545455</v>
      </c>
      <c r="K107" s="1"/>
      <c r="L107" s="16"/>
      <c r="M107" s="17"/>
      <c r="N107" s="17"/>
      <c r="O107" s="17"/>
      <c r="P107" s="18"/>
    </row>
    <row r="108" spans="3:16" x14ac:dyDescent="0.2">
      <c r="C108" s="41" t="s">
        <v>45</v>
      </c>
      <c r="D108" s="15" t="s">
        <v>29</v>
      </c>
      <c r="E108" s="1"/>
      <c r="F108" s="16">
        <f t="shared" si="3"/>
        <v>3345.4545454545455</v>
      </c>
      <c r="G108" s="17">
        <f t="shared" si="2"/>
        <v>3345.4545454545455</v>
      </c>
      <c r="H108" s="17">
        <f t="shared" si="2"/>
        <v>3345.4545454545455</v>
      </c>
      <c r="I108" s="17">
        <f t="shared" si="2"/>
        <v>3345.4545454545455</v>
      </c>
      <c r="J108" s="18">
        <f t="shared" si="2"/>
        <v>3345.4545454545455</v>
      </c>
      <c r="K108" s="1"/>
      <c r="L108" s="16"/>
      <c r="M108" s="17"/>
      <c r="N108" s="17"/>
      <c r="O108" s="17"/>
      <c r="P108" s="18"/>
    </row>
    <row r="109" spans="3:16" x14ac:dyDescent="0.2">
      <c r="C109" s="80" t="s">
        <v>40</v>
      </c>
      <c r="D109" s="19" t="s">
        <v>61</v>
      </c>
      <c r="E109" s="1"/>
      <c r="F109" s="16">
        <f t="shared" si="3"/>
        <v>3345.4545454545455</v>
      </c>
      <c r="G109" s="17">
        <f t="shared" si="2"/>
        <v>3345.4545454545455</v>
      </c>
      <c r="H109" s="17">
        <f t="shared" si="2"/>
        <v>3345.4545454545455</v>
      </c>
      <c r="I109" s="17">
        <f t="shared" si="2"/>
        <v>3345.4545454545455</v>
      </c>
      <c r="J109" s="18">
        <f t="shared" si="2"/>
        <v>3345.4545454545455</v>
      </c>
      <c r="K109" s="1"/>
      <c r="L109" s="16"/>
      <c r="M109" s="17"/>
      <c r="N109" s="17"/>
      <c r="O109" s="17"/>
      <c r="P109" s="18"/>
    </row>
    <row r="110" spans="3:16" ht="16" thickBot="1" x14ac:dyDescent="0.25">
      <c r="C110" s="83"/>
      <c r="D110" s="37" t="s">
        <v>35</v>
      </c>
      <c r="E110" s="1"/>
      <c r="F110" s="22">
        <f t="shared" si="3"/>
        <v>3345.4545454545455</v>
      </c>
      <c r="G110" s="23">
        <f t="shared" si="2"/>
        <v>3345.4545454545455</v>
      </c>
      <c r="H110" s="23">
        <f t="shared" si="2"/>
        <v>3345.4545454545455</v>
      </c>
      <c r="I110" s="23">
        <f t="shared" si="2"/>
        <v>3345.4545454545455</v>
      </c>
      <c r="J110" s="24">
        <f t="shared" si="2"/>
        <v>3345.4545454545455</v>
      </c>
      <c r="K110" s="1"/>
      <c r="L110" s="22"/>
      <c r="M110" s="23"/>
      <c r="N110" s="23"/>
      <c r="O110" s="23"/>
      <c r="P110" s="24"/>
    </row>
    <row r="111" spans="3:16" s="6" customFormat="1" x14ac:dyDescent="0.2">
      <c r="C111" s="4"/>
      <c r="D111" s="5"/>
      <c r="E111" s="2"/>
      <c r="K111" s="2"/>
    </row>
    <row r="112" spans="3:16" s="6" customFormat="1" ht="16" thickBot="1" x14ac:dyDescent="0.25">
      <c r="C112" s="4"/>
      <c r="D112" s="5"/>
      <c r="E112" s="2"/>
      <c r="K112" s="2"/>
    </row>
    <row r="113" spans="3:17" s="6" customFormat="1" ht="16" thickBot="1" x14ac:dyDescent="0.25">
      <c r="C113" s="129" t="s">
        <v>86</v>
      </c>
      <c r="D113" s="130"/>
      <c r="E113" s="2"/>
      <c r="F113" s="98"/>
      <c r="G113" s="99"/>
      <c r="H113" s="99"/>
      <c r="I113" s="99"/>
      <c r="J113" s="100"/>
      <c r="K113" s="2"/>
      <c r="L113" s="116"/>
      <c r="M113" s="117"/>
      <c r="N113" s="117"/>
      <c r="O113" s="117"/>
      <c r="P113" s="118"/>
    </row>
    <row r="114" spans="3:17" ht="16" thickBot="1" x14ac:dyDescent="0.25">
      <c r="C114" s="42" t="s">
        <v>59</v>
      </c>
      <c r="D114" s="43" t="s">
        <v>76</v>
      </c>
      <c r="E114" s="1"/>
      <c r="F114" s="47"/>
      <c r="G114" s="48"/>
      <c r="H114" s="48"/>
      <c r="I114" s="48"/>
      <c r="J114" s="49"/>
      <c r="K114" s="1"/>
      <c r="L114" s="47">
        <v>100000</v>
      </c>
      <c r="M114" s="48"/>
      <c r="N114" s="48"/>
      <c r="O114" s="48"/>
      <c r="P114" s="49"/>
    </row>
    <row r="115" spans="3:17" s="6" customFormat="1" x14ac:dyDescent="0.2">
      <c r="C115" s="4"/>
      <c r="D115" s="5"/>
      <c r="E115" s="2"/>
      <c r="K115" s="2"/>
    </row>
    <row r="116" spans="3:17" s="6" customFormat="1" ht="16" thickBot="1" x14ac:dyDescent="0.25">
      <c r="C116" s="4"/>
      <c r="D116" s="5"/>
      <c r="E116" s="2"/>
      <c r="K116" s="2"/>
    </row>
    <row r="117" spans="3:17" s="6" customFormat="1" ht="16" thickBot="1" x14ac:dyDescent="0.25">
      <c r="C117" s="86" t="s">
        <v>84</v>
      </c>
      <c r="D117" s="87"/>
      <c r="E117" s="2"/>
      <c r="F117" s="98"/>
      <c r="G117" s="99"/>
      <c r="H117" s="99"/>
      <c r="I117" s="99"/>
      <c r="J117" s="100"/>
      <c r="K117" s="2"/>
      <c r="L117" s="116"/>
      <c r="M117" s="117"/>
      <c r="N117" s="117"/>
      <c r="O117" s="117"/>
      <c r="P117" s="118"/>
    </row>
    <row r="118" spans="3:17" x14ac:dyDescent="0.2">
      <c r="C118" s="78" t="s">
        <v>55</v>
      </c>
      <c r="D118" s="44" t="s">
        <v>24</v>
      </c>
      <c r="E118" s="1"/>
      <c r="F118" s="12"/>
      <c r="G118" s="13"/>
      <c r="H118" s="13"/>
      <c r="I118" s="13"/>
      <c r="J118" s="14"/>
      <c r="K118" s="1"/>
      <c r="L118" s="12">
        <f>1200*2.47*12*3.68</f>
        <v>130890.24000000003</v>
      </c>
      <c r="M118" s="13">
        <f>1200*2.47*12*3.68</f>
        <v>130890.24000000003</v>
      </c>
      <c r="N118" s="13">
        <f>1200*2.47*12*3.68</f>
        <v>130890.24000000003</v>
      </c>
      <c r="O118" s="13">
        <f>1200*2.47*12*3.68</f>
        <v>130890.24000000003</v>
      </c>
      <c r="P118" s="14">
        <f>1200*2.47*12*3.68</f>
        <v>130890.24000000003</v>
      </c>
    </row>
    <row r="119" spans="3:17" x14ac:dyDescent="0.2">
      <c r="C119" s="79"/>
      <c r="D119" s="45" t="s">
        <v>53</v>
      </c>
      <c r="E119" s="1"/>
      <c r="F119" s="16">
        <f>700*717.98*3.68</f>
        <v>1849516.48</v>
      </c>
      <c r="G119" s="17"/>
      <c r="H119" s="17"/>
      <c r="I119" s="17"/>
      <c r="J119" s="18"/>
      <c r="K119" s="1"/>
      <c r="L119" s="16"/>
      <c r="M119" s="17"/>
      <c r="N119" s="17"/>
      <c r="O119" s="17"/>
      <c r="P119" s="18"/>
      <c r="Q119" s="25"/>
    </row>
    <row r="120" spans="3:17" x14ac:dyDescent="0.2">
      <c r="C120" s="79"/>
      <c r="D120" s="45" t="s">
        <v>54</v>
      </c>
      <c r="E120" s="1"/>
      <c r="F120" s="16">
        <f>1200*39.16*3.68+700*263.49*3.68</f>
        <v>851680.79999999993</v>
      </c>
      <c r="G120" s="17">
        <f>1200*39.16*3.68+700*263.49*3.68</f>
        <v>851680.79999999993</v>
      </c>
      <c r="H120" s="17">
        <f>1200*39.16*3.68+700*263.49*3.68</f>
        <v>851680.79999999993</v>
      </c>
      <c r="I120" s="17">
        <f>1200*39.16*3.68+700*263.49*3.68</f>
        <v>851680.79999999993</v>
      </c>
      <c r="J120" s="18">
        <f>1200*39.16*3.68+700*263.49*3.68</f>
        <v>851680.79999999993</v>
      </c>
      <c r="K120" s="1"/>
      <c r="L120" s="16"/>
      <c r="M120" s="17"/>
      <c r="N120" s="17"/>
      <c r="O120" s="17"/>
      <c r="P120" s="18"/>
      <c r="Q120" s="25"/>
    </row>
    <row r="121" spans="3:17" ht="16" thickBot="1" x14ac:dyDescent="0.25">
      <c r="C121" s="83"/>
      <c r="D121" s="46" t="s">
        <v>64</v>
      </c>
      <c r="E121" s="1"/>
      <c r="F121" s="22"/>
      <c r="G121" s="23"/>
      <c r="H121" s="23"/>
      <c r="I121" s="23"/>
      <c r="J121" s="24"/>
      <c r="K121" s="1"/>
      <c r="L121" s="22">
        <v>706560</v>
      </c>
      <c r="M121" s="23">
        <v>706560</v>
      </c>
      <c r="N121" s="23">
        <v>706560</v>
      </c>
      <c r="O121" s="23">
        <v>706560</v>
      </c>
      <c r="P121" s="24">
        <v>706560</v>
      </c>
      <c r="Q121" s="25"/>
    </row>
    <row r="122" spans="3:17" s="6" customFormat="1" x14ac:dyDescent="0.2">
      <c r="C122" s="4"/>
      <c r="D122" s="5"/>
      <c r="E122" s="2"/>
      <c r="K122" s="2"/>
    </row>
    <row r="123" spans="3:17" s="6" customFormat="1" ht="16" thickBot="1" x14ac:dyDescent="0.25">
      <c r="C123" s="4"/>
      <c r="D123" s="5"/>
      <c r="E123" s="2"/>
      <c r="K123" s="2"/>
    </row>
    <row r="124" spans="3:17" s="6" customFormat="1" ht="16" thickBot="1" x14ac:dyDescent="0.25">
      <c r="C124" s="84" t="s">
        <v>85</v>
      </c>
      <c r="D124" s="85"/>
      <c r="E124" s="2"/>
      <c r="F124" s="98"/>
      <c r="G124" s="99"/>
      <c r="H124" s="99"/>
      <c r="I124" s="99"/>
      <c r="J124" s="99"/>
      <c r="K124" s="2"/>
      <c r="L124" s="116"/>
      <c r="M124" s="117"/>
      <c r="N124" s="117"/>
      <c r="O124" s="117"/>
      <c r="P124" s="117"/>
    </row>
    <row r="125" spans="3:17" x14ac:dyDescent="0.2">
      <c r="C125" s="78" t="s">
        <v>59</v>
      </c>
      <c r="D125" s="11" t="s">
        <v>9</v>
      </c>
      <c r="E125" s="1"/>
      <c r="F125" s="50" t="s">
        <v>23</v>
      </c>
      <c r="G125" s="51" t="s">
        <v>23</v>
      </c>
      <c r="H125" s="51" t="s">
        <v>23</v>
      </c>
      <c r="I125" s="51" t="s">
        <v>23</v>
      </c>
      <c r="J125" s="52" t="s">
        <v>23</v>
      </c>
      <c r="K125" s="1"/>
      <c r="L125" s="12"/>
      <c r="M125" s="13"/>
      <c r="N125" s="13"/>
      <c r="O125" s="13"/>
      <c r="P125" s="14"/>
    </row>
    <row r="126" spans="3:17" x14ac:dyDescent="0.2">
      <c r="C126" s="79"/>
      <c r="D126" s="15" t="s">
        <v>10</v>
      </c>
      <c r="E126" s="1"/>
      <c r="F126" s="53" t="s">
        <v>23</v>
      </c>
      <c r="G126" s="36" t="s">
        <v>23</v>
      </c>
      <c r="H126" s="36" t="s">
        <v>23</v>
      </c>
      <c r="I126" s="36" t="s">
        <v>23</v>
      </c>
      <c r="J126" s="54" t="s">
        <v>23</v>
      </c>
      <c r="K126" s="1"/>
      <c r="L126" s="16"/>
      <c r="M126" s="17"/>
      <c r="N126" s="17"/>
      <c r="O126" s="17"/>
      <c r="P126" s="18"/>
    </row>
    <row r="127" spans="3:17" x14ac:dyDescent="0.2">
      <c r="C127" s="79"/>
      <c r="D127" s="15" t="s">
        <v>60</v>
      </c>
      <c r="E127" s="1"/>
      <c r="F127" s="16"/>
      <c r="G127" s="17"/>
      <c r="H127" s="17"/>
      <c r="I127" s="17"/>
      <c r="J127" s="18"/>
      <c r="K127" s="1"/>
      <c r="L127" s="16">
        <f>50000*3.68</f>
        <v>184000</v>
      </c>
      <c r="M127" s="17"/>
      <c r="N127" s="17"/>
      <c r="O127" s="17"/>
      <c r="P127" s="18"/>
    </row>
    <row r="128" spans="3:17" ht="16" thickBot="1" x14ac:dyDescent="0.25">
      <c r="C128" s="83"/>
      <c r="D128" s="37" t="s">
        <v>75</v>
      </c>
      <c r="E128" s="1"/>
      <c r="F128" s="22"/>
      <c r="G128" s="23"/>
      <c r="H128" s="23"/>
      <c r="I128" s="23"/>
      <c r="J128" s="24"/>
      <c r="K128" s="1"/>
      <c r="L128" s="22">
        <v>100000</v>
      </c>
      <c r="M128" s="23"/>
      <c r="N128" s="23"/>
      <c r="O128" s="23"/>
      <c r="P128" s="24"/>
    </row>
    <row r="129" spans="3:16" hidden="1" x14ac:dyDescent="0.2">
      <c r="C129" s="26" t="s">
        <v>11</v>
      </c>
      <c r="D129" s="26"/>
      <c r="E129" s="1"/>
      <c r="F129" s="27"/>
      <c r="G129" s="27"/>
      <c r="H129" s="27"/>
      <c r="I129" s="27"/>
      <c r="J129" s="27"/>
      <c r="K129" s="1"/>
      <c r="L129" s="27"/>
      <c r="M129" s="27"/>
      <c r="N129" s="27"/>
      <c r="O129" s="27"/>
      <c r="P129" s="27"/>
    </row>
    <row r="130" spans="3:16" hidden="1" x14ac:dyDescent="0.2">
      <c r="C130" s="32"/>
      <c r="D130" s="32"/>
      <c r="E130" s="1"/>
      <c r="F130" s="1"/>
      <c r="G130" s="1"/>
      <c r="H130" s="1"/>
      <c r="I130" s="1"/>
      <c r="J130" s="33"/>
      <c r="K130" s="1"/>
      <c r="L130" s="34"/>
      <c r="M130" s="1"/>
      <c r="N130" s="1"/>
      <c r="O130" s="1"/>
      <c r="P130" s="1"/>
    </row>
    <row r="131" spans="3:16" hidden="1" x14ac:dyDescent="0.2">
      <c r="E131" s="1"/>
      <c r="F131" s="1"/>
      <c r="G131" s="1"/>
      <c r="H131" s="1"/>
      <c r="I131" s="1"/>
      <c r="J131" s="33"/>
      <c r="K131" s="1"/>
      <c r="L131" s="34"/>
      <c r="M131" s="1"/>
      <c r="N131" s="1"/>
      <c r="O131" s="1"/>
      <c r="P131" s="1"/>
    </row>
    <row r="132" spans="3:16" ht="28.5" hidden="1" customHeight="1" x14ac:dyDescent="0.2">
      <c r="C132" s="28" t="s">
        <v>12</v>
      </c>
      <c r="D132" s="28"/>
      <c r="E132" s="1"/>
      <c r="F132" s="17"/>
      <c r="G132" s="17"/>
      <c r="H132" s="17"/>
      <c r="I132" s="17"/>
      <c r="J132" s="17"/>
      <c r="K132" s="1"/>
      <c r="L132" s="17"/>
      <c r="M132" s="17"/>
      <c r="N132" s="17"/>
      <c r="O132" s="17"/>
      <c r="P132" s="17"/>
    </row>
    <row r="133" spans="3:16" hidden="1" x14ac:dyDescent="0.2">
      <c r="E133" s="1"/>
      <c r="F133" s="17"/>
      <c r="G133" s="17"/>
      <c r="H133" s="17"/>
      <c r="I133" s="17"/>
      <c r="J133" s="17"/>
      <c r="K133" s="1"/>
      <c r="L133" s="34"/>
      <c r="M133" s="1"/>
      <c r="N133" s="1"/>
      <c r="O133" s="1"/>
      <c r="P133" s="1"/>
    </row>
    <row r="134" spans="3:16" hidden="1" x14ac:dyDescent="0.2">
      <c r="C134" s="28" t="s">
        <v>13</v>
      </c>
      <c r="D134" s="28"/>
      <c r="E134" s="1"/>
      <c r="F134" s="17"/>
      <c r="G134" s="17"/>
      <c r="H134" s="17"/>
      <c r="I134" s="17"/>
      <c r="J134" s="17"/>
      <c r="K134" s="1"/>
      <c r="L134" s="17"/>
      <c r="M134" s="17"/>
      <c r="N134" s="17"/>
      <c r="O134" s="17"/>
      <c r="P134" s="17"/>
    </row>
    <row r="135" spans="3:16" hidden="1" x14ac:dyDescent="0.2">
      <c r="C135" s="32"/>
      <c r="D135" s="32"/>
      <c r="E135" s="1"/>
      <c r="F135" s="1"/>
      <c r="G135" s="1"/>
      <c r="H135" s="1"/>
      <c r="I135" s="1"/>
      <c r="J135" s="33"/>
      <c r="K135" s="1"/>
      <c r="L135" s="34"/>
      <c r="M135" s="1"/>
      <c r="N135" s="1"/>
      <c r="O135" s="1"/>
      <c r="P135" s="1"/>
    </row>
    <row r="136" spans="3:16" hidden="1" x14ac:dyDescent="0.2">
      <c r="E136" s="1"/>
      <c r="F136" s="1"/>
      <c r="G136" s="1"/>
      <c r="H136" s="1"/>
      <c r="I136" s="1"/>
      <c r="J136" s="33"/>
      <c r="K136" s="1"/>
      <c r="L136" s="34"/>
      <c r="M136" s="1"/>
      <c r="N136" s="1"/>
      <c r="O136" s="1"/>
      <c r="P136" s="1"/>
    </row>
    <row r="137" spans="3:16" ht="28.5" hidden="1" customHeight="1" x14ac:dyDescent="0.2">
      <c r="C137" s="28" t="s">
        <v>14</v>
      </c>
      <c r="D137" s="28"/>
      <c r="E137" s="1"/>
      <c r="F137" s="17"/>
      <c r="G137" s="17"/>
      <c r="H137" s="17"/>
      <c r="I137" s="17"/>
      <c r="J137" s="17"/>
      <c r="K137" s="1"/>
      <c r="L137" s="17"/>
      <c r="M137" s="17"/>
      <c r="N137" s="17"/>
      <c r="O137" s="17"/>
      <c r="P137" s="17"/>
    </row>
    <row r="138" spans="3:16" s="6" customFormat="1" x14ac:dyDescent="0.2">
      <c r="C138" s="4"/>
      <c r="D138" s="5"/>
      <c r="E138" s="2"/>
      <c r="K138" s="2"/>
    </row>
    <row r="139" spans="3:16" s="6" customFormat="1" ht="16" thickBot="1" x14ac:dyDescent="0.25">
      <c r="C139" s="4"/>
      <c r="D139" s="5"/>
      <c r="E139" s="2"/>
      <c r="K139" s="2"/>
    </row>
    <row r="140" spans="3:16" s="67" customFormat="1" ht="24" x14ac:dyDescent="0.3">
      <c r="C140" s="125" t="s">
        <v>32</v>
      </c>
      <c r="D140" s="126"/>
      <c r="E140" s="66"/>
      <c r="F140" s="104">
        <f>SUM(F6:F137)</f>
        <v>4301901.28</v>
      </c>
      <c r="G140" s="105">
        <f>SUM(G6:G137)</f>
        <v>1408328.8000000003</v>
      </c>
      <c r="H140" s="105">
        <f>SUM(H6:H137)</f>
        <v>1258328.7999999998</v>
      </c>
      <c r="I140" s="105">
        <f>SUM(I6:I137)</f>
        <v>1300328.7999999998</v>
      </c>
      <c r="J140" s="106">
        <f>SUM(J6:J137)</f>
        <v>1293328.7999999998</v>
      </c>
      <c r="K140" s="66"/>
      <c r="L140" s="119">
        <f>SUM(L6:L137)</f>
        <v>1562807.24</v>
      </c>
      <c r="M140" s="120">
        <f>SUM(M6:M137)</f>
        <v>1178807.24</v>
      </c>
      <c r="N140" s="120">
        <f>SUM(N6:N137)</f>
        <v>1178807.24</v>
      </c>
      <c r="O140" s="120">
        <f>SUM(O6:O137)</f>
        <v>1178807.24</v>
      </c>
      <c r="P140" s="121">
        <f>SUM(P6:P137)</f>
        <v>1178807.24</v>
      </c>
    </row>
    <row r="141" spans="3:16" s="69" customFormat="1" ht="25" thickBot="1" x14ac:dyDescent="0.35">
      <c r="C141" s="127" t="s">
        <v>31</v>
      </c>
      <c r="D141" s="128"/>
      <c r="E141" s="68"/>
      <c r="F141" s="107">
        <f>SUM(F140:J140)</f>
        <v>9562216.4800000004</v>
      </c>
      <c r="G141" s="108"/>
      <c r="H141" s="108"/>
      <c r="I141" s="108"/>
      <c r="J141" s="109"/>
      <c r="K141" s="68"/>
      <c r="L141" s="122">
        <f>SUM(L140:P140)</f>
        <v>6278036.2000000002</v>
      </c>
      <c r="M141" s="123"/>
      <c r="N141" s="123"/>
      <c r="O141" s="123"/>
      <c r="P141" s="124"/>
    </row>
  </sheetData>
  <mergeCells count="66">
    <mergeCell ref="F141:J141"/>
    <mergeCell ref="L141:P141"/>
    <mergeCell ref="F2:J2"/>
    <mergeCell ref="L2:P2"/>
    <mergeCell ref="C6:C9"/>
    <mergeCell ref="C10:C11"/>
    <mergeCell ref="C12:C13"/>
    <mergeCell ref="C14:C15"/>
    <mergeCell ref="C16:C17"/>
    <mergeCell ref="C18:C19"/>
    <mergeCell ref="C49:C50"/>
    <mergeCell ref="C23:C26"/>
    <mergeCell ref="C38:C41"/>
    <mergeCell ref="C81:C82"/>
    <mergeCell ref="C92:C93"/>
    <mergeCell ref="C95:C96"/>
    <mergeCell ref="C73:C76"/>
    <mergeCell ref="C77:C78"/>
    <mergeCell ref="C79:C80"/>
    <mergeCell ref="C86:C89"/>
    <mergeCell ref="C90:C91"/>
    <mergeCell ref="C125:C128"/>
    <mergeCell ref="C85:D85"/>
    <mergeCell ref="C99:D99"/>
    <mergeCell ref="C117:D117"/>
    <mergeCell ref="C124:D124"/>
    <mergeCell ref="C113:D113"/>
    <mergeCell ref="C118:C121"/>
    <mergeCell ref="C100:C103"/>
    <mergeCell ref="C104:C105"/>
    <mergeCell ref="C106:C107"/>
    <mergeCell ref="C109:C110"/>
    <mergeCell ref="C37:D37"/>
    <mergeCell ref="C5:D5"/>
    <mergeCell ref="C53:D53"/>
    <mergeCell ref="C72:D72"/>
    <mergeCell ref="C54:C55"/>
    <mergeCell ref="C56:C57"/>
    <mergeCell ref="C58:C59"/>
    <mergeCell ref="C29:C30"/>
    <mergeCell ref="C32:C33"/>
    <mergeCell ref="C42:C43"/>
    <mergeCell ref="C44:C45"/>
    <mergeCell ref="C47:C48"/>
    <mergeCell ref="C27:C28"/>
    <mergeCell ref="F5:J5"/>
    <mergeCell ref="L5:P5"/>
    <mergeCell ref="F22:J22"/>
    <mergeCell ref="L22:P22"/>
    <mergeCell ref="C22:D22"/>
    <mergeCell ref="F72:J72"/>
    <mergeCell ref="L72:P72"/>
    <mergeCell ref="F85:J85"/>
    <mergeCell ref="L85:P85"/>
    <mergeCell ref="F37:J37"/>
    <mergeCell ref="L37:P37"/>
    <mergeCell ref="F53:J53"/>
    <mergeCell ref="L53:P53"/>
    <mergeCell ref="F117:J117"/>
    <mergeCell ref="L117:P117"/>
    <mergeCell ref="F124:J124"/>
    <mergeCell ref="L124:P124"/>
    <mergeCell ref="F99:J99"/>
    <mergeCell ref="L99:P99"/>
    <mergeCell ref="F113:J113"/>
    <mergeCell ref="L113:P1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opLeftCell="A9" zoomScale="80" zoomScaleNormal="80" workbookViewId="0">
      <selection activeCell="G31" sqref="G31"/>
    </sheetView>
  </sheetViews>
  <sheetFormatPr baseColWidth="10" defaultColWidth="8.83203125" defaultRowHeight="15" x14ac:dyDescent="0.2"/>
  <cols>
    <col min="1" max="1" width="8.83203125" style="60"/>
    <col min="2" max="2" width="12.5" style="60" bestFit="1" customWidth="1"/>
    <col min="3" max="3" width="8.83203125" style="60"/>
    <col min="4" max="4" width="12.5" style="60" bestFit="1" customWidth="1"/>
    <col min="5" max="5" width="8.83203125" style="60"/>
    <col min="6" max="6" width="15.83203125" style="60" bestFit="1" customWidth="1"/>
    <col min="7" max="7" width="14.83203125" style="60" bestFit="1" customWidth="1"/>
    <col min="8" max="16384" width="8.83203125" style="60"/>
  </cols>
  <sheetData>
    <row r="1" spans="1:7" s="55" customFormat="1" x14ac:dyDescent="0.2">
      <c r="B1" s="56" t="s">
        <v>65</v>
      </c>
      <c r="D1" s="56" t="s">
        <v>66</v>
      </c>
      <c r="F1" s="56" t="s">
        <v>67</v>
      </c>
      <c r="G1" s="56" t="s">
        <v>68</v>
      </c>
    </row>
    <row r="2" spans="1:7" x14ac:dyDescent="0.2">
      <c r="A2" s="57" t="s">
        <v>1</v>
      </c>
      <c r="B2" s="58">
        <f>Summary!F140</f>
        <v>4301901.28</v>
      </c>
      <c r="C2" s="58"/>
      <c r="D2" s="58">
        <f>Summary!L140</f>
        <v>1562807.24</v>
      </c>
      <c r="E2" s="58"/>
      <c r="F2" s="58">
        <f>B2-D2</f>
        <v>2739094.04</v>
      </c>
      <c r="G2" s="59">
        <f>1-(D2/B2)</f>
        <v>0.63671708431207885</v>
      </c>
    </row>
    <row r="3" spans="1:7" x14ac:dyDescent="0.2">
      <c r="A3" s="57" t="s">
        <v>2</v>
      </c>
      <c r="B3" s="58">
        <f>Summary!G140</f>
        <v>1408328.8000000003</v>
      </c>
      <c r="C3" s="58"/>
      <c r="D3" s="58">
        <f>Summary!M140</f>
        <v>1178807.24</v>
      </c>
      <c r="E3" s="58"/>
      <c r="F3" s="58">
        <f t="shared" ref="F3:F6" si="0">B3-D3</f>
        <v>229521.56000000029</v>
      </c>
      <c r="G3" s="59">
        <f>1-(D3/B3)</f>
        <v>0.16297441336142549</v>
      </c>
    </row>
    <row r="4" spans="1:7" x14ac:dyDescent="0.2">
      <c r="A4" s="57" t="s">
        <v>3</v>
      </c>
      <c r="B4" s="58">
        <f>Summary!H140</f>
        <v>1258328.7999999998</v>
      </c>
      <c r="C4" s="58"/>
      <c r="D4" s="58">
        <f>Summary!N140</f>
        <v>1178807.24</v>
      </c>
      <c r="E4" s="58"/>
      <c r="F4" s="58">
        <f t="shared" si="0"/>
        <v>79521.559999999823</v>
      </c>
      <c r="G4" s="59">
        <f>1-(D4/B4)</f>
        <v>6.3196169395471014E-2</v>
      </c>
    </row>
    <row r="5" spans="1:7" x14ac:dyDescent="0.2">
      <c r="A5" s="57" t="s">
        <v>4</v>
      </c>
      <c r="B5" s="58">
        <f>Summary!I140</f>
        <v>1300328.7999999998</v>
      </c>
      <c r="C5" s="58"/>
      <c r="D5" s="58">
        <f>Summary!O140</f>
        <v>1178807.24</v>
      </c>
      <c r="E5" s="58"/>
      <c r="F5" s="58">
        <f t="shared" si="0"/>
        <v>121521.55999999982</v>
      </c>
      <c r="G5" s="59">
        <f>1-(D5/B5)</f>
        <v>9.3454486280700522E-2</v>
      </c>
    </row>
    <row r="6" spans="1:7" x14ac:dyDescent="0.2">
      <c r="A6" s="57" t="s">
        <v>5</v>
      </c>
      <c r="B6" s="58">
        <f>Summary!J140</f>
        <v>1293328.7999999998</v>
      </c>
      <c r="C6" s="58"/>
      <c r="D6" s="58">
        <f>Summary!P140</f>
        <v>1178807.24</v>
      </c>
      <c r="E6" s="58"/>
      <c r="F6" s="58">
        <f t="shared" si="0"/>
        <v>114521.55999999982</v>
      </c>
      <c r="G6" s="59">
        <f>1-(D6/B6)</f>
        <v>8.8547908312255785E-2</v>
      </c>
    </row>
    <row r="7" spans="1:7" x14ac:dyDescent="0.2">
      <c r="G7" s="55"/>
    </row>
    <row r="8" spans="1:7" x14ac:dyDescent="0.2">
      <c r="A8" s="57" t="s">
        <v>69</v>
      </c>
      <c r="B8" s="61">
        <f>SUM(B2:B7)</f>
        <v>9562216.4800000004</v>
      </c>
      <c r="D8" s="61">
        <f>SUM(D2:D7)</f>
        <v>6278036.2000000002</v>
      </c>
      <c r="F8" s="61">
        <f>SUM(F2:F7)</f>
        <v>3284180.2799999993</v>
      </c>
      <c r="G8" s="62">
        <f>1-(D8/B8)</f>
        <v>0.34345387252726156</v>
      </c>
    </row>
    <row r="10" spans="1:7" x14ac:dyDescent="0.2">
      <c r="A10" s="57" t="s">
        <v>70</v>
      </c>
    </row>
    <row r="46" spans="1:7" x14ac:dyDescent="0.2">
      <c r="A46" s="63" t="s">
        <v>74</v>
      </c>
      <c r="F46" s="64" t="s">
        <v>72</v>
      </c>
      <c r="G46" s="64" t="s">
        <v>73</v>
      </c>
    </row>
    <row r="47" spans="1:7" x14ac:dyDescent="0.2">
      <c r="B47" s="60" t="s">
        <v>6</v>
      </c>
      <c r="F47" s="65">
        <f>SUM(Summary!F6:J19)</f>
        <v>2262056</v>
      </c>
      <c r="G47" s="65">
        <f>SUM(Summary!L6:P19)</f>
        <v>0</v>
      </c>
    </row>
    <row r="48" spans="1:7" x14ac:dyDescent="0.2">
      <c r="B48" s="60" t="s">
        <v>43</v>
      </c>
      <c r="F48" s="65">
        <f>SUM(Summary!F38:J48)</f>
        <v>350000</v>
      </c>
      <c r="G48" s="65">
        <f>SUM(Summary!L38:P48)</f>
        <v>0</v>
      </c>
    </row>
    <row r="49" spans="2:7" x14ac:dyDescent="0.2">
      <c r="B49" s="60" t="s">
        <v>62</v>
      </c>
      <c r="F49" s="65">
        <f>SUM(Summary!F49:J50)</f>
        <v>158240</v>
      </c>
      <c r="G49" s="65">
        <f>SUM(Summary!L49:P50)</f>
        <v>0</v>
      </c>
    </row>
    <row r="50" spans="2:7" x14ac:dyDescent="0.2">
      <c r="B50" s="60" t="s">
        <v>63</v>
      </c>
      <c r="F50" s="65">
        <f>SUM(Summary!F23:J33)</f>
        <v>500000.00000000012</v>
      </c>
      <c r="G50" s="65">
        <f>SUM(Summary!L23:P34)</f>
        <v>1706785</v>
      </c>
    </row>
    <row r="51" spans="2:7" x14ac:dyDescent="0.2">
      <c r="B51" s="60" t="s">
        <v>48</v>
      </c>
      <c r="F51" s="65">
        <f>SUM(Summary!F54:J55)</f>
        <v>0</v>
      </c>
      <c r="G51" s="65">
        <f>SUM(Summary!L54:P55)</f>
        <v>0</v>
      </c>
    </row>
    <row r="52" spans="2:7" x14ac:dyDescent="0.2">
      <c r="B52" s="60" t="s">
        <v>51</v>
      </c>
      <c r="F52" s="65">
        <f>SUM(Summary!F56:J57)</f>
        <v>0</v>
      </c>
      <c r="G52" s="65">
        <f>SUM(Summary!L56:P57)</f>
        <v>0</v>
      </c>
    </row>
    <row r="53" spans="2:7" x14ac:dyDescent="0.2">
      <c r="B53" s="60" t="s">
        <v>52</v>
      </c>
      <c r="F53" s="65">
        <f>SUM(Summary!F58:J59)</f>
        <v>0</v>
      </c>
      <c r="G53" s="65">
        <f>SUM(Summary!L58:P59)</f>
        <v>0</v>
      </c>
    </row>
    <row r="54" spans="2:7" x14ac:dyDescent="0.2">
      <c r="B54" s="60" t="s">
        <v>49</v>
      </c>
      <c r="F54" s="65">
        <f>SUM(Summary!F60:J60)</f>
        <v>0</v>
      </c>
      <c r="G54" s="65">
        <f>SUM(Summary!L60:P60)</f>
        <v>0</v>
      </c>
    </row>
    <row r="55" spans="2:7" x14ac:dyDescent="0.2">
      <c r="B55" s="60" t="s">
        <v>57</v>
      </c>
      <c r="F55" s="65">
        <f>SUM(Summary!F73:J82)</f>
        <v>0</v>
      </c>
      <c r="G55" s="65">
        <f>SUM(Summary!L73:P82)</f>
        <v>0</v>
      </c>
    </row>
    <row r="56" spans="2:7" x14ac:dyDescent="0.2">
      <c r="B56" s="60" t="s">
        <v>56</v>
      </c>
      <c r="F56" s="65">
        <f>SUM(Summary!F86:J96)</f>
        <v>0</v>
      </c>
      <c r="G56" s="65">
        <f>SUM(Summary!L86:P96)</f>
        <v>0</v>
      </c>
    </row>
    <row r="57" spans="2:7" x14ac:dyDescent="0.2">
      <c r="B57" s="60" t="s">
        <v>58</v>
      </c>
      <c r="F57" s="65">
        <f>SUM(Summary!F100:J110)</f>
        <v>184000.00000000017</v>
      </c>
      <c r="G57" s="65">
        <f>SUM(Summary!L100:P110)</f>
        <v>0</v>
      </c>
    </row>
    <row r="58" spans="2:7" x14ac:dyDescent="0.2">
      <c r="B58" s="60" t="s">
        <v>30</v>
      </c>
      <c r="F58" s="65">
        <f>SUM(Summary!F118:J121)</f>
        <v>6107920.4799999995</v>
      </c>
      <c r="G58" s="65">
        <f>SUM(Summary!L118:P121)</f>
        <v>4187251.2</v>
      </c>
    </row>
    <row r="59" spans="2:7" x14ac:dyDescent="0.2">
      <c r="B59" s="60" t="s">
        <v>8</v>
      </c>
      <c r="F59" s="65">
        <f>SUM(Summary!F125:J128)</f>
        <v>0</v>
      </c>
      <c r="G59" s="65">
        <f>SUM(Summary!L125:P128)</f>
        <v>284000</v>
      </c>
    </row>
    <row r="60" spans="2:7" x14ac:dyDescent="0.2">
      <c r="B60" s="57" t="s">
        <v>69</v>
      </c>
      <c r="F60" s="64">
        <f>SUM(F47:F59)</f>
        <v>9562216.4800000004</v>
      </c>
      <c r="G60" s="64">
        <f>SUM(G47:G59)</f>
        <v>6178036.2000000002</v>
      </c>
    </row>
    <row r="93" spans="2:2" x14ac:dyDescent="0.2">
      <c r="B93" s="57" t="s">
        <v>71</v>
      </c>
    </row>
    <row r="94" spans="2:2" x14ac:dyDescent="0.2">
      <c r="B94" s="60" t="s">
        <v>15</v>
      </c>
    </row>
    <row r="95" spans="2:2" x14ac:dyDescent="0.2">
      <c r="B95" s="60" t="s">
        <v>27</v>
      </c>
    </row>
    <row r="96" spans="2:2" x14ac:dyDescent="0.2">
      <c r="B96" s="60" t="s">
        <v>16</v>
      </c>
    </row>
    <row r="97" spans="2:2" x14ac:dyDescent="0.2">
      <c r="B97" s="60" t="s">
        <v>17</v>
      </c>
    </row>
    <row r="98" spans="2:2" x14ac:dyDescent="0.2">
      <c r="B98" s="60" t="s">
        <v>18</v>
      </c>
    </row>
    <row r="99" spans="2:2" x14ac:dyDescent="0.2">
      <c r="B99" s="60" t="s">
        <v>19</v>
      </c>
    </row>
    <row r="100" spans="2:2" x14ac:dyDescent="0.2">
      <c r="B100" s="60" t="s">
        <v>25</v>
      </c>
    </row>
    <row r="101" spans="2:2" x14ac:dyDescent="0.2">
      <c r="B101" s="60" t="s">
        <v>26</v>
      </c>
    </row>
    <row r="102" spans="2:2" x14ac:dyDescent="0.2">
      <c r="B102" s="60" t="s">
        <v>20</v>
      </c>
    </row>
    <row r="103" spans="2:2" x14ac:dyDescent="0.2">
      <c r="B103" s="60" t="s">
        <v>21</v>
      </c>
    </row>
    <row r="104" spans="2:2" x14ac:dyDescent="0.2">
      <c r="B104" s="60" t="s">
        <v>22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188C3565DCF94CAF40F34B2E73B4E9" ma:contentTypeVersion="5" ma:contentTypeDescription="Create a new document." ma:contentTypeScope="" ma:versionID="f129fc86d7b55063b5ae5505b89c0cff">
  <xsd:schema xmlns:xsd="http://www.w3.org/2001/XMLSchema" xmlns:xs="http://www.w3.org/2001/XMLSchema" xmlns:p="http://schemas.microsoft.com/office/2006/metadata/properties" xmlns:ns2="69f79b7b-e0cf-4e35-b2e6-4f31cefbf7c5" targetNamespace="http://schemas.microsoft.com/office/2006/metadata/properties" ma:root="true" ma:fieldsID="613fc88fb9a6b7a59076213fa6e60743" ns2:_="">
    <xsd:import namespace="69f79b7b-e0cf-4e35-b2e6-4f31cefbf7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79b7b-e0cf-4e35-b2e6-4f31cefbf7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7C2057-F3DE-4DA7-87C5-3B88175E91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A8F99E-9C2E-4926-984D-6BA8BEFD0C97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69f79b7b-e0cf-4e35-b2e6-4f31cefbf7c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3CB9D1A-7B58-4502-BD4F-CDCDB653C2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f79b7b-e0cf-4e35-b2e6-4f31cefbf7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Results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Ezzat Sayegh</dc:creator>
  <cp:keywords/>
  <dc:description/>
  <cp:lastModifiedBy>Microsoft Office User</cp:lastModifiedBy>
  <cp:revision/>
  <dcterms:created xsi:type="dcterms:W3CDTF">2017-05-17T05:26:37Z</dcterms:created>
  <dcterms:modified xsi:type="dcterms:W3CDTF">2018-09-23T09:26:48Z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0x010100FC188C3565DCF94CAF40F34B2E73B4E9</vt:lpwstr>
  </property>
</Properties>
</file>