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86a379eee74af4/Thesis Neokleous/Data/Basic/"/>
    </mc:Choice>
  </mc:AlternateContent>
  <xr:revisionPtr revIDLastSave="1326" documentId="8_{F0888613-E2D5-4A7D-A5F9-69C72D601E0A}" xr6:coauthVersionLast="47" xr6:coauthVersionMax="47" xr10:uidLastSave="{24648592-EDC1-4F39-85F8-D7871DC8D4F6}"/>
  <bookViews>
    <workbookView xWindow="-19851" yWindow="-103" windowWidth="19954" windowHeight="11949" xr2:uid="{00000000-000D-0000-FFFF-FFFF00000000}"/>
  </bookViews>
  <sheets>
    <sheet name="Table001" sheetId="6" r:id="rId1"/>
    <sheet name="Final" sheetId="8" r:id="rId2"/>
    <sheet name="Test1" sheetId="7" r:id="rId3"/>
  </sheets>
  <definedNames>
    <definedName name="ExternalData_5" localSheetId="1" hidden="1">Final!$A$1:$A$169</definedName>
    <definedName name="ExternalData_5" localSheetId="0" hidden="1">Table001!$A$1:$G$169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8" l="1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2" i="8"/>
  <c r="D2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C163" i="8"/>
  <c r="C164" i="8"/>
  <c r="C165" i="8"/>
  <c r="C166" i="8"/>
  <c r="C105" i="8"/>
  <c r="C104" i="8"/>
  <c r="C103" i="8"/>
  <c r="C102" i="8"/>
  <c r="C101" i="8"/>
  <c r="C100" i="8"/>
  <c r="C92" i="8"/>
  <c r="C91" i="8"/>
  <c r="C90" i="8"/>
  <c r="C89" i="8"/>
  <c r="C88" i="8"/>
  <c r="B88" i="6"/>
  <c r="B100" i="6"/>
  <c r="H100" i="6" s="1"/>
  <c r="H74" i="6"/>
  <c r="E13" i="7" s="1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E9" i="7" s="1"/>
  <c r="H60" i="6"/>
  <c r="E10" i="7" s="1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93" i="6"/>
  <c r="H94" i="6"/>
  <c r="H95" i="6"/>
  <c r="H96" i="6"/>
  <c r="H97" i="6"/>
  <c r="H98" i="6"/>
  <c r="H99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7" i="6"/>
  <c r="H168" i="6"/>
  <c r="H169" i="6"/>
  <c r="D4" i="6"/>
  <c r="D3" i="6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D9" i="7" s="1"/>
  <c r="F60" i="6"/>
  <c r="D10" i="7" s="1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D13" i="7" s="1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93" i="6"/>
  <c r="F94" i="6"/>
  <c r="F95" i="6"/>
  <c r="F96" i="6"/>
  <c r="F97" i="6"/>
  <c r="F98" i="6"/>
  <c r="F99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7" i="6"/>
  <c r="F168" i="6"/>
  <c r="F169" i="6"/>
  <c r="D2" i="6"/>
  <c r="B166" i="6"/>
  <c r="H166" i="6" s="1"/>
  <c r="B165" i="6"/>
  <c r="F165" i="6" s="1"/>
  <c r="B164" i="6"/>
  <c r="F164" i="6" s="1"/>
  <c r="B163" i="6"/>
  <c r="H163" i="6" s="1"/>
  <c r="B105" i="6"/>
  <c r="F105" i="6" s="1"/>
  <c r="B104" i="6"/>
  <c r="F104" i="6" s="1"/>
  <c r="B102" i="6"/>
  <c r="H102" i="6" s="1"/>
  <c r="B103" i="6"/>
  <c r="H103" i="6" s="1"/>
  <c r="B101" i="6"/>
  <c r="H101" i="6" s="1"/>
  <c r="B92" i="6"/>
  <c r="H92" i="6" s="1"/>
  <c r="B91" i="6"/>
  <c r="H91" i="6" s="1"/>
  <c r="B90" i="6"/>
  <c r="D90" i="6" s="1"/>
  <c r="B89" i="6"/>
  <c r="F89" i="6" s="1"/>
  <c r="D88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C9" i="7" s="1"/>
  <c r="D60" i="6"/>
  <c r="C10" i="7" s="1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C13" i="7" s="1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93" i="6"/>
  <c r="D94" i="6"/>
  <c r="D95" i="6"/>
  <c r="D96" i="6"/>
  <c r="D97" i="6"/>
  <c r="D98" i="6"/>
  <c r="D99" i="6"/>
  <c r="D118" i="6"/>
  <c r="D119" i="6"/>
  <c r="D120" i="6"/>
  <c r="D121" i="6"/>
  <c r="D122" i="6"/>
  <c r="D123" i="6"/>
  <c r="D124" i="6"/>
  <c r="D125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8" i="6"/>
  <c r="D169" i="6"/>
  <c r="D91" i="6" l="1"/>
  <c r="D164" i="6"/>
  <c r="D89" i="6"/>
  <c r="D163" i="6"/>
  <c r="D104" i="6"/>
  <c r="D101" i="6"/>
  <c r="C8" i="7"/>
  <c r="E6" i="7"/>
  <c r="H164" i="6"/>
  <c r="D105" i="6"/>
  <c r="D4" i="7"/>
  <c r="C11" i="7"/>
  <c r="F102" i="6"/>
  <c r="E11" i="7"/>
  <c r="E5" i="7"/>
  <c r="D166" i="6"/>
  <c r="C7" i="7"/>
  <c r="C6" i="7"/>
  <c r="C5" i="7"/>
  <c r="C3" i="7"/>
  <c r="F91" i="6"/>
  <c r="D6" i="7"/>
  <c r="D165" i="6"/>
  <c r="D102" i="6"/>
  <c r="F88" i="6"/>
  <c r="D11" i="7"/>
  <c r="D5" i="7"/>
  <c r="E14" i="7"/>
  <c r="E8" i="7"/>
  <c r="E3" i="7"/>
  <c r="C12" i="7"/>
  <c r="D14" i="7"/>
  <c r="E12" i="7"/>
  <c r="F103" i="6"/>
  <c r="D7" i="7"/>
  <c r="C4" i="7"/>
  <c r="D8" i="7"/>
  <c r="D3" i="7"/>
  <c r="E4" i="7"/>
  <c r="E2" i="7"/>
  <c r="C14" i="7"/>
  <c r="F166" i="6"/>
  <c r="D12" i="7"/>
  <c r="C2" i="7"/>
  <c r="D2" i="7"/>
  <c r="H165" i="6"/>
  <c r="E7" i="7"/>
  <c r="H105" i="6"/>
  <c r="H90" i="6"/>
  <c r="D103" i="6"/>
  <c r="F101" i="6"/>
  <c r="H104" i="6"/>
  <c r="H89" i="6"/>
  <c r="F100" i="6"/>
  <c r="H88" i="6"/>
  <c r="F163" i="6"/>
  <c r="F92" i="6"/>
  <c r="D100" i="6"/>
  <c r="D92" i="6"/>
  <c r="F90" i="6"/>
  <c r="E16" i="7" l="1"/>
  <c r="C16" i="7"/>
  <c r="D16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2DDF0C99-4D00-4E3E-97C8-E7F0F72283B9}" keepAlive="1" name="Query - Table001 (Page 1) (2)" description="Connection to the 'Table001 (Page 1) (2)' query in the workbook." type="5" refreshedVersion="8" background="1" saveData="1">
    <dbPr connection="Provider=Microsoft.Mashup.OleDb.1;Data Source=$Workbook$;Location=&quot;Table001 (Page 1) (2)&quot;;Extended Properties=&quot;&quot;" command="SELECT * FROM [Table001 (Page 1) (2)]"/>
  </connection>
  <connection id="3" xr16:uid="{99F1BFB5-D253-4350-847A-FA1C03182082}" keepAlive="1" name="Query - Table001 (Page 1) (3)" description="Connection to the 'Table001 (Page 1) (3)' query in the workbook." type="5" refreshedVersion="8" background="1" saveData="1">
    <dbPr connection="Provider=Microsoft.Mashup.OleDb.1;Data Source=$Workbook$;Location=&quot;Table001 (Page 1) (3)&quot;;Extended Properties=&quot;&quot;" command="SELECT * FROM [Table001 (Page 1) (3)]"/>
  </connection>
  <connection id="4" xr16:uid="{8D7EEF0D-B398-48A2-BE6A-E02320EEBB73}" keepAlive="1" name="Query - Table001 (Page 1) (4)" description="Connection to the 'Table001 (Page 1) (4)' query in the workbook." type="5" refreshedVersion="0" background="1" saveData="1">
    <dbPr connection="Provider=Microsoft.Mashup.OleDb.1;Data Source=$Workbook$;Location=&quot;Table001 (Page 1) (4)&quot;;Extended Properties=&quot;&quot;" command="SELECT * FROM [Table001 (Page 1) (4)]"/>
  </connection>
  <connection id="5" xr16:uid="{DBCC0BFC-3D9C-4213-B3D4-2963F487B9DA}" keepAlive="1" name="Query - Table001 (Page 1) (5)" description="Connection to the 'Table001 (Page 1) (5)' query in the workbook." type="5" refreshedVersion="0" background="1" saveData="1">
    <dbPr connection="Provider=Microsoft.Mashup.OleDb.1;Data Source=$Workbook$;Location=&quot;Table001 (Page 1) (5)&quot;;Extended Properties=&quot;&quot;" command="SELECT * FROM [Table001 (Page 1) (5)]"/>
  </connection>
  <connection id="6" xr16:uid="{00000000-0015-0000-FFFF-FFFF01000000}" keepAlive="1" name="Query - Table002 (Page 2)" description="Connection to the 'Table002 (Page 2)' query in the workbook." type="5" refreshedVersion="8" background="1" saveData="1">
    <dbPr connection="Provider=Microsoft.Mashup.OleDb.1;Data Source=$Workbook$;Location=&quot;Table002 (Page 2)&quot;;Extended Properties=&quot;&quot;" command="SELECT * FROM [Table002 (Page 2)]"/>
  </connection>
  <connection id="7" xr16:uid="{89AA41FF-A4CB-4FEE-8067-1A3814DDD694}" keepAlive="1" name="Query - Table002 (Page 2) (2)" description="Connection to the 'Table002 (Page 2) (2)' query in the workbook." type="5" refreshedVersion="0" background="1" saveData="1">
    <dbPr connection="Provider=Microsoft.Mashup.OleDb.1;Data Source=$Workbook$;Location=&quot;Table002 (Page 2) (2)&quot;;Extended Properties=&quot;&quot;" command="SELECT * FROM [Table002 (Page 2) (2)]"/>
  </connection>
  <connection id="8" xr16:uid="{00000000-0015-0000-FFFF-FFFF02000000}" keepAlive="1" name="Query - Table003 (Page 3)" description="Connection to the 'Table003 (Page 3)' query in the workbook." type="5" refreshedVersion="8" background="1" saveData="1">
    <dbPr connection="Provider=Microsoft.Mashup.OleDb.1;Data Source=$Workbook$;Location=&quot;Table003 (Page 3)&quot;;Extended Properties=&quot;&quot;" command="SELECT * FROM [Table003 (Page 3)]"/>
  </connection>
  <connection id="9" xr16:uid="{4D5FA7EF-F8F2-426E-9F15-BC63EB04BD9B}" keepAlive="1" name="Query - Table003 (Page 3) (2)" description="Connection to the 'Table003 (Page 3) (2)' query in the workbook." type="5" refreshedVersion="0" background="1" saveData="1">
    <dbPr connection="Provider=Microsoft.Mashup.OleDb.1;Data Source=$Workbook$;Location=&quot;Table003 (Page 3) (2)&quot;;Extended Properties=&quot;&quot;" command="SELECT * FROM [Table003 (Page 3) (2)]"/>
  </connection>
  <connection id="10" xr16:uid="{00000000-0015-0000-FFFF-FFFF03000000}" keepAlive="1" name="Query - Table004 (Page 4)" description="Connection to the 'Table004 (Page 4)' query in the workbook." type="5" refreshedVersion="8" background="1" saveData="1">
    <dbPr connection="Provider=Microsoft.Mashup.OleDb.1;Data Source=$Workbook$;Location=&quot;Table004 (Page 4)&quot;;Extended Properties=&quot;&quot;" command="SELECT * FROM [Table004 (Page 4)]"/>
  </connection>
  <connection id="11" xr16:uid="{DC753B92-8FE2-4B2D-86CE-DEA4CFA92D38}" keepAlive="1" name="Query - Table004 (Page 4) (2)" description="Connection to the 'Table004 (Page 4) (2)' query in the workbook." type="5" refreshedVersion="0" background="1" saveData="1">
    <dbPr connection="Provider=Microsoft.Mashup.OleDb.1;Data Source=$Workbook$;Location=&quot;Table004 (Page 4) (2)&quot;;Extended Properties=&quot;&quot;" command="SELECT * FROM [Table004 (Page 4) (2)]"/>
  </connection>
  <connection id="12" xr16:uid="{00000000-0015-0000-FFFF-FFFF04000000}" keepAlive="1" name="Query - Table005 (Page 5)" description="Connection to the 'Table005 (Page 5)' query in the workbook." type="5" refreshedVersion="0" background="1">
    <dbPr connection="Provider=Microsoft.Mashup.OleDb.1;Data Source=$Workbook$;Location=&quot;Table005 (Page 5)&quot;;Extended Properties=&quot;&quot;" command="SELECT * FROM [Table005 (Page 5)]"/>
  </connection>
  <connection id="13" xr16:uid="{A91F60D8-908F-4045-BD58-7C9455DD99F8}" keepAlive="1" name="Query - Table005 (Page 5) (2)" description="Connection to the 'Table005 (Page 5) (2)' query in the workbook." type="5" refreshedVersion="0" background="1" saveData="1">
    <dbPr connection="Provider=Microsoft.Mashup.OleDb.1;Data Source=$Workbook$;Location=&quot;Table005 (Page 5) (2)&quot;;Extended Properties=&quot;&quot;" command="SELECT * FROM [Table005 (Page 5) (2)]"/>
  </connection>
</connections>
</file>

<file path=xl/sharedStrings.xml><?xml version="1.0" encoding="utf-8"?>
<sst xmlns="http://schemas.openxmlformats.org/spreadsheetml/2006/main" count="787" uniqueCount="240">
  <si>
    <t>ΟΝΟΜΑΣΙΑ ΚΑΙ ΕΙΔΟΣ ΠΡΟΙΟΝΤΟΣ</t>
  </si>
  <si>
    <t>ΠΟΣΟΤΗΤΑ</t>
  </si>
  <si>
    <t>ΑΚΡΙΒΟΤΕΡΗ ΤΙΜΗ ΠΩΛΗΣΗΣ</t>
  </si>
  <si>
    <t>ΑΚΡΙΒΟΤΕΡΗ ΤΙΜΗ/ποσοτητα</t>
  </si>
  <si>
    <t>ΦΘΗΝΟΤΕΡΗ ΤΙΜΗ ΠΩΛΗΣΗΣ</t>
  </si>
  <si>
    <t>ΦΘΗΝΟΤΕΡΗ ΤΙΜΗ/ποσοτητα</t>
  </si>
  <si>
    <t>ΜΕΣΗ ΤΙΜΗ ΠΩΛΗΣΗΣ</t>
  </si>
  <si>
    <t>ΜΕΣΗ ΤΙΜΗ/ποσοτητα</t>
  </si>
  <si>
    <t>Tilda Pure Basmati Original 1Kg</t>
  </si>
  <si>
    <t>ΣΟΛΕΑΣ 3A Rice Glasse (σούπες και γεμιστά) 1kg</t>
  </si>
  <si>
    <t>Uncle Bens Ρύζι Μακρύκοκκο - Parboiled (20 λεπτά) 1kg</t>
  </si>
  <si>
    <t>ΣΟΛΕΑΣ 3A Ρύζι Basmati Αυθεντικό Αρωματικό1Kg</t>
  </si>
  <si>
    <t>ΣΟΛΕΑΣ 3A Rice Parboiled (πράσινη συσκευασία) 1Kg</t>
  </si>
  <si>
    <t>Uncle Bens Ρύζι Μακρύκοκκο - Parboiled (10 λεπτά) 1kg</t>
  </si>
  <si>
    <t>Bali Rice Parboiled Ρύζι Μακρύκοκκο 1kg</t>
  </si>
  <si>
    <t>Tilda Ρύζι Basmati Original 500gr - μπλέ συσκευασία</t>
  </si>
  <si>
    <t>ΣΟΛΕΑΣ 3A Ρύζι Καρολίνα 1Kg - πράσινη συσκευασία</t>
  </si>
  <si>
    <t>ΣΟΛΕΑΣ 3Α Φακές χονδρές 1Kg</t>
  </si>
  <si>
    <t>ΑΓΡΙΝΟ Φακές ψιλές 500gr</t>
  </si>
  <si>
    <t>ΣΟΛΕΑΣ 3Α Φασόλια γίγαντες 500gr</t>
  </si>
  <si>
    <t>ΣΟΛΕΑΣ 3Α Φασόλια Αργεντινής 1Kg</t>
  </si>
  <si>
    <t>ΣΟΛΕΑΣ 3Α Ρεβύθια Πλυμμένα χωρίς φλούδα 500gr</t>
  </si>
  <si>
    <t>ΣΟΛΕΑΣ 3Α Λουβιά (Εισαγώμενα) 1Kg</t>
  </si>
  <si>
    <t>3 άλφα φασόλια γίγαντες 500gr (Α/φοι Καραγεωργίου)</t>
  </si>
  <si>
    <t>ΜΙΤΣΙΔΗΣ φασόλια μέτρια 1kg</t>
  </si>
  <si>
    <t>ΜΙΤΣΙΔΗΣ φακές ψιλές 1kg</t>
  </si>
  <si>
    <t>ΜΙΤΣΙΔΗΣ φακές χονδρές 1kg</t>
  </si>
  <si>
    <t>ΜΙΤΣΙΔΗΣ ρεβύθια σπαστά αποφλοιωμένα 500gr</t>
  </si>
  <si>
    <t>NATURAL LIFE λουβιά 1kg</t>
  </si>
  <si>
    <t>ΑΓΡΙΝΟ Φασόλια μέτρια 500gr</t>
  </si>
  <si>
    <t>Α. ΚΕΠΟΛΑ Πουργούρι ειδικό για πιλάφι 500gr</t>
  </si>
  <si>
    <t>ΜΙΤΣΙΔΗΣ BULGUR WHEAT για πιλάφι 500gr</t>
  </si>
  <si>
    <t>ΣΟΛΕΑΣ 3Α πουργούρι για πιλάφι 500gr</t>
  </si>
  <si>
    <t>Χαραλαμπίδης - Κρίστης Ημιάπαχο (Κίτρινο) 2ltr</t>
  </si>
  <si>
    <t>Χαραλαμπίδης - Κρίστης Ημιάπαχο (Κίτρινο) 1ltr</t>
  </si>
  <si>
    <t>Χαραλαμπίδης - Κρίστης Πλήρες (Κόκκινο) 2ltr</t>
  </si>
  <si>
    <t>ΛΑΝΙΤΗΣ Ημιάπαχο (Κίτρινο) 2ltr</t>
  </si>
  <si>
    <t>Χαραλαμπίδης - Κρίστης Delact Ημιάπαχο 1ltr</t>
  </si>
  <si>
    <t>Χαραλαμπίδης - Κρίστης Άπαχο (Μπλέ) 1ltr</t>
  </si>
  <si>
    <t>ΛΑΝΙΤΗΣ Ημιάπαχο (Κίτρινο) 1,5ltr</t>
  </si>
  <si>
    <t>ΛΑΝΙΤΗΣ Πλήρες (Κόκκινο) 2ltr</t>
  </si>
  <si>
    <t>ΑΛΑΜΠΡΑ Η ΓΙΑΓΙΑ πρόβειο γιαούρτι 700gr</t>
  </si>
  <si>
    <t>Χαραλαμπίδης - Κρίστης Στραγγάτο 1kg (καφέ συσκ.)</t>
  </si>
  <si>
    <t>ΖΗΤΑ Στραγγιστό Super Light 1kg (ροζ συσκ.)</t>
  </si>
  <si>
    <t>ΖΗΤΑ Super Στραγγιστό 1kg (μπλέ συσκ.)</t>
  </si>
  <si>
    <t>ΖΗΤΑ Super Στραγγιστό 0% Light 1kg (κίτρινη συσκ.)</t>
  </si>
  <si>
    <t>Χαρ. - Κρίστης Στραγγάτο 0% 1kg (κίτρινη συσκ.)</t>
  </si>
  <si>
    <t>Γ&amp;Ι ΚΕΣΕΣ ΑΥΔΗΜΟΥ Πρόβειο 450gr</t>
  </si>
  <si>
    <t>Nescafe Classic 200gr Tin</t>
  </si>
  <si>
    <t>Nescafe Classic 100gr Tin</t>
  </si>
  <si>
    <t>Douwe Egberts Στιγμ. Καφές Εσπρέσο 100% Arabica 95gr</t>
  </si>
  <si>
    <t>Jacobs Gold Επιλεγμένο χαρμάνι 95gr</t>
  </si>
  <si>
    <t>Jacobs Εκλεκτός Instant 100gr</t>
  </si>
  <si>
    <t>Nescafe Azera Espresso 100% Arabica 95gr Tin</t>
  </si>
  <si>
    <t>Celest Instant Classic 200gr</t>
  </si>
  <si>
    <t>Καφές Λαικού ΧΡΥΣΟΣ 200gr</t>
  </si>
  <si>
    <t>Γ. ΧΑΡΑΛΑΜΠΟΥΣ Κλασσικός 200gr</t>
  </si>
  <si>
    <t>Καφές Λαικού ΧΡΥΣΟΣ 500gr</t>
  </si>
  <si>
    <t>Γ. ΧΑΡΑΛΑΜΠΟΥΣ Κλασσικός 500gr</t>
  </si>
  <si>
    <t>ΜΙΤΣΙΔΗΣ αλεύρι Φαρίνα '00' 1kg</t>
  </si>
  <si>
    <t>ΜΙΤΣΙΔΗΣ αλεύρι Χωριάτικο 1kg</t>
  </si>
  <si>
    <t>ΜΙΤΣΙΔΗΣ αλεύρι για όλες τις χρήσεις 1kg</t>
  </si>
  <si>
    <t>ΘΡΙΑΜΒΟΣ αλεύρι Φαρίνα '00' 1kg</t>
  </si>
  <si>
    <t>ΘΡΙΑΜΒΟΣ αλεύρι Χωριάτικο 1kg</t>
  </si>
  <si>
    <t>Ζάχαρη 1kg (φθηνότερη συσκευασία)</t>
  </si>
  <si>
    <t>Αυγά 12 τεμάχια (Μ) - (53gr - 63gr) -(φθηνότερη συσκ.)</t>
  </si>
  <si>
    <t>Philadelphia Spread Original 200gr</t>
  </si>
  <si>
    <t>Dirollo Cottage Cheese 225gr 2.2% λιπαρά</t>
  </si>
  <si>
    <t>Valio Edam Slices (17% Fat) 250gr x 2</t>
  </si>
  <si>
    <t>Valio Edam Slices (24% Fat) 250gr x 2</t>
  </si>
  <si>
    <t>Χαραλαμπίδης - Κρίστης Φέττα 200gr Vaccum Π.Ο.Π</t>
  </si>
  <si>
    <t>ΔΩΔΩΝΗ Φέττα 200gr</t>
  </si>
  <si>
    <t>ΑΛΑΜΠΡΑ Τρίμμα 200gr (Μείγμα χαλούμι - αναρή)</t>
  </si>
  <si>
    <t>La Vache Qui Rit Portion (16 τεμάχια) 267gr</t>
  </si>
  <si>
    <t>Valio Gouda Slices 250Gr x2</t>
  </si>
  <si>
    <t>Χαρ. - Κρίστης χαλλούμι ΠΟΠ 200gr (κόκκινη σ.)</t>
  </si>
  <si>
    <t>ΛΑΝΙΤΗΣ χαλλούμι ΠΟΠ 225gr</t>
  </si>
  <si>
    <t>Χαρ. - Κρίστης Αναρή φρέσκια αλατισμένη 300gr</t>
  </si>
  <si>
    <t>Kellogs Coco Pops Chocos 500gr</t>
  </si>
  <si>
    <t>Quaker Oats Classic 500gr Bag</t>
  </si>
  <si>
    <t>Kellogs Special K Classic 500gr</t>
  </si>
  <si>
    <t>Kellogs Coco Pops 500gr</t>
  </si>
  <si>
    <t>Nestle Lion Cereal 400gr (καραμέλα και σοκολάτα)</t>
  </si>
  <si>
    <t>Kellogs Corn Flakes 375gr</t>
  </si>
  <si>
    <t>Nestle Fitness Ολικής Αλέσεως 375gr</t>
  </si>
  <si>
    <t>Nestle Fitness Dark Chocolate 375gr</t>
  </si>
  <si>
    <t>ΓΡΗΓΟΡΙΟΥ καπνιστή γαλοπούλα Sliced 200gr</t>
  </si>
  <si>
    <t>ΓΡΗΓΟΡΙΟΥ Λούντζα 'Pork Loin' sliced 150gr</t>
  </si>
  <si>
    <t>ΓΡΗΓΟΡΙΟΥ Ζαμπόν / Ηam Sliced 300gr</t>
  </si>
  <si>
    <t>ΧΡΥΣΟΔΑΛΙΑ στήθος καπνιστή γαλοπούλα Sliced 200gr</t>
  </si>
  <si>
    <t>ΓΡΗΓΟΡΙΟΥ Streaky Bacon Sliced 150gr</t>
  </si>
  <si>
    <t>Snack Γαλοπούλα Καπνιστή / Turkey Smoked Sliced 200gr</t>
  </si>
  <si>
    <t>ΧΡΥΣΟΔΑΛΙΑ Μπέικον Sliced 300gr</t>
  </si>
  <si>
    <t>Rio Mare Tuna in Olive oil 160gr x 3 (1 Free)</t>
  </si>
  <si>
    <t>Rio Mare Tuna in Olive oil 80gr x 4 (1 Free)</t>
  </si>
  <si>
    <t>Sevyco White Tuna Diet in water 185gr x 4 (Ειδική τιμή)</t>
  </si>
  <si>
    <t>Sevyco Tuna Rose Diet in water 95gr x 4 (Ειδική τιμή)</t>
  </si>
  <si>
    <t>Sevyco White Tuna Diet in water 95gr x 4 (Ειδική τιμή)</t>
  </si>
  <si>
    <t>Tulip Chopped Ham 200gr</t>
  </si>
  <si>
    <t>Zwan Chopped Ham and Pork 200gr</t>
  </si>
  <si>
    <t>Zwan Luncheon Meat Pork 200gr</t>
  </si>
  <si>
    <t>Karla Corned Beef 340gr</t>
  </si>
  <si>
    <t>Nounou Evaporated Light 400gr (γαλάζια συσκ.)</t>
  </si>
  <si>
    <t>Nounou Evaporated 400gr (μπλέ συσκ.)</t>
  </si>
  <si>
    <t>Nounou Condensed - ζαχαρούχο 397gr</t>
  </si>
  <si>
    <t>ΑΓΙΟΣ ΝΙΚΟΛΑΟΣ 1.5ltr x 6</t>
  </si>
  <si>
    <t>ΑΓΡΟΣ 1.5ltr x 6</t>
  </si>
  <si>
    <t>ΑΓΙΟΣ ΝΙΚΟΛΑΟΣ 0.50 ltr x 12</t>
  </si>
  <si>
    <t>ΚΥΚΚΟΣ 1.5ltr x 6</t>
  </si>
  <si>
    <t>ΑΓΡΟΣ 0.50 ltr x 12</t>
  </si>
  <si>
    <t>ΚΥΚΚΟΣ 0.50 ltr x 12</t>
  </si>
  <si>
    <t>Edesma Θράψαλο Ροδέλες (squid rings) 700gr</t>
  </si>
  <si>
    <t>Findus Σολωμός (4 pcs) 500gr</t>
  </si>
  <si>
    <t>Foodpax Σολωμός Ατλαντικού Portions 125gr x 4</t>
  </si>
  <si>
    <t>Birds Eye Breaded Cod 4 Large Fillets 440gr</t>
  </si>
  <si>
    <t>Nordsea 4 τραγανιστά φιλέτα ψαριού 300gr</t>
  </si>
  <si>
    <t>Edesma Chicken Nuggets 900gr</t>
  </si>
  <si>
    <t>ΓΡΗΓΟΡΙΟΥ Hamburgers Beef &amp; Pork (6 pcs) 480gr</t>
  </si>
  <si>
    <t>Creta Farm εν ελλάδη νοστιμιές Chicken Nuggets 400gr</t>
  </si>
  <si>
    <t>ΓΡΗΓΟΡΙΟΥ Burgers γαλοπούλας (6 pcs) 480gr</t>
  </si>
  <si>
    <t>MITSIDES Χωριάτικες Ραβιόλες 375gr</t>
  </si>
  <si>
    <t>Creta Farm En Elladi Chicken Donner (γύρος κοτοπ.) 330gr</t>
  </si>
  <si>
    <t>Creta Farm En Elladi Pork Donner (γύρος χοιρινός) 330gr</t>
  </si>
  <si>
    <t>ΜΙΤΣΙΔΗΣ Χωριάτικα μακαρόνια 500gr (χάρτινη συσκ.)</t>
  </si>
  <si>
    <t>ΜΙΤΣΙΔΗΣ Spaghetti 500gr</t>
  </si>
  <si>
    <t>MELISSA Spaghetti No 6 500gr</t>
  </si>
  <si>
    <t>Barilla Spaghetti No 5 500gr</t>
  </si>
  <si>
    <t>MELISSA Κριθαράκι (Orzo) 500gr</t>
  </si>
  <si>
    <t>ΜΙΤΣΙΔΗΣ Κριθαράκι (Orzo) 500gr</t>
  </si>
  <si>
    <t>Barilla Linguini 500gr</t>
  </si>
  <si>
    <t>MELISSA Penne Rigate 500gr</t>
  </si>
  <si>
    <t>Χόρτα Δέσμης</t>
  </si>
  <si>
    <t>Πατάτες Φρέσκες (Kg)</t>
  </si>
  <si>
    <t>Ντομάτες Α (Kg)</t>
  </si>
  <si>
    <t>Αγγουράκια Θερμοκηπίου (Kg)</t>
  </si>
  <si>
    <t>Αγγουράκια Χωραφιού (Kg)</t>
  </si>
  <si>
    <t>Χοιρινός Λαπάς με κόκκαλο (Kg)</t>
  </si>
  <si>
    <t>Χοιρινή Μπριζόλα φιλέτο (Kg)</t>
  </si>
  <si>
    <t>Χοιρινός Κιμάς (από μερί) (Kg)</t>
  </si>
  <si>
    <t>Κοτόπουλο ολόκληρο (Kg) (Χαμηλότερη Τιμή)</t>
  </si>
  <si>
    <t>Κοτόπουλο στήθος φιλέτο (Kg) (Χαμηλότερη Τιμή)</t>
  </si>
  <si>
    <t>Αμνοερίφια μικρά (Kg)</t>
  </si>
  <si>
    <t>Βοδινό top-side (Kg) (ψαχνό, χωρίς κόκκαλο και λίπος)</t>
  </si>
  <si>
    <t>Βοδινός κιμάς (Kg) (από κουτάλα καθαρισμένη)</t>
  </si>
  <si>
    <t>Κουνέλι (Kg) (χαμηλότερη τιμή)</t>
  </si>
  <si>
    <t>Λαβράκι Μεγάλο (Kg)</t>
  </si>
  <si>
    <t>Τσιπούρα Μεγάλη (Kg)</t>
  </si>
  <si>
    <t>Γόπες (Kg)</t>
  </si>
  <si>
    <t>Μπαρμπούνι (Kg)</t>
  </si>
  <si>
    <t>Καλαμάρι Μεγάλο (Kg)</t>
  </si>
  <si>
    <t>Καλαμάρι Μικρό (Kg)</t>
  </si>
  <si>
    <t>Χταπόδι Μεγάλο (Kg)</t>
  </si>
  <si>
    <t>Χταπόδι Μικρό (Kg)</t>
  </si>
  <si>
    <t>Ψωμί Άσπρο μεγάλο (900gr - 1000gr) (χαμηλότερη τιμή)</t>
  </si>
  <si>
    <t>Ψωμί Άσπρο μικρό (450gr-500gr)(χαμηλότερη τιμή)</t>
  </si>
  <si>
    <t>Slice Άσπρο μεγάλο (900gr - 1000gr) (χαμηλότερη τιμή)</t>
  </si>
  <si>
    <t>Slice Άσπρο μικρό (450gr-500gr) (χαμηλότερη τιμή)</t>
  </si>
  <si>
    <t>Slice Ολικής Αλέσεως μεγάλο (900gr - 1000gr) (χαμηλότερη τιμή)</t>
  </si>
  <si>
    <t>Slice Ολικής Αλέσεως μικρό (450gr-500gr) (χαμηλότερη τιμή)</t>
  </si>
  <si>
    <t>Flora Sunflower Oil 3ltr</t>
  </si>
  <si>
    <t>Lesieur Sunflower Oil 3ltr</t>
  </si>
  <si>
    <t>Spry 350gr</t>
  </si>
  <si>
    <t>Ambrosia Sunflower Oil 3ltr</t>
  </si>
  <si>
    <t>Sekep Olive Oil Extra Virgin 1ltr P.Bottle</t>
  </si>
  <si>
    <t>Agios Georgios Olive Oil Extra (Cyprus) 1ltr</t>
  </si>
  <si>
    <t>Eliohori Olive Oil Extra Virgin 1ltr (πλαστικό μπουκάλι)</t>
  </si>
  <si>
    <t>ΑΛΤΙΣ Εξαιρετικό Παρθένο Ελαιόλαδο Παραδοσιακό 1ltr</t>
  </si>
  <si>
    <t>ΚΕΑΝ Pomilori Classic Χυμός Ντομάτας 250ml</t>
  </si>
  <si>
    <t>Μιτσίδης Περαστή Ντομάτα - Passata 3x200 g</t>
  </si>
  <si>
    <t>ΜΙΤΣΙΔΗΣ πάστα ντομάτας 4Χ70gr</t>
  </si>
  <si>
    <t>BLOSSOM πάστα ντομάτας 4Χ70gr</t>
  </si>
  <si>
    <t>SWS πουρές τομάτας 4Χ70gr</t>
  </si>
  <si>
    <t>Maggi Ζωμός Κότας 12 κύβοι</t>
  </si>
  <si>
    <t>BLOSSOM πάστα ντομάτας 70gr</t>
  </si>
  <si>
    <t>ΚΥΛΙΝΔΡΟΣ 10kg (ΤΙΜΗ ΜΕ ΕΠΙΣΤΡΟΦΗ ΑΔΕΙΟΥ)</t>
  </si>
  <si>
    <t>type</t>
  </si>
  <si>
    <t>product</t>
  </si>
  <si>
    <t>quantity</t>
  </si>
  <si>
    <t>max</t>
  </si>
  <si>
    <t>min</t>
  </si>
  <si>
    <t>avg</t>
  </si>
  <si>
    <t>month</t>
  </si>
  <si>
    <t>year</t>
  </si>
  <si>
    <t>file</t>
  </si>
  <si>
    <t>ΡΥΖΙ</t>
  </si>
  <si>
    <t>ΒασικάΚαταναλωτικάΑγαθά</t>
  </si>
  <si>
    <t>ΟΣΠΡΙΑ</t>
  </si>
  <si>
    <t>ΠΟΥΡΓΟΥΡΙ</t>
  </si>
  <si>
    <t>ΦΡΕΣΚΟ ΓΑΛΑ</t>
  </si>
  <si>
    <t>ΓΙΑΟΥΡΤΙ</t>
  </si>
  <si>
    <t>ΚΑΦΕΣ</t>
  </si>
  <si>
    <t>ΑΛΕΥΡΙ</t>
  </si>
  <si>
    <t>ΖΑΧΑΡΗ</t>
  </si>
  <si>
    <t>ΑΥΓΑ</t>
  </si>
  <si>
    <t>ΤΥΡΙ</t>
  </si>
  <si>
    <t>ΔΗΜΗΤΡΙΑΚΑ</t>
  </si>
  <si>
    <t>ΒΡΩΜΗ</t>
  </si>
  <si>
    <t>ΑΛΛΑΝΤΙΚΑ</t>
  </si>
  <si>
    <t>ΚΟΝΣΕΡΒΕΣ ΤΟΝΟΥ</t>
  </si>
  <si>
    <t>ΚΟΝΣΕΡΒΕΣ</t>
  </si>
  <si>
    <t>ΕΜΦΙΑΛΩΜΕΝΟ ΝΕΡΟ</t>
  </si>
  <si>
    <t>ΚΑΤΕΨΥΓΜΕΝΑ</t>
  </si>
  <si>
    <t>ΖΥΜΑΡΙΚΑ</t>
  </si>
  <si>
    <t>ΧΟΡΤΑ</t>
  </si>
  <si>
    <t>ΚΡΕΑΣ</t>
  </si>
  <si>
    <t>ΦΡΕΣΚΟ ΨΑΡΙ/ΜΑΛΑΚΙΑ</t>
  </si>
  <si>
    <t>ΨΩΜΙ</t>
  </si>
  <si>
    <t>ΗΛΙΕΛΑΙΟ</t>
  </si>
  <si>
    <t>ΦΥΤΙΚΟ ΜΑΓΕΙΡΙΚΟ ΛΙΠΟΣ</t>
  </si>
  <si>
    <t>ΕΛΑΙΟΛΑΔΟ</t>
  </si>
  <si>
    <t>ΝΤΟΜΑΤΟΧΥΜΟΣ/ΠΕΛΤΕΣ</t>
  </si>
  <si>
    <t>ΖΩΜΟΣ</t>
  </si>
  <si>
    <t>ΚΥΛΙΝΔΡΟΣ ΥΓΡΑΕΡΙΟΥ</t>
  </si>
  <si>
    <t>ΜΗΝΑΣ</t>
  </si>
  <si>
    <t>ΧΡΟΝΟΣ</t>
  </si>
  <si>
    <t>ΚΑΤΗΓΟΡΙΑ</t>
  </si>
  <si>
    <t>ΡΥΖΙΑ</t>
  </si>
  <si>
    <t>1kg</t>
  </si>
  <si>
    <t>500gr</t>
  </si>
  <si>
    <t>1L</t>
  </si>
  <si>
    <t>200gr</t>
  </si>
  <si>
    <t>12pcs</t>
  </si>
  <si>
    <t>ΤΥΡΙΑ</t>
  </si>
  <si>
    <t>300gr</t>
  </si>
  <si>
    <t>100gr</t>
  </si>
  <si>
    <t>ΕΜΦΙΑΛΟΜΕΝΟ ΝΕΡΟ</t>
  </si>
  <si>
    <t>ΠΑΤΑΤΕΣ</t>
  </si>
  <si>
    <t>ΝΤΟΜΑΤΕΣ</t>
  </si>
  <si>
    <t>ΑΓΓΟΥΡΙΑ</t>
  </si>
  <si>
    <t>ΧΟΙΡΙΝΗ ΜΠΡΙΖΟΛΑ ΦΙΛΕΤΟ</t>
  </si>
  <si>
    <t>ΚΟΤΟΠΟΥΛΟ ΟΛΟΚΛΗΡΟ</t>
  </si>
  <si>
    <t>ΑΜΝΟΕΡΙΦΙΑ</t>
  </si>
  <si>
    <t>ΒΟΔΙΝΟΣ ΚΙΜΑΣ</t>
  </si>
  <si>
    <t>ΤΣΙΠΟΥΡΑ</t>
  </si>
  <si>
    <t>ΧΤΑΠΟΔΙ</t>
  </si>
  <si>
    <t>ΑΡΤΟΠΟΙΗΜΑΤΑ</t>
  </si>
  <si>
    <t>-</t>
  </si>
  <si>
    <t>ΝΤΟΜΑΤΟΧΥΜΟΣ/ ΠΕΛΤΕΣ</t>
  </si>
  <si>
    <t>70gr</t>
  </si>
  <si>
    <t>10L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</si>
</sst>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61"/>
      <scheme val="minor"/>
    </font>
    <font>
      <sz val="14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1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</font>
      <numFmt numFmtId="0" formatCode="General"/>
    </dxf>
    <dxf>
      <font>
        <b/>
        <strike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</dxfs>
  <tableStyles count="0" defaultTableStyle="TableStyleMedium2" defaultPivotStyle="PivotStyleLight16"/>
  <colors>
    <mruColors>
      <color rgb="FFE08C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00000000-0016-0000-0000-000000000000}" autoFormatId="16" applyNumberFormats="0" applyBorderFormats="0" applyFontFormats="0" applyPatternFormats="0" applyAlignmentFormats="0" applyWidthHeightFormats="0">
  <queryTableRefresh nextId="16" unboundColumnsRight="1">
    <queryTableFields count="8">
      <queryTableField id="2" name="ΟΝΟΜΑΣΙΑ ΚΑΙ ΕΙΔΟΣ ΠΡΟΙΟΝΤΟΣ" tableColumnId="2"/>
      <queryTableField id="9" dataBound="0" tableColumnId="7"/>
      <queryTableField id="3" name="ΑΚΡΙΒΟΤΕΡΗ_x000a_ΤΙΜΗ ΠΩΛΗΣΗΣ" tableColumnId="3"/>
      <queryTableField id="13" dataBound="0" tableColumnId="11"/>
      <queryTableField id="4" name="ΦΘΗΝΟΤΕΡΗ_x000a_ΤΙΜΗ ΠΩΛΗΣΗΣ" tableColumnId="4"/>
      <queryTableField id="14" dataBound="0" tableColumnId="12"/>
      <queryTableField id="5" name="ΜΕΣΗ ΤΙΜΗ_x000a_ΠΩΛΗΣΗΣ" tableColumnId="5"/>
      <queryTableField id="15" dataBound="0" tableColumnId="13"/>
    </queryTableFields>
    <queryTableDeletedFields count="1">
      <deletedField name="Α/Α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2D063161-8300-4419-8971-7E1070EDA1D9}" autoFormatId="16" applyNumberFormats="0" applyBorderFormats="0" applyFontFormats="0" applyPatternFormats="0" applyAlignmentFormats="0" applyWidthHeightFormats="0">
  <queryTableRefresh nextId="20" unboundColumnsRight="8">
    <queryTableFields count="9">
      <queryTableField id="2" name="ΟΝΟΜΑΣΙΑ ΚΑΙ ΕΙΔΟΣ ΠΡΟΙΟΝΤΟΣ" tableColumnId="2"/>
      <queryTableField id="16" dataBound="0" tableColumnId="1"/>
      <queryTableField id="9" dataBound="0" tableColumnId="7"/>
      <queryTableField id="13" dataBound="0" tableColumnId="11"/>
      <queryTableField id="14" dataBound="0" tableColumnId="12"/>
      <queryTableField id="18" dataBound="0" tableColumnId="4"/>
      <queryTableField id="17" dataBound="0" tableColumnId="3"/>
      <queryTableField id="19" dataBound="0" tableColumnId="6"/>
      <queryTableField id="15" dataBound="0" tableColumnId="13"/>
    </queryTableFields>
    <queryTableDeletedFields count="4">
      <deletedField name="Α/Α"/>
      <deletedField name="ΑΚΡΙΒΟΤΕΡΗ_x000a_ΤΙΜΗ ΠΩΛΗΣΗΣ"/>
      <deletedField name="ΦΘΗΝΟΤΕΡΗ_x000a_ΤΙΜΗ ΠΩΛΗΣΗΣ"/>
      <deletedField name="ΜΕΣΗ ΤΙΜΗ_x000a_ΠΩΛΗΣΗΣ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001__Page_1" displayName="Table001__Page_1" ref="A1:H169" tableType="queryTable" totalsRowShown="0" headerRowDxfId="11">
  <autoFilter ref="A1:H169" xr:uid="{00000000-0009-0000-0100-000005000000}"/>
  <tableColumns count="8">
    <tableColumn id="2" xr3:uid="{00000000-0010-0000-0000-000002000000}" uniqueName="2" name="ΟΝΟΜΑΣΙΑ ΚΑΙ ΕΙΔΟΣ ΠΡΟΙΟΝΤΟΣ" queryTableFieldId="2" dataDxfId="10"/>
    <tableColumn id="7" xr3:uid="{0A4BBCD7-5670-4C64-AE56-73DF02BDB253}" uniqueName="7" name="ΠΟΣΟΤΗΤΑ" queryTableFieldId="9"/>
    <tableColumn id="3" xr3:uid="{00000000-0010-0000-0000-000003000000}" uniqueName="3" name="ΑΚΡΙΒΟΤΕΡΗ ΤΙΜΗ ΠΩΛΗΣΗΣ" queryTableFieldId="3"/>
    <tableColumn id="11" xr3:uid="{37802B20-DC6A-48D2-A8CC-D88050B69B82}" uniqueName="11" name="ΑΚΡΙΒΟΤΕΡΗ ΤΙΜΗ/ποσοτητα" queryTableFieldId="13" dataDxfId="9">
      <calculatedColumnFormula>Table001__Page_1[[#This Row],[ΑΚΡΙΒΟΤΕΡΗ ΤΙΜΗ ΠΩΛΗΣΗΣ]]/Table001__Page_1[[#This Row],[ΠΟΣΟΤΗΤΑ]]/100</calculatedColumnFormula>
    </tableColumn>
    <tableColumn id="4" xr3:uid="{00000000-0010-0000-0000-000004000000}" uniqueName="4" name="ΦΘΗΝΟΤΕΡΗ ΤΙΜΗ ΠΩΛΗΣΗΣ" queryTableFieldId="4"/>
    <tableColumn id="12" xr3:uid="{870DE9EB-7DC9-4B6F-99F9-0A4BF860EC03}" uniqueName="12" name="ΦΘΗΝΟΤΕΡΗ ΤΙΜΗ/ποσοτητα" queryTableFieldId="14" dataDxfId="8">
      <calculatedColumnFormula>Table001__Page_1[[#This Row],[ΦΘΗΝΟΤΕΡΗ ΤΙΜΗ ΠΩΛΗΣΗΣ]]/Table001__Page_1[[#This Row],[ΠΟΣΟΤΗΤΑ]]/100</calculatedColumnFormula>
    </tableColumn>
    <tableColumn id="5" xr3:uid="{00000000-0010-0000-0000-000005000000}" uniqueName="5" name="ΜΕΣΗ ΤΙΜΗ ΠΩΛΗΣΗΣ" queryTableFieldId="5"/>
    <tableColumn id="13" xr3:uid="{D1C7A288-F09F-4DFD-AE43-06D5BADC69A5}" uniqueName="13" name="ΜΕΣΗ ΤΙΜΗ/ποσοτητα" queryTableFieldId="15" dataDxfId="7">
      <calculatedColumnFormula>Table001__Page_1[[#This Row],[ΜΕΣΗ ΤΙΜΗ ΠΩΛΗΣΗΣ]]/Table001__Page_1[[#This Row],[ΠΟΣΟΤΗΤΑ]]/100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94899E-EFAB-4F5C-8FE5-B6CDCE26C78F}" name="Table001__Page_12" displayName="Table001__Page_12" ref="A1:I169" tableType="queryTable" headerRowDxfId="6">
  <autoFilter ref="A1:I169" xr:uid="{DC94899E-EFAB-4F5C-8FE5-B6CDCE26C78F}"/>
  <tableColumns count="9">
    <tableColumn id="2" xr3:uid="{64A0CB3B-4A45-437B-8F3B-959C9AF29761}" uniqueName="2" name="type" totalsRowLabel="Total" queryTableFieldId="2" dataDxfId="5"/>
    <tableColumn id="1" xr3:uid="{6173F821-2135-4EE5-BD6D-210CF6FBC58A}" uniqueName="1" name="product" queryTableFieldId="16"/>
    <tableColumn id="7" xr3:uid="{D2931556-D7E0-4CD5-A875-A8AE5325E200}" uniqueName="7" name="quantity" queryTableFieldId="9" dataDxfId="4"/>
    <tableColumn id="11" xr3:uid="{5544FED8-5392-4A4C-998F-CEDFFB3EE96E}" uniqueName="11" name="max" queryTableFieldId="13" dataDxfId="3">
      <calculatedColumnFormula>Table001__Page_1[[#This Row],[ΑΚΡΙΒΟΤΕΡΗ ΤΙΜΗ ΠΩΛΗΣΗΣ]]/100</calculatedColumnFormula>
    </tableColumn>
    <tableColumn id="12" xr3:uid="{2E38E76E-C557-4E72-ADD4-3BA6662BC781}" uniqueName="12" name="min" queryTableFieldId="14" dataDxfId="2">
      <calculatedColumnFormula>Table001__Page_1[[#This Row],[ΦΘΗΝΟΤΕΡΗ ΤΙΜΗ ΠΩΛΗΣΗΣ]]/100</calculatedColumnFormula>
    </tableColumn>
    <tableColumn id="4" xr3:uid="{5F0289C4-9F67-4DFB-B65C-6E99AB8A02B3}" uniqueName="4" name="avg" queryTableFieldId="18" dataDxfId="1">
      <calculatedColumnFormula>Table001__Page_1[[#This Row],[ΜΕΣΗ ΤΙΜΗ ΠΩΛΗΣΗΣ]]/100</calculatedColumnFormula>
    </tableColumn>
    <tableColumn id="3" xr3:uid="{D586CBCC-B76A-44A5-AFC7-C901A32A46A1}" uniqueName="3" name="month" queryTableFieldId="17"/>
    <tableColumn id="6" xr3:uid="{2CCE16AA-F128-422E-8417-E6A7F55043E6}" uniqueName="6" name="year" queryTableFieldId="19"/>
    <tableColumn id="13" xr3:uid="{27747078-ECCF-4C1E-B073-4B1F7A79029A}" uniqueName="13" name="file" totalsRowFunction="sum" queryTableFieldId="15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tabSelected="1" workbookViewId="0">
      <selection activeCell="A5" sqref="A5"/>
    </sheetView>
  </sheetViews>
  <sheetFormatPr defaultRowHeight="14.4" x14ac:dyDescent="0.3"/>
  <cols>
    <col min="1" max="1" width="54.6640625" bestFit="1" customWidth="1"/>
    <col min="2" max="2" width="12.33203125" bestFit="1" customWidth="1"/>
    <col min="3" max="3" width="12.109375" customWidth="1"/>
    <col min="4" max="4" width="10.88671875" customWidth="1"/>
    <col min="5" max="5" width="11.33203125" customWidth="1"/>
    <col min="6" max="6" width="27.88671875" customWidth="1"/>
    <col min="7" max="8" width="21.44140625" customWidth="1"/>
    <col min="9" max="9" width="9.6640625" customWidth="1"/>
  </cols>
  <sheetData>
    <row r="1" spans="1:8" x14ac:dyDescent="0.3">
      <c r="A1" s="1" t="s">
        <v>0</v>
      </c>
      <c r="B1" s="1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1</v>
      </c>
      <c r="C2">
        <v>689</v>
      </c>
      <c r="D2">
        <f>Table001__Page_1[[#This Row],[ΑΚΡΙΒΟΤΕΡΗ ΤΙΜΗ ΠΩΛΗΣΗΣ]]/Table001__Page_1[[#This Row],[ΠΟΣΟΤΗΤΑ]]/100</f>
        <v>6.89</v>
      </c>
      <c r="E2">
        <v>475</v>
      </c>
      <c r="F2">
        <f>Table001__Page_1[[#This Row],[ΦΘΗΝΟΤΕΡΗ ΤΙΜΗ ΠΩΛΗΣΗΣ]]/Table001__Page_1[[#This Row],[ΠΟΣΟΤΗΤΑ]]/100</f>
        <v>4.75</v>
      </c>
      <c r="G2">
        <v>566</v>
      </c>
      <c r="H2">
        <f>Table001__Page_1[[#This Row],[ΜΕΣΗ ΤΙΜΗ ΠΩΛΗΣΗΣ]]/Table001__Page_1[[#This Row],[ΠΟΣΟΤΗΤΑ]]/100</f>
        <v>5.66</v>
      </c>
    </row>
    <row r="3" spans="1:8" x14ac:dyDescent="0.3">
      <c r="A3" t="s">
        <v>9</v>
      </c>
      <c r="B3">
        <v>1</v>
      </c>
      <c r="C3">
        <v>299</v>
      </c>
      <c r="D3">
        <f>Table001__Page_1[[#This Row],[ΑΚΡΙΒΟΤΕΡΗ ΤΙΜΗ ΠΩΛΗΣΗΣ]]/Table001__Page_1[[#This Row],[ΠΟΣΟΤΗΤΑ]]/100</f>
        <v>2.99</v>
      </c>
      <c r="E3">
        <v>194</v>
      </c>
      <c r="F3">
        <f>Table001__Page_1[[#This Row],[ΦΘΗΝΟΤΕΡΗ ΤΙΜΗ ΠΩΛΗΣΗΣ]]/Table001__Page_1[[#This Row],[ΠΟΣΟΤΗΤΑ]]/100</f>
        <v>1.94</v>
      </c>
      <c r="G3">
        <v>242</v>
      </c>
      <c r="H3">
        <f>Table001__Page_1[[#This Row],[ΜΕΣΗ ΤΙΜΗ ΠΩΛΗΣΗΣ]]/Table001__Page_1[[#This Row],[ΠΟΣΟΤΗΤΑ]]/100</f>
        <v>2.42</v>
      </c>
    </row>
    <row r="4" spans="1:8" x14ac:dyDescent="0.3">
      <c r="A4" t="s">
        <v>10</v>
      </c>
      <c r="B4">
        <v>1</v>
      </c>
      <c r="C4">
        <v>429</v>
      </c>
      <c r="D4">
        <f>Table001__Page_1[[#This Row],[ΑΚΡΙΒΟΤΕΡΗ ΤΙΜΗ ΠΩΛΗΣΗΣ]]/Table001__Page_1[[#This Row],[ΠΟΣΟΤΗΤΑ]]/100</f>
        <v>4.29</v>
      </c>
      <c r="E4">
        <v>299</v>
      </c>
      <c r="F4">
        <f>Table001__Page_1[[#This Row],[ΦΘΗΝΟΤΕΡΗ ΤΙΜΗ ΠΩΛΗΣΗΣ]]/Table001__Page_1[[#This Row],[ΠΟΣΟΤΗΤΑ]]/100</f>
        <v>2.99</v>
      </c>
      <c r="G4">
        <v>370</v>
      </c>
      <c r="H4">
        <f>Table001__Page_1[[#This Row],[ΜΕΣΗ ΤΙΜΗ ΠΩΛΗΣΗΣ]]/Table001__Page_1[[#This Row],[ΠΟΣΟΤΗΤΑ]]/100</f>
        <v>3.7</v>
      </c>
    </row>
    <row r="5" spans="1:8" x14ac:dyDescent="0.3">
      <c r="A5" t="s">
        <v>11</v>
      </c>
      <c r="B5">
        <v>1</v>
      </c>
      <c r="C5">
        <v>419</v>
      </c>
      <c r="D5">
        <f>Table001__Page_1[[#This Row],[ΑΚΡΙΒΟΤΕΡΗ ΤΙΜΗ ΠΩΛΗΣΗΣ]]/Table001__Page_1[[#This Row],[ΠΟΣΟΤΗΤΑ]]/100</f>
        <v>4.1900000000000004</v>
      </c>
      <c r="E5">
        <v>259</v>
      </c>
      <c r="F5">
        <f>Table001__Page_1[[#This Row],[ΦΘΗΝΟΤΕΡΗ ΤΙΜΗ ΠΩΛΗΣΗΣ]]/Table001__Page_1[[#This Row],[ΠΟΣΟΤΗΤΑ]]/100</f>
        <v>2.59</v>
      </c>
      <c r="G5">
        <v>317</v>
      </c>
      <c r="H5">
        <f>Table001__Page_1[[#This Row],[ΜΕΣΗ ΤΙΜΗ ΠΩΛΗΣΗΣ]]/Table001__Page_1[[#This Row],[ΠΟΣΟΤΗΤΑ]]/100</f>
        <v>3.17</v>
      </c>
    </row>
    <row r="6" spans="1:8" x14ac:dyDescent="0.3">
      <c r="A6" t="s">
        <v>12</v>
      </c>
      <c r="B6">
        <v>1</v>
      </c>
      <c r="C6">
        <v>279</v>
      </c>
      <c r="D6">
        <f>Table001__Page_1[[#This Row],[ΑΚΡΙΒΟΤΕΡΗ ΤΙΜΗ ΠΩΛΗΣΗΣ]]/Table001__Page_1[[#This Row],[ΠΟΣΟΤΗΤΑ]]/100</f>
        <v>2.79</v>
      </c>
      <c r="E6">
        <v>178</v>
      </c>
      <c r="F6">
        <f>Table001__Page_1[[#This Row],[ΦΘΗΝΟΤΕΡΗ ΤΙΜΗ ΠΩΛΗΣΗΣ]]/Table001__Page_1[[#This Row],[ΠΟΣΟΤΗΤΑ]]/100</f>
        <v>1.78</v>
      </c>
      <c r="G6">
        <v>208</v>
      </c>
      <c r="H6">
        <f>Table001__Page_1[[#This Row],[ΜΕΣΗ ΤΙΜΗ ΠΩΛΗΣΗΣ]]/Table001__Page_1[[#This Row],[ΠΟΣΟΤΗΤΑ]]/100</f>
        <v>2.08</v>
      </c>
    </row>
    <row r="7" spans="1:8" x14ac:dyDescent="0.3">
      <c r="A7" t="s">
        <v>13</v>
      </c>
      <c r="B7">
        <v>1</v>
      </c>
      <c r="C7">
        <v>489</v>
      </c>
      <c r="D7">
        <f>Table001__Page_1[[#This Row],[ΑΚΡΙΒΟΤΕΡΗ ΤΙΜΗ ΠΩΛΗΣΗΣ]]/Table001__Page_1[[#This Row],[ΠΟΣΟΤΗΤΑ]]/100</f>
        <v>4.8899999999999997</v>
      </c>
      <c r="E7">
        <v>295</v>
      </c>
      <c r="F7">
        <f>Table001__Page_1[[#This Row],[ΦΘΗΝΟΤΕΡΗ ΤΙΜΗ ΠΩΛΗΣΗΣ]]/Table001__Page_1[[#This Row],[ΠΟΣΟΤΗΤΑ]]/100</f>
        <v>2.95</v>
      </c>
      <c r="G7">
        <v>389</v>
      </c>
      <c r="H7">
        <f>Table001__Page_1[[#This Row],[ΜΕΣΗ ΤΙΜΗ ΠΩΛΗΣΗΣ]]/Table001__Page_1[[#This Row],[ΠΟΣΟΤΗΤΑ]]/100</f>
        <v>3.89</v>
      </c>
    </row>
    <row r="8" spans="1:8" x14ac:dyDescent="0.3">
      <c r="A8" t="s">
        <v>14</v>
      </c>
      <c r="B8">
        <v>1</v>
      </c>
      <c r="C8">
        <v>410</v>
      </c>
      <c r="D8">
        <f>Table001__Page_1[[#This Row],[ΑΚΡΙΒΟΤΕΡΗ ΤΙΜΗ ΠΩΛΗΣΗΣ]]/Table001__Page_1[[#This Row],[ΠΟΣΟΤΗΤΑ]]/100</f>
        <v>4.0999999999999996</v>
      </c>
      <c r="E8">
        <v>255</v>
      </c>
      <c r="F8">
        <f>Table001__Page_1[[#This Row],[ΦΘΗΝΟΤΕΡΗ ΤΙΜΗ ΠΩΛΗΣΗΣ]]/Table001__Page_1[[#This Row],[ΠΟΣΟΤΗΤΑ]]/100</f>
        <v>2.5499999999999998</v>
      </c>
      <c r="G8">
        <v>333</v>
      </c>
      <c r="H8">
        <f>Table001__Page_1[[#This Row],[ΜΕΣΗ ΤΙΜΗ ΠΩΛΗΣΗΣ]]/Table001__Page_1[[#This Row],[ΠΟΣΟΤΗΤΑ]]/100</f>
        <v>3.33</v>
      </c>
    </row>
    <row r="9" spans="1:8" x14ac:dyDescent="0.3">
      <c r="A9" t="s">
        <v>15</v>
      </c>
      <c r="B9">
        <v>0.5</v>
      </c>
      <c r="C9">
        <v>389</v>
      </c>
      <c r="D9">
        <f>Table001__Page_1[[#This Row],[ΑΚΡΙΒΟΤΕΡΗ ΤΙΜΗ ΠΩΛΗΣΗΣ]]/Table001__Page_1[[#This Row],[ΠΟΣΟΤΗΤΑ]]/100</f>
        <v>7.78</v>
      </c>
      <c r="E9">
        <v>250</v>
      </c>
      <c r="F9">
        <f>Table001__Page_1[[#This Row],[ΦΘΗΝΟΤΕΡΗ ΤΙΜΗ ΠΩΛΗΣΗΣ]]/Table001__Page_1[[#This Row],[ΠΟΣΟΤΗΤΑ]]/100</f>
        <v>5</v>
      </c>
      <c r="G9">
        <v>325</v>
      </c>
      <c r="H9">
        <f>Table001__Page_1[[#This Row],[ΜΕΣΗ ΤΙΜΗ ΠΩΛΗΣΗΣ]]/Table001__Page_1[[#This Row],[ΠΟΣΟΤΗΤΑ]]/100</f>
        <v>6.5</v>
      </c>
    </row>
    <row r="10" spans="1:8" x14ac:dyDescent="0.3">
      <c r="A10" t="s">
        <v>16</v>
      </c>
      <c r="B10">
        <v>1</v>
      </c>
      <c r="C10">
        <v>315</v>
      </c>
      <c r="D10">
        <f>Table001__Page_1[[#This Row],[ΑΚΡΙΒΟΤΕΡΗ ΤΙΜΗ ΠΩΛΗΣΗΣ]]/Table001__Page_1[[#This Row],[ΠΟΣΟΤΗΤΑ]]/100</f>
        <v>3.15</v>
      </c>
      <c r="E10">
        <v>179</v>
      </c>
      <c r="F10">
        <f>Table001__Page_1[[#This Row],[ΦΘΗΝΟΤΕΡΗ ΤΙΜΗ ΠΩΛΗΣΗΣ]]/Table001__Page_1[[#This Row],[ΠΟΣΟΤΗΤΑ]]/100</f>
        <v>1.79</v>
      </c>
      <c r="G10">
        <v>220</v>
      </c>
      <c r="H10">
        <f>Table001__Page_1[[#This Row],[ΜΕΣΗ ΤΙΜΗ ΠΩΛΗΣΗΣ]]/Table001__Page_1[[#This Row],[ΠΟΣΟΤΗΤΑ]]/100</f>
        <v>2.2000000000000002</v>
      </c>
    </row>
    <row r="11" spans="1:8" x14ac:dyDescent="0.3">
      <c r="A11" t="s">
        <v>17</v>
      </c>
      <c r="B11">
        <v>1</v>
      </c>
      <c r="C11">
        <v>349</v>
      </c>
      <c r="D11">
        <f>Table001__Page_1[[#This Row],[ΑΚΡΙΒΟΤΕΡΗ ΤΙΜΗ ΠΩΛΗΣΗΣ]]/Table001__Page_1[[#This Row],[ΠΟΣΟΤΗΤΑ]]/100</f>
        <v>3.49</v>
      </c>
      <c r="E11">
        <v>135</v>
      </c>
      <c r="F11">
        <f>Table001__Page_1[[#This Row],[ΦΘΗΝΟΤΕΡΗ ΤΙΜΗ ΠΩΛΗΣΗΣ]]/Table001__Page_1[[#This Row],[ΠΟΣΟΤΗΤΑ]]/100</f>
        <v>1.35</v>
      </c>
      <c r="G11">
        <v>259</v>
      </c>
      <c r="H11">
        <f>Table001__Page_1[[#This Row],[ΜΕΣΗ ΤΙΜΗ ΠΩΛΗΣΗΣ]]/Table001__Page_1[[#This Row],[ΠΟΣΟΤΗΤΑ]]/100</f>
        <v>2.59</v>
      </c>
    </row>
    <row r="12" spans="1:8" x14ac:dyDescent="0.3">
      <c r="A12" t="s">
        <v>18</v>
      </c>
      <c r="B12">
        <v>0.5</v>
      </c>
      <c r="C12">
        <v>295</v>
      </c>
      <c r="D12">
        <f>Table001__Page_1[[#This Row],[ΑΚΡΙΒΟΤΕΡΗ ΤΙΜΗ ΠΩΛΗΣΗΣ]]/Table001__Page_1[[#This Row],[ΠΟΣΟΤΗΤΑ]]/100</f>
        <v>5.9</v>
      </c>
      <c r="E12">
        <v>295</v>
      </c>
      <c r="F12">
        <f>Table001__Page_1[[#This Row],[ΦΘΗΝΟΤΕΡΗ ΤΙΜΗ ΠΩΛΗΣΗΣ]]/Table001__Page_1[[#This Row],[ΠΟΣΟΤΗΤΑ]]/100</f>
        <v>5.9</v>
      </c>
      <c r="G12">
        <v>295</v>
      </c>
      <c r="H12">
        <f>Table001__Page_1[[#This Row],[ΜΕΣΗ ΤΙΜΗ ΠΩΛΗΣΗΣ]]/Table001__Page_1[[#This Row],[ΠΟΣΟΤΗΤΑ]]/100</f>
        <v>5.9</v>
      </c>
    </row>
    <row r="13" spans="1:8" x14ac:dyDescent="0.3">
      <c r="A13" t="s">
        <v>19</v>
      </c>
      <c r="B13">
        <v>0.5</v>
      </c>
      <c r="C13">
        <v>399</v>
      </c>
      <c r="D13">
        <f>Table001__Page_1[[#This Row],[ΑΚΡΙΒΟΤΕΡΗ ΤΙΜΗ ΠΩΛΗΣΗΣ]]/Table001__Page_1[[#This Row],[ΠΟΣΟΤΗΤΑ]]/100</f>
        <v>7.98</v>
      </c>
      <c r="E13">
        <v>315</v>
      </c>
      <c r="F13">
        <f>Table001__Page_1[[#This Row],[ΦΘΗΝΟΤΕΡΗ ΤΙΜΗ ΠΩΛΗΣΗΣ]]/Table001__Page_1[[#This Row],[ΠΟΣΟΤΗΤΑ]]/100</f>
        <v>6.3</v>
      </c>
      <c r="G13">
        <v>355</v>
      </c>
      <c r="H13">
        <f>Table001__Page_1[[#This Row],[ΜΕΣΗ ΤΙΜΗ ΠΩΛΗΣΗΣ]]/Table001__Page_1[[#This Row],[ΠΟΣΟΤΗΤΑ]]/100</f>
        <v>7.1</v>
      </c>
    </row>
    <row r="14" spans="1:8" x14ac:dyDescent="0.3">
      <c r="A14" t="s">
        <v>20</v>
      </c>
      <c r="B14">
        <v>1</v>
      </c>
      <c r="C14">
        <v>369</v>
      </c>
      <c r="D14">
        <f>Table001__Page_1[[#This Row],[ΑΚΡΙΒΟΤΕΡΗ ΤΙΜΗ ΠΩΛΗΣΗΣ]]/Table001__Page_1[[#This Row],[ΠΟΣΟΤΗΤΑ]]/100</f>
        <v>3.69</v>
      </c>
      <c r="E14">
        <v>225</v>
      </c>
      <c r="F14">
        <f>Table001__Page_1[[#This Row],[ΦΘΗΝΟΤΕΡΗ ΤΙΜΗ ΠΩΛΗΣΗΣ]]/Table001__Page_1[[#This Row],[ΠΟΣΟΤΗΤΑ]]/100</f>
        <v>2.25</v>
      </c>
      <c r="G14">
        <v>272</v>
      </c>
      <c r="H14">
        <f>Table001__Page_1[[#This Row],[ΜΕΣΗ ΤΙΜΗ ΠΩΛΗΣΗΣ]]/Table001__Page_1[[#This Row],[ΠΟΣΟΤΗΤΑ]]/100</f>
        <v>2.72</v>
      </c>
    </row>
    <row r="15" spans="1:8" x14ac:dyDescent="0.3">
      <c r="A15" t="s">
        <v>21</v>
      </c>
      <c r="B15">
        <v>0.5</v>
      </c>
      <c r="C15">
        <v>295</v>
      </c>
      <c r="D15">
        <f>Table001__Page_1[[#This Row],[ΑΚΡΙΒΟΤΕΡΗ ΤΙΜΗ ΠΩΛΗΣΗΣ]]/Table001__Page_1[[#This Row],[ΠΟΣΟΤΗΤΑ]]/100</f>
        <v>5.9</v>
      </c>
      <c r="E15">
        <v>189</v>
      </c>
      <c r="F15">
        <f>Table001__Page_1[[#This Row],[ΦΘΗΝΟΤΕΡΗ ΤΙΜΗ ΠΩΛΗΣΗΣ]]/Table001__Page_1[[#This Row],[ΠΟΣΟΤΗΤΑ]]/100</f>
        <v>3.78</v>
      </c>
      <c r="G15">
        <v>228</v>
      </c>
      <c r="H15">
        <f>Table001__Page_1[[#This Row],[ΜΕΣΗ ΤΙΜΗ ΠΩΛΗΣΗΣ]]/Table001__Page_1[[#This Row],[ΠΟΣΟΤΗΤΑ]]/100</f>
        <v>4.5599999999999996</v>
      </c>
    </row>
    <row r="16" spans="1:8" x14ac:dyDescent="0.3">
      <c r="A16" t="s">
        <v>22</v>
      </c>
      <c r="B16">
        <v>1</v>
      </c>
      <c r="C16">
        <v>419</v>
      </c>
      <c r="D16">
        <f>Table001__Page_1[[#This Row],[ΑΚΡΙΒΟΤΕΡΗ ΤΙΜΗ ΠΩΛΗΣΗΣ]]/Table001__Page_1[[#This Row],[ΠΟΣΟΤΗΤΑ]]/100</f>
        <v>4.1900000000000004</v>
      </c>
      <c r="E16">
        <v>269</v>
      </c>
      <c r="F16">
        <f>Table001__Page_1[[#This Row],[ΦΘΗΝΟΤΕΡΗ ΤΙΜΗ ΠΩΛΗΣΗΣ]]/Table001__Page_1[[#This Row],[ΠΟΣΟΤΗΤΑ]]/100</f>
        <v>2.69</v>
      </c>
      <c r="G16">
        <v>319</v>
      </c>
      <c r="H16">
        <f>Table001__Page_1[[#This Row],[ΜΕΣΗ ΤΙΜΗ ΠΩΛΗΣΗΣ]]/Table001__Page_1[[#This Row],[ΠΟΣΟΤΗΤΑ]]/100</f>
        <v>3.19</v>
      </c>
    </row>
    <row r="17" spans="1:8" x14ac:dyDescent="0.3">
      <c r="A17" t="s">
        <v>23</v>
      </c>
      <c r="B17">
        <v>0.5</v>
      </c>
      <c r="C17">
        <v>419</v>
      </c>
      <c r="D17">
        <f>Table001__Page_1[[#This Row],[ΑΚΡΙΒΟΤΕΡΗ ΤΙΜΗ ΠΩΛΗΣΗΣ]]/Table001__Page_1[[#This Row],[ΠΟΣΟΤΗΤΑ]]/100</f>
        <v>8.3800000000000008</v>
      </c>
      <c r="E17">
        <v>318</v>
      </c>
      <c r="F17">
        <f>Table001__Page_1[[#This Row],[ΦΘΗΝΟΤΕΡΗ ΤΙΜΗ ΠΩΛΗΣΗΣ]]/Table001__Page_1[[#This Row],[ΠΟΣΟΤΗΤΑ]]/100</f>
        <v>6.36</v>
      </c>
      <c r="G17">
        <v>388</v>
      </c>
      <c r="H17">
        <f>Table001__Page_1[[#This Row],[ΜΕΣΗ ΤΙΜΗ ΠΩΛΗΣΗΣ]]/Table001__Page_1[[#This Row],[ΠΟΣΟΤΗΤΑ]]/100</f>
        <v>7.76</v>
      </c>
    </row>
    <row r="18" spans="1:8" x14ac:dyDescent="0.3">
      <c r="A18" t="s">
        <v>24</v>
      </c>
      <c r="B18">
        <v>1</v>
      </c>
      <c r="C18">
        <v>409</v>
      </c>
      <c r="D18">
        <f>Table001__Page_1[[#This Row],[ΑΚΡΙΒΟΤΕΡΗ ΤΙΜΗ ΠΩΛΗΣΗΣ]]/Table001__Page_1[[#This Row],[ΠΟΣΟΤΗΤΑ]]/100</f>
        <v>4.09</v>
      </c>
      <c r="E18">
        <v>259</v>
      </c>
      <c r="F18">
        <f>Table001__Page_1[[#This Row],[ΦΘΗΝΟΤΕΡΗ ΤΙΜΗ ΠΩΛΗΣΗΣ]]/Table001__Page_1[[#This Row],[ΠΟΣΟΤΗΤΑ]]/100</f>
        <v>2.59</v>
      </c>
      <c r="G18">
        <v>338</v>
      </c>
      <c r="H18">
        <f>Table001__Page_1[[#This Row],[ΜΕΣΗ ΤΙΜΗ ΠΩΛΗΣΗΣ]]/Table001__Page_1[[#This Row],[ΠΟΣΟΤΗΤΑ]]/100</f>
        <v>3.38</v>
      </c>
    </row>
    <row r="19" spans="1:8" x14ac:dyDescent="0.3">
      <c r="A19" t="s">
        <v>25</v>
      </c>
      <c r="B19">
        <v>1</v>
      </c>
      <c r="C19">
        <v>374</v>
      </c>
      <c r="D19">
        <f>Table001__Page_1[[#This Row],[ΑΚΡΙΒΟΤΕΡΗ ΤΙΜΗ ΠΩΛΗΣΗΣ]]/Table001__Page_1[[#This Row],[ΠΟΣΟΤΗΤΑ]]/100</f>
        <v>3.74</v>
      </c>
      <c r="E19">
        <v>249</v>
      </c>
      <c r="F19">
        <f>Table001__Page_1[[#This Row],[ΦΘΗΝΟΤΕΡΗ ΤΙΜΗ ΠΩΛΗΣΗΣ]]/Table001__Page_1[[#This Row],[ΠΟΣΟΤΗΤΑ]]/100</f>
        <v>2.4900000000000002</v>
      </c>
      <c r="G19">
        <v>315</v>
      </c>
      <c r="H19">
        <f>Table001__Page_1[[#This Row],[ΜΕΣΗ ΤΙΜΗ ΠΩΛΗΣΗΣ]]/Table001__Page_1[[#This Row],[ΠΟΣΟΤΗΤΑ]]/100</f>
        <v>3.15</v>
      </c>
    </row>
    <row r="20" spans="1:8" x14ac:dyDescent="0.3">
      <c r="A20" t="s">
        <v>26</v>
      </c>
      <c r="B20">
        <v>1</v>
      </c>
      <c r="C20">
        <v>410</v>
      </c>
      <c r="D20">
        <f>Table001__Page_1[[#This Row],[ΑΚΡΙΒΟΤΕΡΗ ΤΙΜΗ ΠΩΛΗΣΗΣ]]/Table001__Page_1[[#This Row],[ΠΟΣΟΤΗΤΑ]]/100</f>
        <v>4.0999999999999996</v>
      </c>
      <c r="E20">
        <v>232</v>
      </c>
      <c r="F20">
        <f>Table001__Page_1[[#This Row],[ΦΘΗΝΟΤΕΡΗ ΤΙΜΗ ΠΩΛΗΣΗΣ]]/Table001__Page_1[[#This Row],[ΠΟΣΟΤΗΤΑ]]/100</f>
        <v>2.3199999999999998</v>
      </c>
      <c r="G20">
        <v>312</v>
      </c>
      <c r="H20">
        <f>Table001__Page_1[[#This Row],[ΜΕΣΗ ΤΙΜΗ ΠΩΛΗΣΗΣ]]/Table001__Page_1[[#This Row],[ΠΟΣΟΤΗΤΑ]]/100</f>
        <v>3.12</v>
      </c>
    </row>
    <row r="21" spans="1:8" x14ac:dyDescent="0.3">
      <c r="A21" t="s">
        <v>27</v>
      </c>
      <c r="B21">
        <v>0.5</v>
      </c>
      <c r="C21">
        <v>336</v>
      </c>
      <c r="D21">
        <f>Table001__Page_1[[#This Row],[ΑΚΡΙΒΟΤΕΡΗ ΤΙΜΗ ΠΩΛΗΣΗΣ]]/Table001__Page_1[[#This Row],[ΠΟΣΟΤΗΤΑ]]/100</f>
        <v>6.72</v>
      </c>
      <c r="E21">
        <v>138</v>
      </c>
      <c r="F21">
        <f>Table001__Page_1[[#This Row],[ΦΘΗΝΟΤΕΡΗ ΤΙΜΗ ΠΩΛΗΣΗΣ]]/Table001__Page_1[[#This Row],[ΠΟΣΟΤΗΤΑ]]/100</f>
        <v>2.76</v>
      </c>
      <c r="G21">
        <v>274</v>
      </c>
      <c r="H21">
        <f>Table001__Page_1[[#This Row],[ΜΕΣΗ ΤΙΜΗ ΠΩΛΗΣΗΣ]]/Table001__Page_1[[#This Row],[ΠΟΣΟΤΗΤΑ]]/100</f>
        <v>5.48</v>
      </c>
    </row>
    <row r="22" spans="1:8" x14ac:dyDescent="0.3">
      <c r="A22" t="s">
        <v>28</v>
      </c>
      <c r="B22">
        <v>1</v>
      </c>
      <c r="C22">
        <v>389</v>
      </c>
      <c r="D22">
        <f>Table001__Page_1[[#This Row],[ΑΚΡΙΒΟΤΕΡΗ ΤΙΜΗ ΠΩΛΗΣΗΣ]]/Table001__Page_1[[#This Row],[ΠΟΣΟΤΗΤΑ]]/100</f>
        <v>3.89</v>
      </c>
      <c r="E22">
        <v>269</v>
      </c>
      <c r="F22">
        <f>Table001__Page_1[[#This Row],[ΦΘΗΝΟΤΕΡΗ ΤΙΜΗ ΠΩΛΗΣΗΣ]]/Table001__Page_1[[#This Row],[ΠΟΣΟΤΗΤΑ]]/100</f>
        <v>2.69</v>
      </c>
      <c r="G22">
        <v>314</v>
      </c>
      <c r="H22">
        <f>Table001__Page_1[[#This Row],[ΜΕΣΗ ΤΙΜΗ ΠΩΛΗΣΗΣ]]/Table001__Page_1[[#This Row],[ΠΟΣΟΤΗΤΑ]]/100</f>
        <v>3.14</v>
      </c>
    </row>
    <row r="23" spans="1:8" x14ac:dyDescent="0.3">
      <c r="A23" t="s">
        <v>29</v>
      </c>
      <c r="B23">
        <v>0.5</v>
      </c>
      <c r="C23">
        <v>379</v>
      </c>
      <c r="D23">
        <f>Table001__Page_1[[#This Row],[ΑΚΡΙΒΟΤΕΡΗ ΤΙΜΗ ΠΩΛΗΣΗΣ]]/Table001__Page_1[[#This Row],[ΠΟΣΟΤΗΤΑ]]/100</f>
        <v>7.58</v>
      </c>
      <c r="E23">
        <v>250</v>
      </c>
      <c r="F23">
        <f>Table001__Page_1[[#This Row],[ΦΘΗΝΟΤΕΡΗ ΤΙΜΗ ΠΩΛΗΣΗΣ]]/Table001__Page_1[[#This Row],[ΠΟΣΟΤΗΤΑ]]/100</f>
        <v>5</v>
      </c>
      <c r="G23">
        <v>280</v>
      </c>
      <c r="H23">
        <f>Table001__Page_1[[#This Row],[ΜΕΣΗ ΤΙΜΗ ΠΩΛΗΣΗΣ]]/Table001__Page_1[[#This Row],[ΠΟΣΟΤΗΤΑ]]/100</f>
        <v>5.6</v>
      </c>
    </row>
    <row r="24" spans="1:8" x14ac:dyDescent="0.3">
      <c r="A24" t="s">
        <v>30</v>
      </c>
      <c r="B24">
        <v>0.5</v>
      </c>
      <c r="C24">
        <v>189</v>
      </c>
      <c r="D24">
        <f>Table001__Page_1[[#This Row],[ΑΚΡΙΒΟΤΕΡΗ ΤΙΜΗ ΠΩΛΗΣΗΣ]]/Table001__Page_1[[#This Row],[ΠΟΣΟΤΗΤΑ]]/100</f>
        <v>3.78</v>
      </c>
      <c r="E24">
        <v>135</v>
      </c>
      <c r="F24">
        <f>Table001__Page_1[[#This Row],[ΦΘΗΝΟΤΕΡΗ ΤΙΜΗ ΠΩΛΗΣΗΣ]]/Table001__Page_1[[#This Row],[ΠΟΣΟΤΗΤΑ]]/100</f>
        <v>2.7</v>
      </c>
      <c r="G24">
        <v>169</v>
      </c>
      <c r="H24">
        <f>Table001__Page_1[[#This Row],[ΜΕΣΗ ΤΙΜΗ ΠΩΛΗΣΗΣ]]/Table001__Page_1[[#This Row],[ΠΟΣΟΤΗΤΑ]]/100</f>
        <v>3.38</v>
      </c>
    </row>
    <row r="25" spans="1:8" x14ac:dyDescent="0.3">
      <c r="A25" t="s">
        <v>31</v>
      </c>
      <c r="B25">
        <v>0.5</v>
      </c>
      <c r="C25">
        <v>215</v>
      </c>
      <c r="D25">
        <f>Table001__Page_1[[#This Row],[ΑΚΡΙΒΟΤΕΡΗ ΤΙΜΗ ΠΩΛΗΣΗΣ]]/Table001__Page_1[[#This Row],[ΠΟΣΟΤΗΤΑ]]/100</f>
        <v>4.3</v>
      </c>
      <c r="E25">
        <v>125</v>
      </c>
      <c r="F25">
        <f>Table001__Page_1[[#This Row],[ΦΘΗΝΟΤΕΡΗ ΤΙΜΗ ΠΩΛΗΣΗΣ]]/Table001__Page_1[[#This Row],[ΠΟΣΟΤΗΤΑ]]/100</f>
        <v>2.5</v>
      </c>
      <c r="G25">
        <v>179</v>
      </c>
      <c r="H25">
        <f>Table001__Page_1[[#This Row],[ΜΕΣΗ ΤΙΜΗ ΠΩΛΗΣΗΣ]]/Table001__Page_1[[#This Row],[ΠΟΣΟΤΗΤΑ]]/100</f>
        <v>3.58</v>
      </c>
    </row>
    <row r="26" spans="1:8" x14ac:dyDescent="0.3">
      <c r="A26" t="s">
        <v>32</v>
      </c>
      <c r="B26">
        <v>0.5</v>
      </c>
      <c r="C26">
        <v>219</v>
      </c>
      <c r="D26">
        <f>Table001__Page_1[[#This Row],[ΑΚΡΙΒΟΤΕΡΗ ΤΙΜΗ ΠΩΛΗΣΗΣ]]/Table001__Page_1[[#This Row],[ΠΟΣΟΤΗΤΑ]]/100</f>
        <v>4.38</v>
      </c>
      <c r="E26">
        <v>119</v>
      </c>
      <c r="F26">
        <f>Table001__Page_1[[#This Row],[ΦΘΗΝΟΤΕΡΗ ΤΙΜΗ ΠΩΛΗΣΗΣ]]/Table001__Page_1[[#This Row],[ΠΟΣΟΤΗΤΑ]]/100</f>
        <v>2.38</v>
      </c>
      <c r="G26">
        <v>153</v>
      </c>
      <c r="H26">
        <f>Table001__Page_1[[#This Row],[ΜΕΣΗ ΤΙΜΗ ΠΩΛΗΣΗΣ]]/Table001__Page_1[[#This Row],[ΠΟΣΟΤΗΤΑ]]/100</f>
        <v>3.06</v>
      </c>
    </row>
    <row r="27" spans="1:8" x14ac:dyDescent="0.3">
      <c r="A27" t="s">
        <v>33</v>
      </c>
      <c r="B27">
        <v>2</v>
      </c>
      <c r="C27">
        <v>343</v>
      </c>
      <c r="D27">
        <f>Table001__Page_1[[#This Row],[ΑΚΡΙΒΟΤΕΡΗ ΤΙΜΗ ΠΩΛΗΣΗΣ]]/Table001__Page_1[[#This Row],[ΠΟΣΟΤΗΤΑ]]/100</f>
        <v>1.7150000000000001</v>
      </c>
      <c r="E27">
        <v>286</v>
      </c>
      <c r="F27">
        <f>Table001__Page_1[[#This Row],[ΦΘΗΝΟΤΕΡΗ ΤΙΜΗ ΠΩΛΗΣΗΣ]]/Table001__Page_1[[#This Row],[ΠΟΣΟΤΗΤΑ]]/100</f>
        <v>1.43</v>
      </c>
      <c r="G27">
        <v>303</v>
      </c>
      <c r="H27">
        <f>Table001__Page_1[[#This Row],[ΜΕΣΗ ΤΙΜΗ ΠΩΛΗΣΗΣ]]/Table001__Page_1[[#This Row],[ΠΟΣΟΤΗΤΑ]]/100</f>
        <v>1.5149999999999999</v>
      </c>
    </row>
    <row r="28" spans="1:8" x14ac:dyDescent="0.3">
      <c r="A28" t="s">
        <v>34</v>
      </c>
      <c r="B28">
        <v>2</v>
      </c>
      <c r="C28">
        <v>179</v>
      </c>
      <c r="D28">
        <f>Table001__Page_1[[#This Row],[ΑΚΡΙΒΟΤΕΡΗ ΤΙΜΗ ΠΩΛΗΣΗΣ]]/Table001__Page_1[[#This Row],[ΠΟΣΟΤΗΤΑ]]/100</f>
        <v>0.89500000000000002</v>
      </c>
      <c r="E28">
        <v>146</v>
      </c>
      <c r="F28">
        <f>Table001__Page_1[[#This Row],[ΦΘΗΝΟΤΕΡΗ ΤΙΜΗ ΠΩΛΗΣΗΣ]]/Table001__Page_1[[#This Row],[ΠΟΣΟΤΗΤΑ]]/100</f>
        <v>0.73</v>
      </c>
      <c r="G28">
        <v>156</v>
      </c>
      <c r="H28">
        <f>Table001__Page_1[[#This Row],[ΜΕΣΗ ΤΙΜΗ ΠΩΛΗΣΗΣ]]/Table001__Page_1[[#This Row],[ΠΟΣΟΤΗΤΑ]]/100</f>
        <v>0.78</v>
      </c>
    </row>
    <row r="29" spans="1:8" x14ac:dyDescent="0.3">
      <c r="A29" t="s">
        <v>35</v>
      </c>
      <c r="B29">
        <v>2</v>
      </c>
      <c r="C29">
        <v>343</v>
      </c>
      <c r="D29">
        <f>Table001__Page_1[[#This Row],[ΑΚΡΙΒΟΤΕΡΗ ΤΙΜΗ ΠΩΛΗΣΗΣ]]/Table001__Page_1[[#This Row],[ΠΟΣΟΤΗΤΑ]]/100</f>
        <v>1.7150000000000001</v>
      </c>
      <c r="E29">
        <v>160</v>
      </c>
      <c r="F29">
        <f>Table001__Page_1[[#This Row],[ΦΘΗΝΟΤΕΡΗ ΤΙΜΗ ΠΩΛΗΣΗΣ]]/Table001__Page_1[[#This Row],[ΠΟΣΟΤΗΤΑ]]/100</f>
        <v>0.8</v>
      </c>
      <c r="G29">
        <v>299</v>
      </c>
      <c r="H29">
        <f>Table001__Page_1[[#This Row],[ΜΕΣΗ ΤΙΜΗ ΠΩΛΗΣΗΣ]]/Table001__Page_1[[#This Row],[ΠΟΣΟΤΗΤΑ]]/100</f>
        <v>1.4950000000000001</v>
      </c>
    </row>
    <row r="30" spans="1:8" x14ac:dyDescent="0.3">
      <c r="A30" t="s">
        <v>36</v>
      </c>
      <c r="B30">
        <v>2</v>
      </c>
      <c r="C30">
        <v>330</v>
      </c>
      <c r="D30">
        <f>Table001__Page_1[[#This Row],[ΑΚΡΙΒΟΤΕΡΗ ΤΙΜΗ ΠΩΛΗΣΗΣ]]/Table001__Page_1[[#This Row],[ΠΟΣΟΤΗΤΑ]]/100</f>
        <v>1.65</v>
      </c>
      <c r="E30">
        <v>276</v>
      </c>
      <c r="F30">
        <f>Table001__Page_1[[#This Row],[ΦΘΗΝΟΤΕΡΗ ΤΙΜΗ ΠΩΛΗΣΗΣ]]/Table001__Page_1[[#This Row],[ΠΟΣΟΤΗΤΑ]]/100</f>
        <v>1.38</v>
      </c>
      <c r="G30">
        <v>300</v>
      </c>
      <c r="H30">
        <f>Table001__Page_1[[#This Row],[ΜΕΣΗ ΤΙΜΗ ΠΩΛΗΣΗΣ]]/Table001__Page_1[[#This Row],[ΠΟΣΟΤΗΤΑ]]/100</f>
        <v>1.5</v>
      </c>
    </row>
    <row r="31" spans="1:8" x14ac:dyDescent="0.3">
      <c r="A31" t="s">
        <v>37</v>
      </c>
      <c r="B31">
        <v>1</v>
      </c>
      <c r="C31">
        <v>200</v>
      </c>
      <c r="D31">
        <f>Table001__Page_1[[#This Row],[ΑΚΡΙΒΟΤΕΡΗ ΤΙΜΗ ΠΩΛΗΣΗΣ]]/Table001__Page_1[[#This Row],[ΠΟΣΟΤΗΤΑ]]/100</f>
        <v>2</v>
      </c>
      <c r="E31">
        <v>167</v>
      </c>
      <c r="F31">
        <f>Table001__Page_1[[#This Row],[ΦΘΗΝΟΤΕΡΗ ΤΙΜΗ ΠΩΛΗΣΗΣ]]/Table001__Page_1[[#This Row],[ΠΟΣΟΤΗΤΑ]]/100</f>
        <v>1.67</v>
      </c>
      <c r="G31">
        <v>178</v>
      </c>
      <c r="H31">
        <f>Table001__Page_1[[#This Row],[ΜΕΣΗ ΤΙΜΗ ΠΩΛΗΣΗΣ]]/Table001__Page_1[[#This Row],[ΠΟΣΟΤΗΤΑ]]/100</f>
        <v>1.78</v>
      </c>
    </row>
    <row r="32" spans="1:8" x14ac:dyDescent="0.3">
      <c r="A32" t="s">
        <v>38</v>
      </c>
      <c r="B32">
        <v>1</v>
      </c>
      <c r="C32">
        <v>179</v>
      </c>
      <c r="D32">
        <f>Table001__Page_1[[#This Row],[ΑΚΡΙΒΟΤΕΡΗ ΤΙΜΗ ΠΩΛΗΣΗΣ]]/Table001__Page_1[[#This Row],[ΠΟΣΟΤΗΤΑ]]/100</f>
        <v>1.79</v>
      </c>
      <c r="E32">
        <v>146</v>
      </c>
      <c r="F32">
        <f>Table001__Page_1[[#This Row],[ΦΘΗΝΟΤΕΡΗ ΤΙΜΗ ΠΩΛΗΣΗΣ]]/Table001__Page_1[[#This Row],[ΠΟΣΟΤΗΤΑ]]/100</f>
        <v>1.46</v>
      </c>
      <c r="G32">
        <v>156</v>
      </c>
      <c r="H32">
        <f>Table001__Page_1[[#This Row],[ΜΕΣΗ ΤΙΜΗ ΠΩΛΗΣΗΣ]]/Table001__Page_1[[#This Row],[ΠΟΣΟΤΗΤΑ]]/100</f>
        <v>1.56</v>
      </c>
    </row>
    <row r="33" spans="1:8" x14ac:dyDescent="0.3">
      <c r="A33" t="s">
        <v>39</v>
      </c>
      <c r="B33">
        <v>1.5</v>
      </c>
      <c r="C33">
        <v>250</v>
      </c>
      <c r="D33">
        <f>Table001__Page_1[[#This Row],[ΑΚΡΙΒΟΤΕΡΗ ΤΙΜΗ ΠΩΛΗΣΗΣ]]/Table001__Page_1[[#This Row],[ΠΟΣΟΤΗΤΑ]]/100</f>
        <v>1.6666666666666665</v>
      </c>
      <c r="E33">
        <v>208</v>
      </c>
      <c r="F33">
        <f>Table001__Page_1[[#This Row],[ΦΘΗΝΟΤΕΡΗ ΤΙΜΗ ΠΩΛΗΣΗΣ]]/Table001__Page_1[[#This Row],[ΠΟΣΟΤΗΤΑ]]/100</f>
        <v>1.3866666666666665</v>
      </c>
      <c r="G33">
        <v>228</v>
      </c>
      <c r="H33">
        <f>Table001__Page_1[[#This Row],[ΜΕΣΗ ΤΙΜΗ ΠΩΛΗΣΗΣ]]/Table001__Page_1[[#This Row],[ΠΟΣΟΤΗΤΑ]]/100</f>
        <v>1.52</v>
      </c>
    </row>
    <row r="34" spans="1:8" x14ac:dyDescent="0.3">
      <c r="A34" t="s">
        <v>40</v>
      </c>
      <c r="B34">
        <v>2</v>
      </c>
      <c r="C34">
        <v>330</v>
      </c>
      <c r="D34">
        <f>Table001__Page_1[[#This Row],[ΑΚΡΙΒΟΤΕΡΗ ΤΙΜΗ ΠΩΛΗΣΗΣ]]/Table001__Page_1[[#This Row],[ΠΟΣΟΤΗΤΑ]]/100</f>
        <v>1.65</v>
      </c>
      <c r="E34">
        <v>276</v>
      </c>
      <c r="F34">
        <f>Table001__Page_1[[#This Row],[ΦΘΗΝΟΤΕΡΗ ΤΙΜΗ ΠΩΛΗΣΗΣ]]/Table001__Page_1[[#This Row],[ΠΟΣΟΤΗΤΑ]]/100</f>
        <v>1.38</v>
      </c>
      <c r="G34">
        <v>301</v>
      </c>
      <c r="H34">
        <f>Table001__Page_1[[#This Row],[ΜΕΣΗ ΤΙΜΗ ΠΩΛΗΣΗΣ]]/Table001__Page_1[[#This Row],[ΠΟΣΟΤΗΤΑ]]/100</f>
        <v>1.5049999999999999</v>
      </c>
    </row>
    <row r="35" spans="1:8" x14ac:dyDescent="0.3">
      <c r="A35" t="s">
        <v>41</v>
      </c>
      <c r="B35">
        <v>0.7</v>
      </c>
      <c r="C35">
        <v>371</v>
      </c>
      <c r="D35">
        <f>Table001__Page_1[[#This Row],[ΑΚΡΙΒΟΤΕΡΗ ΤΙΜΗ ΠΩΛΗΣΗΣ]]/Table001__Page_1[[#This Row],[ΠΟΣΟΤΗΤΑ]]/100</f>
        <v>5.3</v>
      </c>
      <c r="E35">
        <v>249</v>
      </c>
      <c r="F35">
        <f>Table001__Page_1[[#This Row],[ΦΘΗΝΟΤΕΡΗ ΤΙΜΗ ΠΩΛΗΣΗΣ]]/Table001__Page_1[[#This Row],[ΠΟΣΟΤΗΤΑ]]/100</f>
        <v>3.5571428571428574</v>
      </c>
      <c r="G35">
        <v>309</v>
      </c>
      <c r="H35">
        <f>Table001__Page_1[[#This Row],[ΜΕΣΗ ΤΙΜΗ ΠΩΛΗΣΗΣ]]/Table001__Page_1[[#This Row],[ΠΟΣΟΤΗΤΑ]]/100</f>
        <v>4.4142857142857146</v>
      </c>
    </row>
    <row r="36" spans="1:8" x14ac:dyDescent="0.3">
      <c r="A36" t="s">
        <v>42</v>
      </c>
      <c r="B36">
        <v>1</v>
      </c>
      <c r="C36">
        <v>555</v>
      </c>
      <c r="D36">
        <f>Table001__Page_1[[#This Row],[ΑΚΡΙΒΟΤΕΡΗ ΤΙΜΗ ΠΩΛΗΣΗΣ]]/Table001__Page_1[[#This Row],[ΠΟΣΟΤΗΤΑ]]/100</f>
        <v>5.55</v>
      </c>
      <c r="E36">
        <v>380</v>
      </c>
      <c r="F36">
        <f>Table001__Page_1[[#This Row],[ΦΘΗΝΟΤΕΡΗ ΤΙΜΗ ΠΩΛΗΣΗΣ]]/Table001__Page_1[[#This Row],[ΠΟΣΟΤΗΤΑ]]/100</f>
        <v>3.8</v>
      </c>
      <c r="G36">
        <v>438</v>
      </c>
      <c r="H36">
        <f>Table001__Page_1[[#This Row],[ΜΕΣΗ ΤΙΜΗ ΠΩΛΗΣΗΣ]]/Table001__Page_1[[#This Row],[ΠΟΣΟΤΗΤΑ]]/100</f>
        <v>4.38</v>
      </c>
    </row>
    <row r="37" spans="1:8" x14ac:dyDescent="0.3">
      <c r="A37" t="s">
        <v>43</v>
      </c>
      <c r="B37">
        <v>1</v>
      </c>
      <c r="C37">
        <v>540</v>
      </c>
      <c r="D37">
        <f>Table001__Page_1[[#This Row],[ΑΚΡΙΒΟΤΕΡΗ ΤΙΜΗ ΠΩΛΗΣΗΣ]]/Table001__Page_1[[#This Row],[ΠΟΣΟΤΗΤΑ]]/100</f>
        <v>5.4</v>
      </c>
      <c r="E37">
        <v>360</v>
      </c>
      <c r="F37">
        <f>Table001__Page_1[[#This Row],[ΦΘΗΝΟΤΕΡΗ ΤΙΜΗ ΠΩΛΗΣΗΣ]]/Table001__Page_1[[#This Row],[ΠΟΣΟΤΗΤΑ]]/100</f>
        <v>3.6</v>
      </c>
      <c r="G37">
        <v>440</v>
      </c>
      <c r="H37">
        <f>Table001__Page_1[[#This Row],[ΜΕΣΗ ΤΙΜΗ ΠΩΛΗΣΗΣ]]/Table001__Page_1[[#This Row],[ΠΟΣΟΤΗΤΑ]]/100</f>
        <v>4.4000000000000004</v>
      </c>
    </row>
    <row r="38" spans="1:8" x14ac:dyDescent="0.3">
      <c r="A38" t="s">
        <v>42</v>
      </c>
      <c r="B38">
        <v>1</v>
      </c>
      <c r="C38">
        <v>555</v>
      </c>
      <c r="D38">
        <f>Table001__Page_1[[#This Row],[ΑΚΡΙΒΟΤΕΡΗ ΤΙΜΗ ΠΩΛΗΣΗΣ]]/Table001__Page_1[[#This Row],[ΠΟΣΟΤΗΤΑ]]/100</f>
        <v>5.55</v>
      </c>
      <c r="E38">
        <v>380</v>
      </c>
      <c r="F38">
        <f>Table001__Page_1[[#This Row],[ΦΘΗΝΟΤΕΡΗ ΤΙΜΗ ΠΩΛΗΣΗΣ]]/Table001__Page_1[[#This Row],[ΠΟΣΟΤΗΤΑ]]/100</f>
        <v>3.8</v>
      </c>
      <c r="G38">
        <v>435</v>
      </c>
      <c r="H38">
        <f>Table001__Page_1[[#This Row],[ΜΕΣΗ ΤΙΜΗ ΠΩΛΗΣΗΣ]]/Table001__Page_1[[#This Row],[ΠΟΣΟΤΗΤΑ]]/100</f>
        <v>4.3499999999999996</v>
      </c>
    </row>
    <row r="39" spans="1:8" x14ac:dyDescent="0.3">
      <c r="A39" t="s">
        <v>44</v>
      </c>
      <c r="B39">
        <v>1</v>
      </c>
      <c r="C39">
        <v>540</v>
      </c>
      <c r="D39">
        <f>Table001__Page_1[[#This Row],[ΑΚΡΙΒΟΤΕΡΗ ΤΙΜΗ ΠΩΛΗΣΗΣ]]/Table001__Page_1[[#This Row],[ΠΟΣΟΤΗΤΑ]]/100</f>
        <v>5.4</v>
      </c>
      <c r="E39">
        <v>360</v>
      </c>
      <c r="F39">
        <f>Table001__Page_1[[#This Row],[ΦΘΗΝΟΤΕΡΗ ΤΙΜΗ ΠΩΛΗΣΗΣ]]/Table001__Page_1[[#This Row],[ΠΟΣΟΤΗΤΑ]]/100</f>
        <v>3.6</v>
      </c>
      <c r="G39">
        <v>441</v>
      </c>
      <c r="H39">
        <f>Table001__Page_1[[#This Row],[ΜΕΣΗ ΤΙΜΗ ΠΩΛΗΣΗΣ]]/Table001__Page_1[[#This Row],[ΠΟΣΟΤΗΤΑ]]/100</f>
        <v>4.41</v>
      </c>
    </row>
    <row r="40" spans="1:8" x14ac:dyDescent="0.3">
      <c r="A40" t="s">
        <v>45</v>
      </c>
      <c r="B40">
        <v>1</v>
      </c>
      <c r="C40">
        <v>540</v>
      </c>
      <c r="D40">
        <f>Table001__Page_1[[#This Row],[ΑΚΡΙΒΟΤΕΡΗ ΤΙΜΗ ΠΩΛΗΣΗΣ]]/Table001__Page_1[[#This Row],[ΠΟΣΟΤΗΤΑ]]/100</f>
        <v>5.4</v>
      </c>
      <c r="E40">
        <v>360</v>
      </c>
      <c r="F40">
        <f>Table001__Page_1[[#This Row],[ΦΘΗΝΟΤΕΡΗ ΤΙΜΗ ΠΩΛΗΣΗΣ]]/Table001__Page_1[[#This Row],[ΠΟΣΟΤΗΤΑ]]/100</f>
        <v>3.6</v>
      </c>
      <c r="G40">
        <v>440</v>
      </c>
      <c r="H40">
        <f>Table001__Page_1[[#This Row],[ΜΕΣΗ ΤΙΜΗ ΠΩΛΗΣΗΣ]]/Table001__Page_1[[#This Row],[ΠΟΣΟΤΗΤΑ]]/100</f>
        <v>4.4000000000000004</v>
      </c>
    </row>
    <row r="41" spans="1:8" x14ac:dyDescent="0.3">
      <c r="A41" t="s">
        <v>46</v>
      </c>
      <c r="B41">
        <v>1</v>
      </c>
      <c r="C41">
        <v>555</v>
      </c>
      <c r="D41">
        <f>Table001__Page_1[[#This Row],[ΑΚΡΙΒΟΤΕΡΗ ΤΙΜΗ ΠΩΛΗΣΗΣ]]/Table001__Page_1[[#This Row],[ΠΟΣΟΤΗΤΑ]]/100</f>
        <v>5.55</v>
      </c>
      <c r="E41">
        <v>380</v>
      </c>
      <c r="F41">
        <f>Table001__Page_1[[#This Row],[ΦΘΗΝΟΤΕΡΗ ΤΙΜΗ ΠΩΛΗΣΗΣ]]/Table001__Page_1[[#This Row],[ΠΟΣΟΤΗΤΑ]]/100</f>
        <v>3.8</v>
      </c>
      <c r="G41">
        <v>436</v>
      </c>
      <c r="H41">
        <f>Table001__Page_1[[#This Row],[ΜΕΣΗ ΤΙΜΗ ΠΩΛΗΣΗΣ]]/Table001__Page_1[[#This Row],[ΠΟΣΟΤΗΤΑ]]/100</f>
        <v>4.3600000000000003</v>
      </c>
    </row>
    <row r="42" spans="1:8" x14ac:dyDescent="0.3">
      <c r="A42" t="s">
        <v>47</v>
      </c>
      <c r="B42">
        <v>0.45</v>
      </c>
      <c r="C42">
        <v>209</v>
      </c>
      <c r="D42">
        <f>Table001__Page_1[[#This Row],[ΑΚΡΙΒΟΤΕΡΗ ΤΙΜΗ ΠΩΛΗΣΗΣ]]/Table001__Page_1[[#This Row],[ΠΟΣΟΤΗΤΑ]]/100</f>
        <v>4.6444444444444448</v>
      </c>
      <c r="E42">
        <v>153</v>
      </c>
      <c r="F42">
        <f>Table001__Page_1[[#This Row],[ΦΘΗΝΟΤΕΡΗ ΤΙΜΗ ΠΩΛΗΣΗΣ]]/Table001__Page_1[[#This Row],[ΠΟΣΟΤΗΤΑ]]/100</f>
        <v>3.4</v>
      </c>
      <c r="G42">
        <v>187</v>
      </c>
      <c r="H42">
        <f>Table001__Page_1[[#This Row],[ΜΕΣΗ ΤΙΜΗ ΠΩΛΗΣΗΣ]]/Table001__Page_1[[#This Row],[ΠΟΣΟΤΗΤΑ]]/100</f>
        <v>4.155555555555555</v>
      </c>
    </row>
    <row r="43" spans="1:8" x14ac:dyDescent="0.3">
      <c r="A43" t="s">
        <v>48</v>
      </c>
      <c r="B43">
        <v>0.2</v>
      </c>
      <c r="C43">
        <v>819</v>
      </c>
      <c r="D43">
        <f>Table001__Page_1[[#This Row],[ΑΚΡΙΒΟΤΕΡΗ ΤΙΜΗ ΠΩΛΗΣΗΣ]]/Table001__Page_1[[#This Row],[ΠΟΣΟΤΗΤΑ]]/100</f>
        <v>40.950000000000003</v>
      </c>
      <c r="E43">
        <v>519</v>
      </c>
      <c r="F43">
        <f>Table001__Page_1[[#This Row],[ΦΘΗΝΟΤΕΡΗ ΤΙΜΗ ΠΩΛΗΣΗΣ]]/Table001__Page_1[[#This Row],[ΠΟΣΟΤΗΤΑ]]/100</f>
        <v>25.95</v>
      </c>
      <c r="G43">
        <v>583</v>
      </c>
      <c r="H43">
        <f>Table001__Page_1[[#This Row],[ΜΕΣΗ ΤΙΜΗ ΠΩΛΗΣΗΣ]]/Table001__Page_1[[#This Row],[ΠΟΣΟΤΗΤΑ]]/100</f>
        <v>29.15</v>
      </c>
    </row>
    <row r="44" spans="1:8" x14ac:dyDescent="0.3">
      <c r="A44" t="s">
        <v>49</v>
      </c>
      <c r="B44">
        <v>0.1</v>
      </c>
      <c r="C44">
        <v>469</v>
      </c>
      <c r="D44">
        <f>Table001__Page_1[[#This Row],[ΑΚΡΙΒΟΤΕΡΗ ΤΙΜΗ ΠΩΛΗΣΗΣ]]/Table001__Page_1[[#This Row],[ΠΟΣΟΤΗΤΑ]]/100</f>
        <v>46.9</v>
      </c>
      <c r="E44">
        <v>329</v>
      </c>
      <c r="F44">
        <f>Table001__Page_1[[#This Row],[ΦΘΗΝΟΤΕΡΗ ΤΙΜΗ ΠΩΛΗΣΗΣ]]/Table001__Page_1[[#This Row],[ΠΟΣΟΤΗΤΑ]]/100</f>
        <v>32.9</v>
      </c>
      <c r="G44">
        <v>380</v>
      </c>
      <c r="H44">
        <f>Table001__Page_1[[#This Row],[ΜΕΣΗ ΤΙΜΗ ΠΩΛΗΣΗΣ]]/Table001__Page_1[[#This Row],[ΠΟΣΟΤΗΤΑ]]/100</f>
        <v>38</v>
      </c>
    </row>
    <row r="45" spans="1:8" x14ac:dyDescent="0.3">
      <c r="A45" t="s">
        <v>50</v>
      </c>
      <c r="B45">
        <v>9.5000000000000001E-2</v>
      </c>
      <c r="C45">
        <v>799</v>
      </c>
      <c r="D45">
        <f>Table001__Page_1[[#This Row],[ΑΚΡΙΒΟΤΕΡΗ ΤΙΜΗ ΠΩΛΗΣΗΣ]]/Table001__Page_1[[#This Row],[ΠΟΣΟΤΗΤΑ]]/100</f>
        <v>84.10526315789474</v>
      </c>
      <c r="E45">
        <v>535</v>
      </c>
      <c r="F45">
        <f>Table001__Page_1[[#This Row],[ΦΘΗΝΟΤΕΡΗ ΤΙΜΗ ΠΩΛΗΣΗΣ]]/Table001__Page_1[[#This Row],[ΠΟΣΟΤΗΤΑ]]/100</f>
        <v>56.315789473684205</v>
      </c>
      <c r="G45">
        <v>671</v>
      </c>
      <c r="H45">
        <f>Table001__Page_1[[#This Row],[ΜΕΣΗ ΤΙΜΗ ΠΩΛΗΣΗΣ]]/Table001__Page_1[[#This Row],[ΠΟΣΟΤΗΤΑ]]/100</f>
        <v>70.631578947368411</v>
      </c>
    </row>
    <row r="46" spans="1:8" x14ac:dyDescent="0.3">
      <c r="A46" t="s">
        <v>51</v>
      </c>
      <c r="B46">
        <v>9.5000000000000001E-2</v>
      </c>
      <c r="C46">
        <v>469</v>
      </c>
      <c r="D46">
        <f>Table001__Page_1[[#This Row],[ΑΚΡΙΒΟΤΕΡΗ ΤΙΜΗ ΠΩΛΗΣΗΣ]]/Table001__Page_1[[#This Row],[ΠΟΣΟΤΗΤΑ]]/100</f>
        <v>49.368421052631575</v>
      </c>
      <c r="E46">
        <v>320</v>
      </c>
      <c r="F46">
        <f>Table001__Page_1[[#This Row],[ΦΘΗΝΟΤΕΡΗ ΤΙΜΗ ΠΩΛΗΣΗΣ]]/Table001__Page_1[[#This Row],[ΠΟΣΟΤΗΤΑ]]/100</f>
        <v>33.684210526315788</v>
      </c>
      <c r="G46">
        <v>412</v>
      </c>
      <c r="H46">
        <f>Table001__Page_1[[#This Row],[ΜΕΣΗ ΤΙΜΗ ΠΩΛΗΣΗΣ]]/Table001__Page_1[[#This Row],[ΠΟΣΟΤΗΤΑ]]/100</f>
        <v>43.368421052631575</v>
      </c>
    </row>
    <row r="47" spans="1:8" x14ac:dyDescent="0.3">
      <c r="A47" t="s">
        <v>52</v>
      </c>
      <c r="B47">
        <v>0.1</v>
      </c>
      <c r="C47">
        <v>585</v>
      </c>
      <c r="D47">
        <f>Table001__Page_1[[#This Row],[ΑΚΡΙΒΟΤΕΡΗ ΤΙΜΗ ΠΩΛΗΣΗΣ]]/Table001__Page_1[[#This Row],[ΠΟΣΟΤΗΤΑ]]/100</f>
        <v>58.5</v>
      </c>
      <c r="E47">
        <v>341</v>
      </c>
      <c r="F47">
        <f>Table001__Page_1[[#This Row],[ΦΘΗΝΟΤΕΡΗ ΤΙΜΗ ΠΩΛΗΣΗΣ]]/Table001__Page_1[[#This Row],[ΠΟΣΟΤΗΤΑ]]/100</f>
        <v>34.1</v>
      </c>
      <c r="G47">
        <v>428</v>
      </c>
      <c r="H47">
        <f>Table001__Page_1[[#This Row],[ΜΕΣΗ ΤΙΜΗ ΠΩΛΗΣΗΣ]]/Table001__Page_1[[#This Row],[ΠΟΣΟΤΗΤΑ]]/100</f>
        <v>42.8</v>
      </c>
    </row>
    <row r="48" spans="1:8" x14ac:dyDescent="0.3">
      <c r="A48" t="s">
        <v>53</v>
      </c>
      <c r="B48">
        <v>9.5000000000000001E-2</v>
      </c>
      <c r="C48">
        <v>699</v>
      </c>
      <c r="D48">
        <f>Table001__Page_1[[#This Row],[ΑΚΡΙΒΟΤΕΡΗ ΤΙΜΗ ΠΩΛΗΣΗΣ]]/Table001__Page_1[[#This Row],[ΠΟΣΟΤΗΤΑ]]/100</f>
        <v>73.578947368421055</v>
      </c>
      <c r="E48">
        <v>499</v>
      </c>
      <c r="F48">
        <f>Table001__Page_1[[#This Row],[ΦΘΗΝΟΤΕΡΗ ΤΙΜΗ ΠΩΛΗΣΗΣ]]/Table001__Page_1[[#This Row],[ΠΟΣΟΤΗΤΑ]]/100</f>
        <v>52.526315789473685</v>
      </c>
      <c r="G48">
        <v>593</v>
      </c>
      <c r="H48">
        <f>Table001__Page_1[[#This Row],[ΜΕΣΗ ΤΙΜΗ ΠΩΛΗΣΗΣ]]/Table001__Page_1[[#This Row],[ΠΟΣΟΤΗΤΑ]]/100</f>
        <v>62.421052631578952</v>
      </c>
    </row>
    <row r="49" spans="1:8" x14ac:dyDescent="0.3">
      <c r="A49" t="s">
        <v>54</v>
      </c>
      <c r="B49">
        <v>0.2</v>
      </c>
      <c r="C49">
        <v>500</v>
      </c>
      <c r="D49">
        <f>Table001__Page_1[[#This Row],[ΑΚΡΙΒΟΤΕΡΗ ΤΙΜΗ ΠΩΛΗΣΗΣ]]/Table001__Page_1[[#This Row],[ΠΟΣΟΤΗΤΑ]]/100</f>
        <v>25</v>
      </c>
      <c r="E49">
        <v>397</v>
      </c>
      <c r="F49">
        <f>Table001__Page_1[[#This Row],[ΦΘΗΝΟΤΕΡΗ ΤΙΜΗ ΠΩΛΗΣΗΣ]]/Table001__Page_1[[#This Row],[ΠΟΣΟΤΗΤΑ]]/100</f>
        <v>19.850000000000001</v>
      </c>
      <c r="G49">
        <v>442</v>
      </c>
      <c r="H49">
        <f>Table001__Page_1[[#This Row],[ΜΕΣΗ ΤΙΜΗ ΠΩΛΗΣΗΣ]]/Table001__Page_1[[#This Row],[ΠΟΣΟΤΗΤΑ]]/100</f>
        <v>22.1</v>
      </c>
    </row>
    <row r="50" spans="1:8" x14ac:dyDescent="0.3">
      <c r="A50" t="s">
        <v>55</v>
      </c>
      <c r="B50">
        <v>0.2</v>
      </c>
      <c r="C50">
        <v>380</v>
      </c>
      <c r="D50">
        <f>Table001__Page_1[[#This Row],[ΑΚΡΙΒΟΤΕΡΗ ΤΙΜΗ ΠΩΛΗΣΗΣ]]/Table001__Page_1[[#This Row],[ΠΟΣΟΤΗΤΑ]]/100</f>
        <v>19</v>
      </c>
      <c r="E50">
        <v>265</v>
      </c>
      <c r="F50">
        <f>Table001__Page_1[[#This Row],[ΦΘΗΝΟΤΕΡΗ ΤΙΜΗ ΠΩΛΗΣΗΣ]]/Table001__Page_1[[#This Row],[ΠΟΣΟΤΗΤΑ]]/100</f>
        <v>13.25</v>
      </c>
      <c r="G50">
        <v>303</v>
      </c>
      <c r="H50">
        <f>Table001__Page_1[[#This Row],[ΜΕΣΗ ΤΙΜΗ ΠΩΛΗΣΗΣ]]/Table001__Page_1[[#This Row],[ΠΟΣΟΤΗΤΑ]]/100</f>
        <v>15.15</v>
      </c>
    </row>
    <row r="51" spans="1:8" x14ac:dyDescent="0.3">
      <c r="A51" t="s">
        <v>56</v>
      </c>
      <c r="B51">
        <v>0.2</v>
      </c>
      <c r="C51">
        <v>349</v>
      </c>
      <c r="D51">
        <f>Table001__Page_1[[#This Row],[ΑΚΡΙΒΟΤΕΡΗ ΤΙΜΗ ΠΩΛΗΣΗΣ]]/Table001__Page_1[[#This Row],[ΠΟΣΟΤΗΤΑ]]/100</f>
        <v>17.45</v>
      </c>
      <c r="E51">
        <v>239</v>
      </c>
      <c r="F51">
        <f>Table001__Page_1[[#This Row],[ΦΘΗΝΟΤΕΡΗ ΤΙΜΗ ΠΩΛΗΣΗΣ]]/Table001__Page_1[[#This Row],[ΠΟΣΟΤΗΤΑ]]/100</f>
        <v>11.95</v>
      </c>
      <c r="G51">
        <v>279</v>
      </c>
      <c r="H51">
        <f>Table001__Page_1[[#This Row],[ΜΕΣΗ ΤΙΜΗ ΠΩΛΗΣΗΣ]]/Table001__Page_1[[#This Row],[ΠΟΣΟΤΗΤΑ]]/100</f>
        <v>13.95</v>
      </c>
    </row>
    <row r="52" spans="1:8" x14ac:dyDescent="0.3">
      <c r="A52" t="s">
        <v>57</v>
      </c>
      <c r="B52">
        <v>0.5</v>
      </c>
      <c r="C52">
        <v>850</v>
      </c>
      <c r="D52">
        <f>Table001__Page_1[[#This Row],[ΑΚΡΙΒΟΤΕΡΗ ΤΙΜΗ ΠΩΛΗΣΗΣ]]/Table001__Page_1[[#This Row],[ΠΟΣΟΤΗΤΑ]]/100</f>
        <v>17</v>
      </c>
      <c r="E52">
        <v>700</v>
      </c>
      <c r="F52">
        <f>Table001__Page_1[[#This Row],[ΦΘΗΝΟΤΕΡΗ ΤΙΜΗ ΠΩΛΗΣΗΣ]]/Table001__Page_1[[#This Row],[ΠΟΣΟΤΗΤΑ]]/100</f>
        <v>14</v>
      </c>
      <c r="G52">
        <v>753</v>
      </c>
      <c r="H52">
        <f>Table001__Page_1[[#This Row],[ΜΕΣΗ ΤΙΜΗ ΠΩΛΗΣΗΣ]]/Table001__Page_1[[#This Row],[ΠΟΣΟΤΗΤΑ]]/100</f>
        <v>15.06</v>
      </c>
    </row>
    <row r="53" spans="1:8" x14ac:dyDescent="0.3">
      <c r="A53" t="s">
        <v>58</v>
      </c>
      <c r="B53">
        <v>0.5</v>
      </c>
      <c r="C53">
        <v>860</v>
      </c>
      <c r="D53">
        <f>Table001__Page_1[[#This Row],[ΑΚΡΙΒΟΤΕΡΗ ΤΙΜΗ ΠΩΛΗΣΗΣ]]/Table001__Page_1[[#This Row],[ΠΟΣΟΤΗΤΑ]]/100</f>
        <v>17.2</v>
      </c>
      <c r="E53">
        <v>655</v>
      </c>
      <c r="F53">
        <f>Table001__Page_1[[#This Row],[ΦΘΗΝΟΤΕΡΗ ΤΙΜΗ ΠΩΛΗΣΗΣ]]/Table001__Page_1[[#This Row],[ΠΟΣΟΤΗΤΑ]]/100</f>
        <v>13.1</v>
      </c>
      <c r="G53">
        <v>715</v>
      </c>
      <c r="H53">
        <f>Table001__Page_1[[#This Row],[ΜΕΣΗ ΤΙΜΗ ΠΩΛΗΣΗΣ]]/Table001__Page_1[[#This Row],[ΠΟΣΟΤΗΤΑ]]/100</f>
        <v>14.3</v>
      </c>
    </row>
    <row r="54" spans="1:8" x14ac:dyDescent="0.3">
      <c r="A54" t="s">
        <v>59</v>
      </c>
      <c r="B54">
        <v>1</v>
      </c>
      <c r="C54">
        <v>189</v>
      </c>
      <c r="D54">
        <f>Table001__Page_1[[#This Row],[ΑΚΡΙΒΟΤΕΡΗ ΤΙΜΗ ΠΩΛΗΣΗΣ]]/Table001__Page_1[[#This Row],[ΠΟΣΟΤΗΤΑ]]/100</f>
        <v>1.89</v>
      </c>
      <c r="E54">
        <v>113</v>
      </c>
      <c r="F54">
        <f>Table001__Page_1[[#This Row],[ΦΘΗΝΟΤΕΡΗ ΤΙΜΗ ΠΩΛΗΣΗΣ]]/Table001__Page_1[[#This Row],[ΠΟΣΟΤΗΤΑ]]/100</f>
        <v>1.1299999999999999</v>
      </c>
      <c r="G54">
        <v>143</v>
      </c>
      <c r="H54">
        <f>Table001__Page_1[[#This Row],[ΜΕΣΗ ΤΙΜΗ ΠΩΛΗΣΗΣ]]/Table001__Page_1[[#This Row],[ΠΟΣΟΤΗΤΑ]]/100</f>
        <v>1.43</v>
      </c>
    </row>
    <row r="55" spans="1:8" x14ac:dyDescent="0.3">
      <c r="A55" t="s">
        <v>60</v>
      </c>
      <c r="B55">
        <v>1</v>
      </c>
      <c r="C55">
        <v>199</v>
      </c>
      <c r="D55">
        <f>Table001__Page_1[[#This Row],[ΑΚΡΙΒΟΤΕΡΗ ΤΙΜΗ ΠΩΛΗΣΗΣ]]/Table001__Page_1[[#This Row],[ΠΟΣΟΤΗΤΑ]]/100</f>
        <v>1.99</v>
      </c>
      <c r="E55">
        <v>120</v>
      </c>
      <c r="F55">
        <f>Table001__Page_1[[#This Row],[ΦΘΗΝΟΤΕΡΗ ΤΙΜΗ ΠΩΛΗΣΗΣ]]/Table001__Page_1[[#This Row],[ΠΟΣΟΤΗΤΑ]]/100</f>
        <v>1.2</v>
      </c>
      <c r="G55">
        <v>152</v>
      </c>
      <c r="H55">
        <f>Table001__Page_1[[#This Row],[ΜΕΣΗ ΤΙΜΗ ΠΩΛΗΣΗΣ]]/Table001__Page_1[[#This Row],[ΠΟΣΟΤΗΤΑ]]/100</f>
        <v>1.52</v>
      </c>
    </row>
    <row r="56" spans="1:8" x14ac:dyDescent="0.3">
      <c r="A56" t="s">
        <v>61</v>
      </c>
      <c r="B56">
        <v>1</v>
      </c>
      <c r="C56">
        <v>160</v>
      </c>
      <c r="D56">
        <f>Table001__Page_1[[#This Row],[ΑΚΡΙΒΟΤΕΡΗ ΤΙΜΗ ΠΩΛΗΣΗΣ]]/Table001__Page_1[[#This Row],[ΠΟΣΟΤΗΤΑ]]/100</f>
        <v>1.6</v>
      </c>
      <c r="E56">
        <v>110</v>
      </c>
      <c r="F56">
        <f>Table001__Page_1[[#This Row],[ΦΘΗΝΟΤΕΡΗ ΤΙΜΗ ΠΩΛΗΣΗΣ]]/Table001__Page_1[[#This Row],[ΠΟΣΟΤΗΤΑ]]/100</f>
        <v>1.1000000000000001</v>
      </c>
      <c r="G56">
        <v>130</v>
      </c>
      <c r="H56">
        <f>Table001__Page_1[[#This Row],[ΜΕΣΗ ΤΙΜΗ ΠΩΛΗΣΗΣ]]/Table001__Page_1[[#This Row],[ΠΟΣΟΤΗΤΑ]]/100</f>
        <v>1.3</v>
      </c>
    </row>
    <row r="57" spans="1:8" x14ac:dyDescent="0.3">
      <c r="A57" t="s">
        <v>62</v>
      </c>
      <c r="B57">
        <v>1</v>
      </c>
      <c r="C57">
        <v>210</v>
      </c>
      <c r="D57">
        <f>Table001__Page_1[[#This Row],[ΑΚΡΙΒΟΤΕΡΗ ΤΙΜΗ ΠΩΛΗΣΗΣ]]/Table001__Page_1[[#This Row],[ΠΟΣΟΤΗΤΑ]]/100</f>
        <v>2.1</v>
      </c>
      <c r="E57">
        <v>99</v>
      </c>
      <c r="F57">
        <f>Table001__Page_1[[#This Row],[ΦΘΗΝΟΤΕΡΗ ΤΙΜΗ ΠΩΛΗΣΗΣ]]/Table001__Page_1[[#This Row],[ΠΟΣΟΤΗΤΑ]]/100</f>
        <v>0.99</v>
      </c>
      <c r="G57">
        <v>134</v>
      </c>
      <c r="H57">
        <f>Table001__Page_1[[#This Row],[ΜΕΣΗ ΤΙΜΗ ΠΩΛΗΣΗΣ]]/Table001__Page_1[[#This Row],[ΠΟΣΟΤΗΤΑ]]/100</f>
        <v>1.34</v>
      </c>
    </row>
    <row r="58" spans="1:8" x14ac:dyDescent="0.3">
      <c r="A58" t="s">
        <v>63</v>
      </c>
      <c r="B58">
        <v>1</v>
      </c>
      <c r="C58">
        <v>199</v>
      </c>
      <c r="D58">
        <f>Table001__Page_1[[#This Row],[ΑΚΡΙΒΟΤΕΡΗ ΤΙΜΗ ΠΩΛΗΣΗΣ]]/Table001__Page_1[[#This Row],[ΠΟΣΟΤΗΤΑ]]/100</f>
        <v>1.99</v>
      </c>
      <c r="E58">
        <v>100</v>
      </c>
      <c r="F58">
        <f>Table001__Page_1[[#This Row],[ΦΘΗΝΟΤΕΡΗ ΤΙΜΗ ΠΩΛΗΣΗΣ]]/Table001__Page_1[[#This Row],[ΠΟΣΟΤΗΤΑ]]/100</f>
        <v>1</v>
      </c>
      <c r="G58">
        <v>140</v>
      </c>
      <c r="H58">
        <f>Table001__Page_1[[#This Row],[ΜΕΣΗ ΤΙΜΗ ΠΩΛΗΣΗΣ]]/Table001__Page_1[[#This Row],[ΠΟΣΟΤΗΤΑ]]/100</f>
        <v>1.4</v>
      </c>
    </row>
    <row r="59" spans="1:8" x14ac:dyDescent="0.3">
      <c r="A59" t="s">
        <v>64</v>
      </c>
      <c r="B59">
        <v>1</v>
      </c>
      <c r="C59">
        <v>185</v>
      </c>
      <c r="D59">
        <f>Table001__Page_1[[#This Row],[ΑΚΡΙΒΟΤΕΡΗ ΤΙΜΗ ΠΩΛΗΣΗΣ]]/Table001__Page_1[[#This Row],[ΠΟΣΟΤΗΤΑ]]/100</f>
        <v>1.85</v>
      </c>
      <c r="E59">
        <v>105</v>
      </c>
      <c r="F59">
        <f>Table001__Page_1[[#This Row],[ΦΘΗΝΟΤΕΡΗ ΤΙΜΗ ΠΩΛΗΣΗΣ]]/Table001__Page_1[[#This Row],[ΠΟΣΟΤΗΤΑ]]/100</f>
        <v>1.05</v>
      </c>
      <c r="G59">
        <v>145</v>
      </c>
      <c r="H59">
        <f>Table001__Page_1[[#This Row],[ΜΕΣΗ ΤΙΜΗ ΠΩΛΗΣΗΣ]]/Table001__Page_1[[#This Row],[ΠΟΣΟΤΗΤΑ]]/100</f>
        <v>1.45</v>
      </c>
    </row>
    <row r="60" spans="1:8" x14ac:dyDescent="0.3">
      <c r="A60" t="s">
        <v>65</v>
      </c>
      <c r="B60">
        <v>12</v>
      </c>
      <c r="C60">
        <v>360</v>
      </c>
      <c r="D60">
        <f>Table001__Page_1[[#This Row],[ΑΚΡΙΒΟΤΕΡΗ ΤΙΜΗ ΠΩΛΗΣΗΣ]]/Table001__Page_1[[#This Row],[ΠΟΣΟΤΗΤΑ]]/100</f>
        <v>0.3</v>
      </c>
      <c r="E60">
        <v>215</v>
      </c>
      <c r="F60">
        <f>Table001__Page_1[[#This Row],[ΦΘΗΝΟΤΕΡΗ ΤΙΜΗ ΠΩΛΗΣΗΣ]]/Table001__Page_1[[#This Row],[ΠΟΣΟΤΗΤΑ]]/100</f>
        <v>0.17916666666666667</v>
      </c>
      <c r="G60">
        <v>299</v>
      </c>
      <c r="H60">
        <f>Table001__Page_1[[#This Row],[ΜΕΣΗ ΤΙΜΗ ΠΩΛΗΣΗΣ]]/Table001__Page_1[[#This Row],[ΠΟΣΟΤΗΤΑ]]/100</f>
        <v>0.24916666666666668</v>
      </c>
    </row>
    <row r="61" spans="1:8" x14ac:dyDescent="0.3">
      <c r="A61" t="s">
        <v>66</v>
      </c>
      <c r="B61">
        <v>0.2</v>
      </c>
      <c r="C61">
        <v>289</v>
      </c>
      <c r="D61">
        <f>Table001__Page_1[[#This Row],[ΑΚΡΙΒΟΤΕΡΗ ΤΙΜΗ ΠΩΛΗΣΗΣ]]/Table001__Page_1[[#This Row],[ΠΟΣΟΤΗΤΑ]]/100</f>
        <v>14.45</v>
      </c>
      <c r="E61">
        <v>175</v>
      </c>
      <c r="F61">
        <f>Table001__Page_1[[#This Row],[ΦΘΗΝΟΤΕΡΗ ΤΙΜΗ ΠΩΛΗΣΗΣ]]/Table001__Page_1[[#This Row],[ΠΟΣΟΤΗΤΑ]]/100</f>
        <v>8.75</v>
      </c>
      <c r="G61">
        <v>228</v>
      </c>
      <c r="H61">
        <f>Table001__Page_1[[#This Row],[ΜΕΣΗ ΤΙΜΗ ΠΩΛΗΣΗΣ]]/Table001__Page_1[[#This Row],[ΠΟΣΟΤΗΤΑ]]/100</f>
        <v>11.4</v>
      </c>
    </row>
    <row r="62" spans="1:8" x14ac:dyDescent="0.3">
      <c r="A62" t="s">
        <v>67</v>
      </c>
      <c r="B62">
        <v>0.22500000000000001</v>
      </c>
      <c r="C62">
        <v>269</v>
      </c>
      <c r="D62">
        <f>Table001__Page_1[[#This Row],[ΑΚΡΙΒΟΤΕΡΗ ΤΙΜΗ ΠΩΛΗΣΗΣ]]/Table001__Page_1[[#This Row],[ΠΟΣΟΤΗΤΑ]]/100</f>
        <v>11.955555555555554</v>
      </c>
      <c r="E62">
        <v>189</v>
      </c>
      <c r="F62">
        <f>Table001__Page_1[[#This Row],[ΦΘΗΝΟΤΕΡΗ ΤΙΜΗ ΠΩΛΗΣΗΣ]]/Table001__Page_1[[#This Row],[ΠΟΣΟΤΗΤΑ]]/100</f>
        <v>8.4</v>
      </c>
      <c r="G62">
        <v>221</v>
      </c>
      <c r="H62">
        <f>Table001__Page_1[[#This Row],[ΜΕΣΗ ΤΙΜΗ ΠΩΛΗΣΗΣ]]/Table001__Page_1[[#This Row],[ΠΟΣΟΤΗΤΑ]]/100</f>
        <v>9.8222222222222211</v>
      </c>
    </row>
    <row r="63" spans="1:8" x14ac:dyDescent="0.3">
      <c r="A63" t="s">
        <v>68</v>
      </c>
      <c r="B63">
        <v>0.5</v>
      </c>
      <c r="C63">
        <v>874</v>
      </c>
      <c r="D63">
        <f>Table001__Page_1[[#This Row],[ΑΚΡΙΒΟΤΕΡΗ ΤΙΜΗ ΠΩΛΗΣΗΣ]]/Table001__Page_1[[#This Row],[ΠΟΣΟΤΗΤΑ]]/100</f>
        <v>17.48</v>
      </c>
      <c r="E63">
        <v>612</v>
      </c>
      <c r="F63">
        <f>Table001__Page_1[[#This Row],[ΦΘΗΝΟΤΕΡΗ ΤΙΜΗ ΠΩΛΗΣΗΣ]]/Table001__Page_1[[#This Row],[ΠΟΣΟΤΗΤΑ]]/100</f>
        <v>12.24</v>
      </c>
      <c r="G63">
        <v>735</v>
      </c>
      <c r="H63">
        <f>Table001__Page_1[[#This Row],[ΜΕΣΗ ΤΙΜΗ ΠΩΛΗΣΗΣ]]/Table001__Page_1[[#This Row],[ΠΟΣΟΤΗΤΑ]]/100</f>
        <v>14.7</v>
      </c>
    </row>
    <row r="64" spans="1:8" x14ac:dyDescent="0.3">
      <c r="A64" t="s">
        <v>69</v>
      </c>
      <c r="B64">
        <v>0.5</v>
      </c>
      <c r="C64">
        <v>820</v>
      </c>
      <c r="D64">
        <f>Table001__Page_1[[#This Row],[ΑΚΡΙΒΟΤΕΡΗ ΤΙΜΗ ΠΩΛΗΣΗΣ]]/Table001__Page_1[[#This Row],[ΠΟΣΟΤΗΤΑ]]/100</f>
        <v>16.399999999999999</v>
      </c>
      <c r="E64">
        <v>556</v>
      </c>
      <c r="F64">
        <f>Table001__Page_1[[#This Row],[ΦΘΗΝΟΤΕΡΗ ΤΙΜΗ ΠΩΛΗΣΗΣ]]/Table001__Page_1[[#This Row],[ΠΟΣΟΤΗΤΑ]]/100</f>
        <v>11.12</v>
      </c>
      <c r="G64">
        <v>676</v>
      </c>
      <c r="H64">
        <f>Table001__Page_1[[#This Row],[ΜΕΣΗ ΤΙΜΗ ΠΩΛΗΣΗΣ]]/Table001__Page_1[[#This Row],[ΠΟΣΟΤΗΤΑ]]/100</f>
        <v>13.52</v>
      </c>
    </row>
    <row r="65" spans="1:8" x14ac:dyDescent="0.3">
      <c r="A65" t="s">
        <v>70</v>
      </c>
      <c r="B65">
        <v>0.2</v>
      </c>
      <c r="C65">
        <v>410</v>
      </c>
      <c r="D65">
        <f>Table001__Page_1[[#This Row],[ΑΚΡΙΒΟΤΕΡΗ ΤΙΜΗ ΠΩΛΗΣΗΣ]]/Table001__Page_1[[#This Row],[ΠΟΣΟΤΗΤΑ]]/100</f>
        <v>20.5</v>
      </c>
      <c r="E65">
        <v>290</v>
      </c>
      <c r="F65">
        <f>Table001__Page_1[[#This Row],[ΦΘΗΝΟΤΕΡΗ ΤΙΜΗ ΠΩΛΗΣΗΣ]]/Table001__Page_1[[#This Row],[ΠΟΣΟΤΗΤΑ]]/100</f>
        <v>14.5</v>
      </c>
      <c r="G65">
        <v>365</v>
      </c>
      <c r="H65">
        <f>Table001__Page_1[[#This Row],[ΜΕΣΗ ΤΙΜΗ ΠΩΛΗΣΗΣ]]/Table001__Page_1[[#This Row],[ΠΟΣΟΤΗΤΑ]]/100</f>
        <v>18.25</v>
      </c>
    </row>
    <row r="66" spans="1:8" x14ac:dyDescent="0.3">
      <c r="A66" t="s">
        <v>71</v>
      </c>
      <c r="B66">
        <v>0.2</v>
      </c>
      <c r="C66">
        <v>450</v>
      </c>
      <c r="D66">
        <f>Table001__Page_1[[#This Row],[ΑΚΡΙΒΟΤΕΡΗ ΤΙΜΗ ΠΩΛΗΣΗΣ]]/Table001__Page_1[[#This Row],[ΠΟΣΟΤΗΤΑ]]/100</f>
        <v>22.5</v>
      </c>
      <c r="E66">
        <v>245</v>
      </c>
      <c r="F66">
        <f>Table001__Page_1[[#This Row],[ΦΘΗΝΟΤΕΡΗ ΤΙΜΗ ΠΩΛΗΣΗΣ]]/Table001__Page_1[[#This Row],[ΠΟΣΟΤΗΤΑ]]/100</f>
        <v>12.25</v>
      </c>
      <c r="G66">
        <v>357</v>
      </c>
      <c r="H66">
        <f>Table001__Page_1[[#This Row],[ΜΕΣΗ ΤΙΜΗ ΠΩΛΗΣΗΣ]]/Table001__Page_1[[#This Row],[ΠΟΣΟΤΗΤΑ]]/100</f>
        <v>17.850000000000001</v>
      </c>
    </row>
    <row r="67" spans="1:8" x14ac:dyDescent="0.3">
      <c r="A67" t="s">
        <v>72</v>
      </c>
      <c r="B67">
        <v>0.2</v>
      </c>
      <c r="C67">
        <v>550</v>
      </c>
      <c r="D67">
        <f>Table001__Page_1[[#This Row],[ΑΚΡΙΒΟΤΕΡΗ ΤΙΜΗ ΠΩΛΗΣΗΣ]]/Table001__Page_1[[#This Row],[ΠΟΣΟΤΗΤΑ]]/100</f>
        <v>27.5</v>
      </c>
      <c r="E67">
        <v>310</v>
      </c>
      <c r="F67">
        <f>Table001__Page_1[[#This Row],[ΦΘΗΝΟΤΕΡΗ ΤΙΜΗ ΠΩΛΗΣΗΣ]]/Table001__Page_1[[#This Row],[ΠΟΣΟΤΗΤΑ]]/100</f>
        <v>15.5</v>
      </c>
      <c r="G67">
        <v>432</v>
      </c>
      <c r="H67">
        <f>Table001__Page_1[[#This Row],[ΜΕΣΗ ΤΙΜΗ ΠΩΛΗΣΗΣ]]/Table001__Page_1[[#This Row],[ΠΟΣΟΤΗΤΑ]]/100</f>
        <v>21.6</v>
      </c>
    </row>
    <row r="68" spans="1:8" x14ac:dyDescent="0.3">
      <c r="A68" t="s">
        <v>73</v>
      </c>
      <c r="B68">
        <v>0.26700000000000002</v>
      </c>
      <c r="C68">
        <v>550</v>
      </c>
      <c r="D68">
        <f>Table001__Page_1[[#This Row],[ΑΚΡΙΒΟΤΕΡΗ ΤΙΜΗ ΠΩΛΗΣΗΣ]]/Table001__Page_1[[#This Row],[ΠΟΣΟΤΗΤΑ]]/100</f>
        <v>20.599250936329586</v>
      </c>
      <c r="E68">
        <v>350</v>
      </c>
      <c r="F68">
        <f>Table001__Page_1[[#This Row],[ΦΘΗΝΟΤΕΡΗ ΤΙΜΗ ΠΩΛΗΣΗΣ]]/Table001__Page_1[[#This Row],[ΠΟΣΟΤΗΤΑ]]/100</f>
        <v>13.108614232209737</v>
      </c>
      <c r="G68">
        <v>458</v>
      </c>
      <c r="H68">
        <f>Table001__Page_1[[#This Row],[ΜΕΣΗ ΤΙΜΗ ΠΩΛΗΣΗΣ]]/Table001__Page_1[[#This Row],[ΠΟΣΟΤΗΤΑ]]/100</f>
        <v>17.153558052434455</v>
      </c>
    </row>
    <row r="69" spans="1:8" x14ac:dyDescent="0.3">
      <c r="A69" t="s">
        <v>74</v>
      </c>
      <c r="B69">
        <v>0.25</v>
      </c>
      <c r="C69">
        <v>785</v>
      </c>
      <c r="D69">
        <f>Table001__Page_1[[#This Row],[ΑΚΡΙΒΟΤΕΡΗ ΤΙΜΗ ΠΩΛΗΣΗΣ]]/Table001__Page_1[[#This Row],[ΠΟΣΟΤΗΤΑ]]/100</f>
        <v>31.4</v>
      </c>
      <c r="E69">
        <v>589</v>
      </c>
      <c r="F69">
        <f>Table001__Page_1[[#This Row],[ΦΘΗΝΟΤΕΡΗ ΤΙΜΗ ΠΩΛΗΣΗΣ]]/Table001__Page_1[[#This Row],[ΠΟΣΟΤΗΤΑ]]/100</f>
        <v>23.56</v>
      </c>
      <c r="G69">
        <v>728</v>
      </c>
      <c r="H69">
        <f>Table001__Page_1[[#This Row],[ΜΕΣΗ ΤΙΜΗ ΠΩΛΗΣΗΣ]]/Table001__Page_1[[#This Row],[ΠΟΣΟΤΗΤΑ]]/100</f>
        <v>29.12</v>
      </c>
    </row>
    <row r="70" spans="1:8" x14ac:dyDescent="0.3">
      <c r="A70" t="s">
        <v>75</v>
      </c>
      <c r="B70">
        <v>0.2</v>
      </c>
      <c r="C70">
        <v>299</v>
      </c>
      <c r="D70">
        <f>Table001__Page_1[[#This Row],[ΑΚΡΙΒΟΤΕΡΗ ΤΙΜΗ ΠΩΛΗΣΗΣ]]/Table001__Page_1[[#This Row],[ΠΟΣΟΤΗΤΑ]]/100</f>
        <v>14.95</v>
      </c>
      <c r="E70">
        <v>169</v>
      </c>
      <c r="F70">
        <f>Table001__Page_1[[#This Row],[ΦΘΗΝΟΤΕΡΗ ΤΙΜΗ ΠΩΛΗΣΗΣ]]/Table001__Page_1[[#This Row],[ΠΟΣΟΤΗΤΑ]]/100</f>
        <v>8.4499999999999993</v>
      </c>
      <c r="G70">
        <v>265</v>
      </c>
      <c r="H70">
        <f>Table001__Page_1[[#This Row],[ΜΕΣΗ ΤΙΜΗ ΠΩΛΗΣΗΣ]]/Table001__Page_1[[#This Row],[ΠΟΣΟΤΗΤΑ]]/100</f>
        <v>13.25</v>
      </c>
    </row>
    <row r="71" spans="1:8" x14ac:dyDescent="0.3">
      <c r="A71" t="s">
        <v>76</v>
      </c>
      <c r="B71">
        <v>0.22500000000000001</v>
      </c>
      <c r="C71">
        <v>369</v>
      </c>
      <c r="D71">
        <f>Table001__Page_1[[#This Row],[ΑΚΡΙΒΟΤΕΡΗ ΤΙΜΗ ΠΩΛΗΣΗΣ]]/Table001__Page_1[[#This Row],[ΠΟΣΟΤΗΤΑ]]/100</f>
        <v>16.399999999999999</v>
      </c>
      <c r="E71">
        <v>249</v>
      </c>
      <c r="F71">
        <f>Table001__Page_1[[#This Row],[ΦΘΗΝΟΤΕΡΗ ΤΙΜΗ ΠΩΛΗΣΗΣ]]/Table001__Page_1[[#This Row],[ΠΟΣΟΤΗΤΑ]]/100</f>
        <v>11.066666666666668</v>
      </c>
      <c r="G71">
        <v>299</v>
      </c>
      <c r="H71">
        <f>Table001__Page_1[[#This Row],[ΜΕΣΗ ΤΙΜΗ ΠΩΛΗΣΗΣ]]/Table001__Page_1[[#This Row],[ΠΟΣΟΤΗΤΑ]]/100</f>
        <v>13.28888888888889</v>
      </c>
    </row>
    <row r="72" spans="1:8" x14ac:dyDescent="0.3">
      <c r="A72" t="s">
        <v>77</v>
      </c>
      <c r="B72">
        <v>0.3</v>
      </c>
      <c r="C72">
        <v>199</v>
      </c>
      <c r="D72">
        <f>Table001__Page_1[[#This Row],[ΑΚΡΙΒΟΤΕΡΗ ΤΙΜΗ ΠΩΛΗΣΗΣ]]/Table001__Page_1[[#This Row],[ΠΟΣΟΤΗΤΑ]]/100</f>
        <v>6.6333333333333337</v>
      </c>
      <c r="E72">
        <v>129</v>
      </c>
      <c r="F72">
        <f>Table001__Page_1[[#This Row],[ΦΘΗΝΟΤΕΡΗ ΤΙΜΗ ΠΩΛΗΣΗΣ]]/Table001__Page_1[[#This Row],[ΠΟΣΟΤΗΤΑ]]/100</f>
        <v>4.3</v>
      </c>
      <c r="G72">
        <v>181</v>
      </c>
      <c r="H72">
        <f>Table001__Page_1[[#This Row],[ΜΕΣΗ ΤΙΜΗ ΠΩΛΗΣΗΣ]]/Table001__Page_1[[#This Row],[ΠΟΣΟΤΗΤΑ]]/100</f>
        <v>6.0333333333333341</v>
      </c>
    </row>
    <row r="73" spans="1:8" x14ac:dyDescent="0.3">
      <c r="A73" t="s">
        <v>78</v>
      </c>
      <c r="B73">
        <v>0.5</v>
      </c>
      <c r="C73">
        <v>429</v>
      </c>
      <c r="D73">
        <f>Table001__Page_1[[#This Row],[ΑΚΡΙΒΟΤΕΡΗ ΤΙΜΗ ΠΩΛΗΣΗΣ]]/Table001__Page_1[[#This Row],[ΠΟΣΟΤΗΤΑ]]/100</f>
        <v>8.58</v>
      </c>
      <c r="E73">
        <v>280</v>
      </c>
      <c r="F73">
        <f>Table001__Page_1[[#This Row],[ΦΘΗΝΟΤΕΡΗ ΤΙΜΗ ΠΩΛΗΣΗΣ]]/Table001__Page_1[[#This Row],[ΠΟΣΟΤΗΤΑ]]/100</f>
        <v>5.6</v>
      </c>
      <c r="G73">
        <v>365</v>
      </c>
      <c r="H73">
        <f>Table001__Page_1[[#This Row],[ΜΕΣΗ ΤΙΜΗ ΠΩΛΗΣΗΣ]]/Table001__Page_1[[#This Row],[ΠΟΣΟΤΗΤΑ]]/100</f>
        <v>7.3</v>
      </c>
    </row>
    <row r="74" spans="1:8" x14ac:dyDescent="0.3">
      <c r="A74" t="s">
        <v>79</v>
      </c>
      <c r="B74">
        <v>0.5</v>
      </c>
      <c r="C74">
        <v>295</v>
      </c>
      <c r="D74">
        <f>Table001__Page_1[[#This Row],[ΑΚΡΙΒΟΤΕΡΗ ΤΙΜΗ ΠΩΛΗΣΗΣ]]/Table001__Page_1[[#This Row],[ΠΟΣΟΤΗΤΑ]]/100</f>
        <v>5.9</v>
      </c>
      <c r="E74">
        <v>179</v>
      </c>
      <c r="F74">
        <f>Table001__Page_1[[#This Row],[ΦΘΗΝΟΤΕΡΗ ΤΙΜΗ ΠΩΛΗΣΗΣ]]/Table001__Page_1[[#This Row],[ΠΟΣΟΤΗΤΑ]]/100</f>
        <v>3.58</v>
      </c>
      <c r="G74">
        <v>238</v>
      </c>
      <c r="H74">
        <f>Table001__Page_1[[#This Row],[ΜΕΣΗ ΤΙΜΗ ΠΩΛΗΣΗΣ]]/Table001__Page_1[[#This Row],[ΠΟΣΟΤΗΤΑ]]/100</f>
        <v>4.76</v>
      </c>
    </row>
    <row r="75" spans="1:8" x14ac:dyDescent="0.3">
      <c r="A75" t="s">
        <v>80</v>
      </c>
      <c r="B75">
        <v>0.5</v>
      </c>
      <c r="C75">
        <v>469</v>
      </c>
      <c r="D75">
        <f>Table001__Page_1[[#This Row],[ΑΚΡΙΒΟΤΕΡΗ ΤΙΜΗ ΠΩΛΗΣΗΣ]]/Table001__Page_1[[#This Row],[ΠΟΣΟΤΗΤΑ]]/100</f>
        <v>9.3800000000000008</v>
      </c>
      <c r="E75">
        <v>295</v>
      </c>
      <c r="F75">
        <f>Table001__Page_1[[#This Row],[ΦΘΗΝΟΤΕΡΗ ΤΙΜΗ ΠΩΛΗΣΗΣ]]/Table001__Page_1[[#This Row],[ΠΟΣΟΤΗΤΑ]]/100</f>
        <v>5.9</v>
      </c>
      <c r="G75">
        <v>385</v>
      </c>
      <c r="H75">
        <f>Table001__Page_1[[#This Row],[ΜΕΣΗ ΤΙΜΗ ΠΩΛΗΣΗΣ]]/Table001__Page_1[[#This Row],[ΠΟΣΟΤΗΤΑ]]/100</f>
        <v>7.7</v>
      </c>
    </row>
    <row r="76" spans="1:8" x14ac:dyDescent="0.3">
      <c r="A76" t="s">
        <v>81</v>
      </c>
      <c r="B76">
        <v>0.5</v>
      </c>
      <c r="C76">
        <v>438</v>
      </c>
      <c r="D76">
        <f>Table001__Page_1[[#This Row],[ΑΚΡΙΒΟΤΕΡΗ ΤΙΜΗ ΠΩΛΗΣΗΣ]]/Table001__Page_1[[#This Row],[ΠΟΣΟΤΗΤΑ]]/100</f>
        <v>8.76</v>
      </c>
      <c r="E76">
        <v>280</v>
      </c>
      <c r="F76">
        <f>Table001__Page_1[[#This Row],[ΦΘΗΝΟΤΕΡΗ ΤΙΜΗ ΠΩΛΗΣΗΣ]]/Table001__Page_1[[#This Row],[ΠΟΣΟΤΗΤΑ]]/100</f>
        <v>5.6</v>
      </c>
      <c r="G76">
        <v>372</v>
      </c>
      <c r="H76">
        <f>Table001__Page_1[[#This Row],[ΜΕΣΗ ΤΙΜΗ ΠΩΛΗΣΗΣ]]/Table001__Page_1[[#This Row],[ΠΟΣΟΤΗΤΑ]]/100</f>
        <v>7.44</v>
      </c>
    </row>
    <row r="77" spans="1:8" x14ac:dyDescent="0.3">
      <c r="A77" t="s">
        <v>82</v>
      </c>
      <c r="B77">
        <v>0.4</v>
      </c>
      <c r="C77">
        <v>389</v>
      </c>
      <c r="D77">
        <f>Table001__Page_1[[#This Row],[ΑΚΡΙΒΟΤΕΡΗ ΤΙΜΗ ΠΩΛΗΣΗΣ]]/Table001__Page_1[[#This Row],[ΠΟΣΟΤΗΤΑ]]/100</f>
        <v>9.7249999999999996</v>
      </c>
      <c r="E77">
        <v>230</v>
      </c>
      <c r="F77">
        <f>Table001__Page_1[[#This Row],[ΦΘΗΝΟΤΕΡΗ ΤΙΜΗ ΠΩΛΗΣΗΣ]]/Table001__Page_1[[#This Row],[ΠΟΣΟΤΗΤΑ]]/100</f>
        <v>5.75</v>
      </c>
      <c r="G77">
        <v>335</v>
      </c>
      <c r="H77">
        <f>Table001__Page_1[[#This Row],[ΜΕΣΗ ΤΙΜΗ ΠΩΛΗΣΗΣ]]/Table001__Page_1[[#This Row],[ΠΟΣΟΤΗΤΑ]]/100</f>
        <v>8.375</v>
      </c>
    </row>
    <row r="78" spans="1:8" x14ac:dyDescent="0.3">
      <c r="A78" t="s">
        <v>83</v>
      </c>
      <c r="B78">
        <v>0.375</v>
      </c>
      <c r="C78">
        <v>299</v>
      </c>
      <c r="D78">
        <f>Table001__Page_1[[#This Row],[ΑΚΡΙΒΟΤΕΡΗ ΤΙΜΗ ΠΩΛΗΣΗΣ]]/Table001__Page_1[[#This Row],[ΠΟΣΟΤΗΤΑ]]/100</f>
        <v>7.9733333333333336</v>
      </c>
      <c r="E78">
        <v>209</v>
      </c>
      <c r="F78">
        <f>Table001__Page_1[[#This Row],[ΦΘΗΝΟΤΕΡΗ ΤΙΜΗ ΠΩΛΗΣΗΣ]]/Table001__Page_1[[#This Row],[ΠΟΣΟΤΗΤΑ]]/100</f>
        <v>5.5733333333333341</v>
      </c>
      <c r="G78">
        <v>263</v>
      </c>
      <c r="H78">
        <f>Table001__Page_1[[#This Row],[ΜΕΣΗ ΤΙΜΗ ΠΩΛΗΣΗΣ]]/Table001__Page_1[[#This Row],[ΠΟΣΟΤΗΤΑ]]/100</f>
        <v>7.0133333333333336</v>
      </c>
    </row>
    <row r="79" spans="1:8" x14ac:dyDescent="0.3">
      <c r="A79" t="s">
        <v>84</v>
      </c>
      <c r="B79">
        <v>0.375</v>
      </c>
      <c r="C79">
        <v>435</v>
      </c>
      <c r="D79">
        <f>Table001__Page_1[[#This Row],[ΑΚΡΙΒΟΤΕΡΗ ΤΙΜΗ ΠΩΛΗΣΗΣ]]/Table001__Page_1[[#This Row],[ΠΟΣΟΤΗΤΑ]]/100</f>
        <v>11.6</v>
      </c>
      <c r="E79">
        <v>220</v>
      </c>
      <c r="F79">
        <f>Table001__Page_1[[#This Row],[ΦΘΗΝΟΤΕΡΗ ΤΙΜΗ ΠΩΛΗΣΗΣ]]/Table001__Page_1[[#This Row],[ΠΟΣΟΤΗΤΑ]]/100</f>
        <v>5.8666666666666663</v>
      </c>
      <c r="G79">
        <v>300</v>
      </c>
      <c r="H79">
        <f>Table001__Page_1[[#This Row],[ΜΕΣΗ ΤΙΜΗ ΠΩΛΗΣΗΣ]]/Table001__Page_1[[#This Row],[ΠΟΣΟΤΗΤΑ]]/100</f>
        <v>8</v>
      </c>
    </row>
    <row r="80" spans="1:8" x14ac:dyDescent="0.3">
      <c r="A80" t="s">
        <v>85</v>
      </c>
      <c r="B80">
        <v>0.375</v>
      </c>
      <c r="C80">
        <v>490</v>
      </c>
      <c r="D80">
        <f>Table001__Page_1[[#This Row],[ΑΚΡΙΒΟΤΕΡΗ ΤΙΜΗ ΠΩΛΗΣΗΣ]]/Table001__Page_1[[#This Row],[ΠΟΣΟΤΗΤΑ]]/100</f>
        <v>13.066666666666668</v>
      </c>
      <c r="E80">
        <v>250</v>
      </c>
      <c r="F80">
        <f>Table001__Page_1[[#This Row],[ΦΘΗΝΟΤΕΡΗ ΤΙΜΗ ΠΩΛΗΣΗΣ]]/Table001__Page_1[[#This Row],[ΠΟΣΟΤΗΤΑ]]/100</f>
        <v>6.6666666666666661</v>
      </c>
      <c r="G80">
        <v>366</v>
      </c>
      <c r="H80">
        <f>Table001__Page_1[[#This Row],[ΜΕΣΗ ΤΙΜΗ ΠΩΛΗΣΗΣ]]/Table001__Page_1[[#This Row],[ΠΟΣΟΤΗΤΑ]]/100</f>
        <v>9.76</v>
      </c>
    </row>
    <row r="81" spans="1:8" x14ac:dyDescent="0.3">
      <c r="A81" t="s">
        <v>86</v>
      </c>
      <c r="B81">
        <v>0.2</v>
      </c>
      <c r="C81">
        <v>375</v>
      </c>
      <c r="D81">
        <f>Table001__Page_1[[#This Row],[ΑΚΡΙΒΟΤΕΡΗ ΤΙΜΗ ΠΩΛΗΣΗΣ]]/Table001__Page_1[[#This Row],[ΠΟΣΟΤΗΤΑ]]/100</f>
        <v>18.75</v>
      </c>
      <c r="E81">
        <v>269</v>
      </c>
      <c r="F81">
        <f>Table001__Page_1[[#This Row],[ΦΘΗΝΟΤΕΡΗ ΤΙΜΗ ΠΩΛΗΣΗΣ]]/Table001__Page_1[[#This Row],[ΠΟΣΟΤΗΤΑ]]/100</f>
        <v>13.45</v>
      </c>
      <c r="G81">
        <v>324</v>
      </c>
      <c r="H81">
        <f>Table001__Page_1[[#This Row],[ΜΕΣΗ ΤΙΜΗ ΠΩΛΗΣΗΣ]]/Table001__Page_1[[#This Row],[ΠΟΣΟΤΗΤΑ]]/100</f>
        <v>16.2</v>
      </c>
    </row>
    <row r="82" spans="1:8" x14ac:dyDescent="0.3">
      <c r="A82" t="s">
        <v>87</v>
      </c>
      <c r="B82">
        <v>0.15</v>
      </c>
      <c r="C82">
        <v>389</v>
      </c>
      <c r="D82">
        <f>Table001__Page_1[[#This Row],[ΑΚΡΙΒΟΤΕΡΗ ΤΙΜΗ ΠΩΛΗΣΗΣ]]/Table001__Page_1[[#This Row],[ΠΟΣΟΤΗΤΑ]]/100</f>
        <v>25.933333333333334</v>
      </c>
      <c r="E82">
        <v>260</v>
      </c>
      <c r="F82">
        <f>Table001__Page_1[[#This Row],[ΦΘΗΝΟΤΕΡΗ ΤΙΜΗ ΠΩΛΗΣΗΣ]]/Table001__Page_1[[#This Row],[ΠΟΣΟΤΗΤΑ]]/100</f>
        <v>17.333333333333336</v>
      </c>
      <c r="G82">
        <v>321</v>
      </c>
      <c r="H82">
        <f>Table001__Page_1[[#This Row],[ΜΕΣΗ ΤΙΜΗ ΠΩΛΗΣΗΣ]]/Table001__Page_1[[#This Row],[ΠΟΣΟΤΗΤΑ]]/100</f>
        <v>21.4</v>
      </c>
    </row>
    <row r="83" spans="1:8" x14ac:dyDescent="0.3">
      <c r="A83" t="s">
        <v>88</v>
      </c>
      <c r="B83">
        <v>0.3</v>
      </c>
      <c r="C83">
        <v>459</v>
      </c>
      <c r="D83">
        <f>Table001__Page_1[[#This Row],[ΑΚΡΙΒΟΤΕΡΗ ΤΙΜΗ ΠΩΛΗΣΗΣ]]/Table001__Page_1[[#This Row],[ΠΟΣΟΤΗΤΑ]]/100</f>
        <v>15.3</v>
      </c>
      <c r="E83">
        <v>329</v>
      </c>
      <c r="F83">
        <f>Table001__Page_1[[#This Row],[ΦΘΗΝΟΤΕΡΗ ΤΙΜΗ ΠΩΛΗΣΗΣ]]/Table001__Page_1[[#This Row],[ΠΟΣΟΤΗΤΑ]]/100</f>
        <v>10.966666666666667</v>
      </c>
      <c r="G83">
        <v>388</v>
      </c>
      <c r="H83">
        <f>Table001__Page_1[[#This Row],[ΜΕΣΗ ΤΙΜΗ ΠΩΛΗΣΗΣ]]/Table001__Page_1[[#This Row],[ΠΟΣΟΤΗΤΑ]]/100</f>
        <v>12.933333333333335</v>
      </c>
    </row>
    <row r="84" spans="1:8" x14ac:dyDescent="0.3">
      <c r="A84" t="s">
        <v>89</v>
      </c>
      <c r="B84">
        <v>0.2</v>
      </c>
      <c r="C84">
        <v>399</v>
      </c>
      <c r="D84">
        <f>Table001__Page_1[[#This Row],[ΑΚΡΙΒΟΤΕΡΗ ΤΙΜΗ ΠΩΛΗΣΗΣ]]/Table001__Page_1[[#This Row],[ΠΟΣΟΤΗΤΑ]]/100</f>
        <v>19.95</v>
      </c>
      <c r="E84">
        <v>209</v>
      </c>
      <c r="F84">
        <f>Table001__Page_1[[#This Row],[ΦΘΗΝΟΤΕΡΗ ΤΙΜΗ ΠΩΛΗΣΗΣ]]/Table001__Page_1[[#This Row],[ΠΟΣΟΤΗΤΑ]]/100</f>
        <v>10.45</v>
      </c>
      <c r="G84">
        <v>301</v>
      </c>
      <c r="H84">
        <f>Table001__Page_1[[#This Row],[ΜΕΣΗ ΤΙΜΗ ΠΩΛΗΣΗΣ]]/Table001__Page_1[[#This Row],[ΠΟΣΟΤΗΤΑ]]/100</f>
        <v>15.05</v>
      </c>
    </row>
    <row r="85" spans="1:8" x14ac:dyDescent="0.3">
      <c r="A85" t="s">
        <v>90</v>
      </c>
      <c r="B85">
        <v>0.15</v>
      </c>
      <c r="C85">
        <v>330</v>
      </c>
      <c r="D85">
        <f>Table001__Page_1[[#This Row],[ΑΚΡΙΒΟΤΕΡΗ ΤΙΜΗ ΠΩΛΗΣΗΣ]]/Table001__Page_1[[#This Row],[ΠΟΣΟΤΗΤΑ]]/100</f>
        <v>22</v>
      </c>
      <c r="E85">
        <v>215</v>
      </c>
      <c r="F85">
        <f>Table001__Page_1[[#This Row],[ΦΘΗΝΟΤΕΡΗ ΤΙΜΗ ΠΩΛΗΣΗΣ]]/Table001__Page_1[[#This Row],[ΠΟΣΟΤΗΤΑ]]/100</f>
        <v>14.333333333333336</v>
      </c>
      <c r="G85">
        <v>258</v>
      </c>
      <c r="H85">
        <f>Table001__Page_1[[#This Row],[ΜΕΣΗ ΤΙΜΗ ΠΩΛΗΣΗΣ]]/Table001__Page_1[[#This Row],[ΠΟΣΟΤΗΤΑ]]/100</f>
        <v>17.2</v>
      </c>
    </row>
    <row r="86" spans="1:8" x14ac:dyDescent="0.3">
      <c r="A86" t="s">
        <v>91</v>
      </c>
      <c r="B86">
        <v>0.2</v>
      </c>
      <c r="C86">
        <v>339</v>
      </c>
      <c r="D86">
        <f>Table001__Page_1[[#This Row],[ΑΚΡΙΒΟΤΕΡΗ ΤΙΜΗ ΠΩΛΗΣΗΣ]]/Table001__Page_1[[#This Row],[ΠΟΣΟΤΗΤΑ]]/100</f>
        <v>16.95</v>
      </c>
      <c r="E86">
        <v>215</v>
      </c>
      <c r="F86">
        <f>Table001__Page_1[[#This Row],[ΦΘΗΝΟΤΕΡΗ ΤΙΜΗ ΠΩΛΗΣΗΣ]]/Table001__Page_1[[#This Row],[ΠΟΣΟΤΗΤΑ]]/100</f>
        <v>10.75</v>
      </c>
      <c r="G86">
        <v>284</v>
      </c>
      <c r="H86">
        <f>Table001__Page_1[[#This Row],[ΜΕΣΗ ΤΙΜΗ ΠΩΛΗΣΗΣ]]/Table001__Page_1[[#This Row],[ΠΟΣΟΤΗΤΑ]]/100</f>
        <v>14.2</v>
      </c>
    </row>
    <row r="87" spans="1:8" x14ac:dyDescent="0.3">
      <c r="A87" t="s">
        <v>92</v>
      </c>
      <c r="B87">
        <v>0.3</v>
      </c>
      <c r="C87">
        <v>455</v>
      </c>
      <c r="D87">
        <f>Table001__Page_1[[#This Row],[ΑΚΡΙΒΟΤΕΡΗ ΤΙΜΗ ΠΩΛΗΣΗΣ]]/Table001__Page_1[[#This Row],[ΠΟΣΟΤΗΤΑ]]/100</f>
        <v>15.166666666666668</v>
      </c>
      <c r="E87">
        <v>289</v>
      </c>
      <c r="F87">
        <f>Table001__Page_1[[#This Row],[ΦΘΗΝΟΤΕΡΗ ΤΙΜΗ ΠΩΛΗΣΗΣ]]/Table001__Page_1[[#This Row],[ΠΟΣΟΤΗΤΑ]]/100</f>
        <v>9.6333333333333329</v>
      </c>
      <c r="G87">
        <v>348</v>
      </c>
      <c r="H87">
        <f>Table001__Page_1[[#This Row],[ΜΕΣΗ ΤΙΜΗ ΠΩΛΗΣΗΣ]]/Table001__Page_1[[#This Row],[ΠΟΣΟΤΗΤΑ]]/100</f>
        <v>11.6</v>
      </c>
    </row>
    <row r="88" spans="1:8" x14ac:dyDescent="0.3">
      <c r="A88" t="s">
        <v>93</v>
      </c>
      <c r="B88">
        <f>0.16 * 3</f>
        <v>0.48</v>
      </c>
      <c r="C88">
        <v>959</v>
      </c>
      <c r="D88">
        <f>Table001__Page_1[[#This Row],[ΑΚΡΙΒΟΤΕΡΗ ΤΙΜΗ ΠΩΛΗΣΗΣ]]/Table001__Page_1[[#This Row],[ΠΟΣΟΤΗΤΑ]]/100</f>
        <v>19.979166666666668</v>
      </c>
      <c r="E88">
        <v>635</v>
      </c>
      <c r="F88">
        <f>Table001__Page_1[[#This Row],[ΦΘΗΝΟΤΕΡΗ ΤΙΜΗ ΠΩΛΗΣΗΣ]]/Table001__Page_1[[#This Row],[ΠΟΣΟΤΗΤΑ]]/100</f>
        <v>13.229166666666668</v>
      </c>
      <c r="G88">
        <v>809</v>
      </c>
      <c r="H88">
        <f>Table001__Page_1[[#This Row],[ΜΕΣΗ ΤΙΜΗ ΠΩΛΗΣΗΣ]]/Table001__Page_1[[#This Row],[ΠΟΣΟΤΗΤΑ]]/100</f>
        <v>16.854166666666668</v>
      </c>
    </row>
    <row r="89" spans="1:8" x14ac:dyDescent="0.3">
      <c r="A89" t="s">
        <v>94</v>
      </c>
      <c r="B89">
        <f>0.08*4</f>
        <v>0.32</v>
      </c>
      <c r="C89">
        <v>755</v>
      </c>
      <c r="D89">
        <f>Table001__Page_1[[#This Row],[ΑΚΡΙΒΟΤΕΡΗ ΤΙΜΗ ΠΩΛΗΣΗΣ]]/Table001__Page_1[[#This Row],[ΠΟΣΟΤΗΤΑ]]/100</f>
        <v>23.59375</v>
      </c>
      <c r="E89">
        <v>399</v>
      </c>
      <c r="F89">
        <f>Table001__Page_1[[#This Row],[ΦΘΗΝΟΤΕΡΗ ΤΙΜΗ ΠΩΛΗΣΗΣ]]/Table001__Page_1[[#This Row],[ΠΟΣΟΤΗΤΑ]]/100</f>
        <v>12.46875</v>
      </c>
      <c r="G89">
        <v>645</v>
      </c>
      <c r="H89">
        <f>Table001__Page_1[[#This Row],[ΜΕΣΗ ΤΙΜΗ ΠΩΛΗΣΗΣ]]/Table001__Page_1[[#This Row],[ΠΟΣΟΤΗΤΑ]]/100</f>
        <v>20.15625</v>
      </c>
    </row>
    <row r="90" spans="1:8" x14ac:dyDescent="0.3">
      <c r="A90" t="s">
        <v>95</v>
      </c>
      <c r="B90">
        <f>0.185 * 4</f>
        <v>0.74</v>
      </c>
      <c r="C90">
        <v>895</v>
      </c>
      <c r="D90">
        <f>Table001__Page_1[[#This Row],[ΑΚΡΙΒΟΤΕΡΗ ΤΙΜΗ ΠΩΛΗΣΗΣ]]/Table001__Page_1[[#This Row],[ΠΟΣΟΤΗΤΑ]]/100</f>
        <v>12.094594594594593</v>
      </c>
      <c r="E90">
        <v>599</v>
      </c>
      <c r="F90">
        <f>Table001__Page_1[[#This Row],[ΦΘΗΝΟΤΕΡΗ ΤΙΜΗ ΠΩΛΗΣΗΣ]]/Table001__Page_1[[#This Row],[ΠΟΣΟΤΗΤΑ]]/100</f>
        <v>8.0945945945945947</v>
      </c>
      <c r="G90">
        <v>738</v>
      </c>
      <c r="H90">
        <f>Table001__Page_1[[#This Row],[ΜΕΣΗ ΤΙΜΗ ΠΩΛΗΣΗΣ]]/Table001__Page_1[[#This Row],[ΠΟΣΟΤΗΤΑ]]/100</f>
        <v>9.9729729729729737</v>
      </c>
    </row>
    <row r="91" spans="1:8" x14ac:dyDescent="0.3">
      <c r="A91" t="s">
        <v>96</v>
      </c>
      <c r="B91">
        <f xml:space="preserve"> 0.095*4</f>
        <v>0.38</v>
      </c>
      <c r="C91">
        <v>485</v>
      </c>
      <c r="D91">
        <f>Table001__Page_1[[#This Row],[ΑΚΡΙΒΟΤΕΡΗ ΤΙΜΗ ΠΩΛΗΣΗΣ]]/Table001__Page_1[[#This Row],[ΠΟΣΟΤΗΤΑ]]/100</f>
        <v>12.763157894736842</v>
      </c>
      <c r="E91">
        <v>340</v>
      </c>
      <c r="F91">
        <f>Table001__Page_1[[#This Row],[ΦΘΗΝΟΤΕΡΗ ΤΙΜΗ ΠΩΛΗΣΗΣ]]/Table001__Page_1[[#This Row],[ΠΟΣΟΤΗΤΑ]]/100</f>
        <v>8.9473684210526319</v>
      </c>
      <c r="G91">
        <v>403</v>
      </c>
      <c r="H91">
        <f>Table001__Page_1[[#This Row],[ΜΕΣΗ ΤΙΜΗ ΠΩΛΗΣΗΣ]]/Table001__Page_1[[#This Row],[ΠΟΣΟΤΗΤΑ]]/100</f>
        <v>10.605263157894738</v>
      </c>
    </row>
    <row r="92" spans="1:8" x14ac:dyDescent="0.3">
      <c r="A92" t="s">
        <v>97</v>
      </c>
      <c r="B92">
        <f>0.095 * 4</f>
        <v>0.38</v>
      </c>
      <c r="C92">
        <v>546</v>
      </c>
      <c r="D92">
        <f>Table001__Page_1[[#This Row],[ΑΚΡΙΒΟΤΕΡΗ ΤΙΜΗ ΠΩΛΗΣΗΣ]]/Table001__Page_1[[#This Row],[ΠΟΣΟΤΗΤΑ]]/100</f>
        <v>14.368421052631579</v>
      </c>
      <c r="E92">
        <v>335</v>
      </c>
      <c r="F92">
        <f>Table001__Page_1[[#This Row],[ΦΘΗΝΟΤΕΡΗ ΤΙΜΗ ΠΩΛΗΣΗΣ]]/Table001__Page_1[[#This Row],[ΠΟΣΟΤΗΤΑ]]/100</f>
        <v>8.8157894736842106</v>
      </c>
      <c r="G92">
        <v>454</v>
      </c>
      <c r="H92">
        <f>Table001__Page_1[[#This Row],[ΜΕΣΗ ΤΙΜΗ ΠΩΛΗΣΗΣ]]/Table001__Page_1[[#This Row],[ΠΟΣΟΤΗΤΑ]]/100</f>
        <v>11.947368421052632</v>
      </c>
    </row>
    <row r="93" spans="1:8" x14ac:dyDescent="0.3">
      <c r="A93" t="s">
        <v>98</v>
      </c>
      <c r="B93">
        <v>0.2</v>
      </c>
      <c r="C93">
        <v>329</v>
      </c>
      <c r="D93">
        <f>Table001__Page_1[[#This Row],[ΑΚΡΙΒΟΤΕΡΗ ΤΙΜΗ ΠΩΛΗΣΗΣ]]/Table001__Page_1[[#This Row],[ΠΟΣΟΤΗΤΑ]]/100</f>
        <v>16.45</v>
      </c>
      <c r="E93">
        <v>219</v>
      </c>
      <c r="F93">
        <f>Table001__Page_1[[#This Row],[ΦΘΗΝΟΤΕΡΗ ΤΙΜΗ ΠΩΛΗΣΗΣ]]/Table001__Page_1[[#This Row],[ΠΟΣΟΤΗΤΑ]]/100</f>
        <v>10.95</v>
      </c>
      <c r="G93">
        <v>261</v>
      </c>
      <c r="H93">
        <f>Table001__Page_1[[#This Row],[ΜΕΣΗ ΤΙΜΗ ΠΩΛΗΣΗΣ]]/Table001__Page_1[[#This Row],[ΠΟΣΟΤΗΤΑ]]/100</f>
        <v>13.05</v>
      </c>
    </row>
    <row r="94" spans="1:8" x14ac:dyDescent="0.3">
      <c r="A94" t="s">
        <v>99</v>
      </c>
      <c r="B94">
        <v>0.2</v>
      </c>
      <c r="C94">
        <v>399</v>
      </c>
      <c r="D94">
        <f>Table001__Page_1[[#This Row],[ΑΚΡΙΒΟΤΕΡΗ ΤΙΜΗ ΠΩΛΗΣΗΣ]]/Table001__Page_1[[#This Row],[ΠΟΣΟΤΗΤΑ]]/100</f>
        <v>19.95</v>
      </c>
      <c r="E94">
        <v>270</v>
      </c>
      <c r="F94">
        <f>Table001__Page_1[[#This Row],[ΦΘΗΝΟΤΕΡΗ ΤΙΜΗ ΠΩΛΗΣΗΣ]]/Table001__Page_1[[#This Row],[ΠΟΣΟΤΗΤΑ]]/100</f>
        <v>13.5</v>
      </c>
      <c r="G94">
        <v>335</v>
      </c>
      <c r="H94">
        <f>Table001__Page_1[[#This Row],[ΜΕΣΗ ΤΙΜΗ ΠΩΛΗΣΗΣ]]/Table001__Page_1[[#This Row],[ΠΟΣΟΤΗΤΑ]]/100</f>
        <v>16.75</v>
      </c>
    </row>
    <row r="95" spans="1:8" x14ac:dyDescent="0.3">
      <c r="A95" t="s">
        <v>100</v>
      </c>
      <c r="B95">
        <v>0.2</v>
      </c>
      <c r="C95">
        <v>289</v>
      </c>
      <c r="D95">
        <f>Table001__Page_1[[#This Row],[ΑΚΡΙΒΟΤΕΡΗ ΤΙΜΗ ΠΩΛΗΣΗΣ]]/Table001__Page_1[[#This Row],[ΠΟΣΟΤΗΤΑ]]/100</f>
        <v>14.45</v>
      </c>
      <c r="E95">
        <v>169</v>
      </c>
      <c r="F95">
        <f>Table001__Page_1[[#This Row],[ΦΘΗΝΟΤΕΡΗ ΤΙΜΗ ΠΩΛΗΣΗΣ]]/Table001__Page_1[[#This Row],[ΠΟΣΟΤΗΤΑ]]/100</f>
        <v>8.4499999999999993</v>
      </c>
      <c r="G95">
        <v>234</v>
      </c>
      <c r="H95">
        <f>Table001__Page_1[[#This Row],[ΜΕΣΗ ΤΙΜΗ ΠΩΛΗΣΗΣ]]/Table001__Page_1[[#This Row],[ΠΟΣΟΤΗΤΑ]]/100</f>
        <v>11.7</v>
      </c>
    </row>
    <row r="96" spans="1:8" x14ac:dyDescent="0.3">
      <c r="A96" t="s">
        <v>101</v>
      </c>
      <c r="B96">
        <v>0.34</v>
      </c>
      <c r="C96">
        <v>365</v>
      </c>
      <c r="D96">
        <f>Table001__Page_1[[#This Row],[ΑΚΡΙΒΟΤΕΡΗ ΤΙΜΗ ΠΩΛΗΣΗΣ]]/Table001__Page_1[[#This Row],[ΠΟΣΟΤΗΤΑ]]/100</f>
        <v>10.735294117647058</v>
      </c>
      <c r="E96">
        <v>275</v>
      </c>
      <c r="F96">
        <f>Table001__Page_1[[#This Row],[ΦΘΗΝΟΤΕΡΗ ΤΙΜΗ ΠΩΛΗΣΗΣ]]/Table001__Page_1[[#This Row],[ΠΟΣΟΤΗΤΑ]]/100</f>
        <v>8.0882352941176467</v>
      </c>
      <c r="G96">
        <v>325</v>
      </c>
      <c r="H96">
        <f>Table001__Page_1[[#This Row],[ΜΕΣΗ ΤΙΜΗ ΠΩΛΗΣΗΣ]]/Table001__Page_1[[#This Row],[ΠΟΣΟΤΗΤΑ]]/100</f>
        <v>9.5588235294117627</v>
      </c>
    </row>
    <row r="97" spans="1:8" x14ac:dyDescent="0.3">
      <c r="A97" t="s">
        <v>102</v>
      </c>
      <c r="B97">
        <v>0.4</v>
      </c>
      <c r="C97">
        <v>139</v>
      </c>
      <c r="D97">
        <f>Table001__Page_1[[#This Row],[ΑΚΡΙΒΟΤΕΡΗ ΤΙΜΗ ΠΩΛΗΣΗΣ]]/Table001__Page_1[[#This Row],[ΠΟΣΟΤΗΤΑ]]/100</f>
        <v>3.4750000000000001</v>
      </c>
      <c r="E97">
        <v>89</v>
      </c>
      <c r="F97">
        <f>Table001__Page_1[[#This Row],[ΦΘΗΝΟΤΕΡΗ ΤΙΜΗ ΠΩΛΗΣΗΣ]]/Table001__Page_1[[#This Row],[ΠΟΣΟΤΗΤΑ]]/100</f>
        <v>2.2250000000000001</v>
      </c>
      <c r="G97">
        <v>116</v>
      </c>
      <c r="H97">
        <f>Table001__Page_1[[#This Row],[ΜΕΣΗ ΤΙΜΗ ΠΩΛΗΣΗΣ]]/Table001__Page_1[[#This Row],[ΠΟΣΟΤΗΤΑ]]/100</f>
        <v>2.9</v>
      </c>
    </row>
    <row r="98" spans="1:8" x14ac:dyDescent="0.3">
      <c r="A98" t="s">
        <v>103</v>
      </c>
      <c r="B98">
        <v>0.4</v>
      </c>
      <c r="C98">
        <v>140</v>
      </c>
      <c r="D98">
        <f>Table001__Page_1[[#This Row],[ΑΚΡΙΒΟΤΕΡΗ ΤΙΜΗ ΠΩΛΗΣΗΣ]]/Table001__Page_1[[#This Row],[ΠΟΣΟΤΗΤΑ]]/100</f>
        <v>3.5</v>
      </c>
      <c r="E98">
        <v>89</v>
      </c>
      <c r="F98">
        <f>Table001__Page_1[[#This Row],[ΦΘΗΝΟΤΕΡΗ ΤΙΜΗ ΠΩΛΗΣΗΣ]]/Table001__Page_1[[#This Row],[ΠΟΣΟΤΗΤΑ]]/100</f>
        <v>2.2250000000000001</v>
      </c>
      <c r="G98">
        <v>116</v>
      </c>
      <c r="H98">
        <f>Table001__Page_1[[#This Row],[ΜΕΣΗ ΤΙΜΗ ΠΩΛΗΣΗΣ]]/Table001__Page_1[[#This Row],[ΠΟΣΟΤΗΤΑ]]/100</f>
        <v>2.9</v>
      </c>
    </row>
    <row r="99" spans="1:8" x14ac:dyDescent="0.3">
      <c r="A99" t="s">
        <v>104</v>
      </c>
      <c r="B99">
        <v>0.39700000000000002</v>
      </c>
      <c r="C99">
        <v>199</v>
      </c>
      <c r="D99">
        <f>Table001__Page_1[[#This Row],[ΑΚΡΙΒΟΤΕΡΗ ΤΙΜΗ ΠΩΛΗΣΗΣ]]/Table001__Page_1[[#This Row],[ΠΟΣΟΤΗΤΑ]]/100</f>
        <v>5.0125944584382873</v>
      </c>
      <c r="E99">
        <v>115</v>
      </c>
      <c r="F99">
        <f>Table001__Page_1[[#This Row],[ΦΘΗΝΟΤΕΡΗ ΤΙΜΗ ΠΩΛΗΣΗΣ]]/Table001__Page_1[[#This Row],[ΠΟΣΟΤΗΤΑ]]/100</f>
        <v>2.896725440806045</v>
      </c>
      <c r="G99">
        <v>145</v>
      </c>
      <c r="H99">
        <f>Table001__Page_1[[#This Row],[ΜΕΣΗ ΤΙΜΗ ΠΩΛΗΣΗΣ]]/Table001__Page_1[[#This Row],[ΠΟΣΟΤΗΤΑ]]/100</f>
        <v>3.6523929471032743</v>
      </c>
    </row>
    <row r="100" spans="1:8" x14ac:dyDescent="0.3">
      <c r="A100" t="s">
        <v>105</v>
      </c>
      <c r="B100">
        <f>1.5 * 6</f>
        <v>9</v>
      </c>
      <c r="C100">
        <v>299</v>
      </c>
      <c r="D100">
        <f>Table001__Page_1[[#This Row],[ΑΚΡΙΒΟΤΕΡΗ ΤΙΜΗ ΠΩΛΗΣΗΣ]]/Table001__Page_1[[#This Row],[ΠΟΣΟΤΗΤΑ]]/100</f>
        <v>0.3322222222222222</v>
      </c>
      <c r="E100">
        <v>139</v>
      </c>
      <c r="F100">
        <f>Table001__Page_1[[#This Row],[ΦΘΗΝΟΤΕΡΗ ΤΙΜΗ ΠΩΛΗΣΗΣ]]/Table001__Page_1[[#This Row],[ΠΟΣΟΤΗΤΑ]]/100</f>
        <v>0.15444444444444444</v>
      </c>
      <c r="G100">
        <v>232</v>
      </c>
      <c r="H100">
        <f>Table001__Page_1[[#This Row],[ΜΕΣΗ ΤΙΜΗ ΠΩΛΗΣΗΣ]]/Table001__Page_1[[#This Row],[ΠΟΣΟΤΗΤΑ]]/100</f>
        <v>0.25777777777777777</v>
      </c>
    </row>
    <row r="101" spans="1:8" x14ac:dyDescent="0.3">
      <c r="A101" t="s">
        <v>106</v>
      </c>
      <c r="B101">
        <f>1.5 * 6</f>
        <v>9</v>
      </c>
      <c r="C101">
        <v>298</v>
      </c>
      <c r="D101">
        <f>Table001__Page_1[[#This Row],[ΑΚΡΙΒΟΤΕΡΗ ΤΙΜΗ ΠΩΛΗΣΗΣ]]/Table001__Page_1[[#This Row],[ΠΟΣΟΤΗΤΑ]]/100</f>
        <v>0.33111111111111113</v>
      </c>
      <c r="E101">
        <v>119</v>
      </c>
      <c r="F101">
        <f>Table001__Page_1[[#This Row],[ΦΘΗΝΟΤΕΡΗ ΤΙΜΗ ΠΩΛΗΣΗΣ]]/Table001__Page_1[[#This Row],[ΠΟΣΟΤΗΤΑ]]/100</f>
        <v>0.13222222222222221</v>
      </c>
      <c r="G101">
        <v>220</v>
      </c>
      <c r="H101">
        <f>Table001__Page_1[[#This Row],[ΜΕΣΗ ΤΙΜΗ ΠΩΛΗΣΗΣ]]/Table001__Page_1[[#This Row],[ΠΟΣΟΤΗΤΑ]]/100</f>
        <v>0.24444444444444444</v>
      </c>
    </row>
    <row r="102" spans="1:8" x14ac:dyDescent="0.3">
      <c r="A102" t="s">
        <v>107</v>
      </c>
      <c r="B102">
        <f>0.5*12</f>
        <v>6</v>
      </c>
      <c r="C102">
        <v>399</v>
      </c>
      <c r="D102">
        <f>Table001__Page_1[[#This Row],[ΑΚΡΙΒΟΤΕΡΗ ΤΙΜΗ ΠΩΛΗΣΗΣ]]/Table001__Page_1[[#This Row],[ΠΟΣΟΤΗΤΑ]]/100</f>
        <v>0.66500000000000004</v>
      </c>
      <c r="E102">
        <v>240</v>
      </c>
      <c r="F102">
        <f>Table001__Page_1[[#This Row],[ΦΘΗΝΟΤΕΡΗ ΤΙΜΗ ΠΩΛΗΣΗΣ]]/Table001__Page_1[[#This Row],[ΠΟΣΟΤΗΤΑ]]/100</f>
        <v>0.4</v>
      </c>
      <c r="G102">
        <v>279</v>
      </c>
      <c r="H102">
        <f>Table001__Page_1[[#This Row],[ΜΕΣΗ ΤΙΜΗ ΠΩΛΗΣΗΣ]]/Table001__Page_1[[#This Row],[ΠΟΣΟΤΗΤΑ]]/100</f>
        <v>0.46500000000000002</v>
      </c>
    </row>
    <row r="103" spans="1:8" x14ac:dyDescent="0.3">
      <c r="A103" t="s">
        <v>108</v>
      </c>
      <c r="B103">
        <f xml:space="preserve"> 1.5 * 6</f>
        <v>9</v>
      </c>
      <c r="C103">
        <v>340</v>
      </c>
      <c r="D103">
        <f>Table001__Page_1[[#This Row],[ΑΚΡΙΒΟΤΕΡΗ ΤΙΜΗ ΠΩΛΗΣΗΣ]]/Table001__Page_1[[#This Row],[ΠΟΣΟΤΗΤΑ]]/100</f>
        <v>0.37777777777777777</v>
      </c>
      <c r="E103">
        <v>192</v>
      </c>
      <c r="F103">
        <f>Table001__Page_1[[#This Row],[ΦΘΗΝΟΤΕΡΗ ΤΙΜΗ ΠΩΛΗΣΗΣ]]/Table001__Page_1[[#This Row],[ΠΟΣΟΤΗΤΑ]]/100</f>
        <v>0.21333333333333332</v>
      </c>
      <c r="G103">
        <v>247</v>
      </c>
      <c r="H103">
        <f>Table001__Page_1[[#This Row],[ΜΕΣΗ ΤΙΜΗ ΠΩΛΗΣΗΣ]]/Table001__Page_1[[#This Row],[ΠΟΣΟΤΗΤΑ]]/100</f>
        <v>0.27444444444444444</v>
      </c>
    </row>
    <row r="104" spans="1:8" x14ac:dyDescent="0.3">
      <c r="A104" t="s">
        <v>109</v>
      </c>
      <c r="B104">
        <f>0.5*12</f>
        <v>6</v>
      </c>
      <c r="C104">
        <v>349</v>
      </c>
      <c r="D104">
        <f>Table001__Page_1[[#This Row],[ΑΚΡΙΒΟΤΕΡΗ ΤΙΜΗ ΠΩΛΗΣΗΣ]]/Table001__Page_1[[#This Row],[ΠΟΣΟΤΗΤΑ]]/100</f>
        <v>0.58166666666666667</v>
      </c>
      <c r="E104">
        <v>225</v>
      </c>
      <c r="F104">
        <f>Table001__Page_1[[#This Row],[ΦΘΗΝΟΤΕΡΗ ΤΙΜΗ ΠΩΛΗΣΗΣ]]/Table001__Page_1[[#This Row],[ΠΟΣΟΤΗΤΑ]]/100</f>
        <v>0.375</v>
      </c>
      <c r="G104">
        <v>278</v>
      </c>
      <c r="H104">
        <f>Table001__Page_1[[#This Row],[ΜΕΣΗ ΤΙΜΗ ΠΩΛΗΣΗΣ]]/Table001__Page_1[[#This Row],[ΠΟΣΟΤΗΤΑ]]/100</f>
        <v>0.46333333333333337</v>
      </c>
    </row>
    <row r="105" spans="1:8" x14ac:dyDescent="0.3">
      <c r="A105" t="s">
        <v>110</v>
      </c>
      <c r="B105">
        <f>0.5*12</f>
        <v>6</v>
      </c>
      <c r="C105">
        <v>439</v>
      </c>
      <c r="D105">
        <f>Table001__Page_1[[#This Row],[ΑΚΡΙΒΟΤΕΡΗ ΤΙΜΗ ΠΩΛΗΣΗΣ]]/Table001__Page_1[[#This Row],[ΠΟΣΟΤΗΤΑ]]/100</f>
        <v>0.73166666666666669</v>
      </c>
      <c r="E105">
        <v>235</v>
      </c>
      <c r="F105">
        <f>Table001__Page_1[[#This Row],[ΦΘΗΝΟΤΕΡΗ ΤΙΜΗ ΠΩΛΗΣΗΣ]]/Table001__Page_1[[#This Row],[ΠΟΣΟΤΗΤΑ]]/100</f>
        <v>0.39166666666666666</v>
      </c>
      <c r="G105">
        <v>301</v>
      </c>
      <c r="H105">
        <f>Table001__Page_1[[#This Row],[ΜΕΣΗ ΤΙΜΗ ΠΩΛΗΣΗΣ]]/Table001__Page_1[[#This Row],[ΠΟΣΟΤΗΤΑ]]/100</f>
        <v>0.50166666666666659</v>
      </c>
    </row>
    <row r="106" spans="1:8" x14ac:dyDescent="0.3">
      <c r="A106" t="s">
        <v>111</v>
      </c>
      <c r="C106">
        <v>785</v>
      </c>
      <c r="E106">
        <v>580</v>
      </c>
      <c r="F106" t="e">
        <f>Table001__Page_1[[#This Row],[ΦΘΗΝΟΤΕΡΗ ΤΙΜΗ ΠΩΛΗΣΗΣ]]/Table001__Page_1[[#This Row],[ΠΟΣΟΤΗΤΑ]]/100</f>
        <v>#DIV/0!</v>
      </c>
      <c r="G106">
        <v>648</v>
      </c>
      <c r="H106" t="e">
        <f>Table001__Page_1[[#This Row],[ΜΕΣΗ ΤΙΜΗ ΠΩΛΗΣΗΣ]]/Table001__Page_1[[#This Row],[ΠΟΣΟΤΗΤΑ]]/100</f>
        <v>#DIV/0!</v>
      </c>
    </row>
    <row r="107" spans="1:8" x14ac:dyDescent="0.3">
      <c r="A107" t="s">
        <v>112</v>
      </c>
      <c r="C107">
        <v>2499</v>
      </c>
      <c r="E107">
        <v>1395</v>
      </c>
      <c r="F107" t="e">
        <f>Table001__Page_1[[#This Row],[ΦΘΗΝΟΤΕΡΗ ΤΙΜΗ ΠΩΛΗΣΗΣ]]/Table001__Page_1[[#This Row],[ΠΟΣΟΤΗΤΑ]]/100</f>
        <v>#DIV/0!</v>
      </c>
      <c r="G107">
        <v>1793</v>
      </c>
      <c r="H107" t="e">
        <f>Table001__Page_1[[#This Row],[ΜΕΣΗ ΤΙΜΗ ΠΩΛΗΣΗΣ]]/Table001__Page_1[[#This Row],[ΠΟΣΟΤΗΤΑ]]/100</f>
        <v>#DIV/0!</v>
      </c>
    </row>
    <row r="108" spans="1:8" x14ac:dyDescent="0.3">
      <c r="A108" t="s">
        <v>113</v>
      </c>
      <c r="C108">
        <v>1804</v>
      </c>
      <c r="E108">
        <v>1150</v>
      </c>
      <c r="F108" t="e">
        <f>Table001__Page_1[[#This Row],[ΦΘΗΝΟΤΕΡΗ ΤΙΜΗ ΠΩΛΗΣΗΣ]]/Table001__Page_1[[#This Row],[ΠΟΣΟΤΗΤΑ]]/100</f>
        <v>#DIV/0!</v>
      </c>
      <c r="G108">
        <v>1538</v>
      </c>
      <c r="H108" t="e">
        <f>Table001__Page_1[[#This Row],[ΜΕΣΗ ΤΙΜΗ ΠΩΛΗΣΗΣ]]/Table001__Page_1[[#This Row],[ΠΟΣΟΤΗΤΑ]]/100</f>
        <v>#DIV/0!</v>
      </c>
    </row>
    <row r="109" spans="1:8" x14ac:dyDescent="0.3">
      <c r="A109" t="s">
        <v>114</v>
      </c>
      <c r="C109">
        <v>1259</v>
      </c>
      <c r="E109">
        <v>775</v>
      </c>
      <c r="F109" t="e">
        <f>Table001__Page_1[[#This Row],[ΦΘΗΝΟΤΕΡΗ ΤΙΜΗ ΠΩΛΗΣΗΣ]]/Table001__Page_1[[#This Row],[ΠΟΣΟΤΗΤΑ]]/100</f>
        <v>#DIV/0!</v>
      </c>
      <c r="G109">
        <v>1061</v>
      </c>
      <c r="H109" t="e">
        <f>Table001__Page_1[[#This Row],[ΜΕΣΗ ΤΙΜΗ ΠΩΛΗΣΗΣ]]/Table001__Page_1[[#This Row],[ΠΟΣΟΤΗΤΑ]]/100</f>
        <v>#DIV/0!</v>
      </c>
    </row>
    <row r="110" spans="1:8" x14ac:dyDescent="0.3">
      <c r="A110" t="s">
        <v>115</v>
      </c>
      <c r="C110">
        <v>645</v>
      </c>
      <c r="E110">
        <v>395</v>
      </c>
      <c r="F110" t="e">
        <f>Table001__Page_1[[#This Row],[ΦΘΗΝΟΤΕΡΗ ΤΙΜΗ ΠΩΛΗΣΗΣ]]/Table001__Page_1[[#This Row],[ΠΟΣΟΤΗΤΑ]]/100</f>
        <v>#DIV/0!</v>
      </c>
      <c r="G110">
        <v>479</v>
      </c>
      <c r="H110" t="e">
        <f>Table001__Page_1[[#This Row],[ΜΕΣΗ ΤΙΜΗ ΠΩΛΗΣΗΣ]]/Table001__Page_1[[#This Row],[ΠΟΣΟΤΗΤΑ]]/100</f>
        <v>#DIV/0!</v>
      </c>
    </row>
    <row r="111" spans="1:8" x14ac:dyDescent="0.3">
      <c r="A111" t="s">
        <v>116</v>
      </c>
      <c r="C111">
        <v>985</v>
      </c>
      <c r="E111">
        <v>695</v>
      </c>
      <c r="F111" t="e">
        <f>Table001__Page_1[[#This Row],[ΦΘΗΝΟΤΕΡΗ ΤΙΜΗ ΠΩΛΗΣΗΣ]]/Table001__Page_1[[#This Row],[ΠΟΣΟΤΗΤΑ]]/100</f>
        <v>#DIV/0!</v>
      </c>
      <c r="G111">
        <v>833</v>
      </c>
      <c r="H111" t="e">
        <f>Table001__Page_1[[#This Row],[ΜΕΣΗ ΤΙΜΗ ΠΩΛΗΣΗΣ]]/Table001__Page_1[[#This Row],[ΠΟΣΟΤΗΤΑ]]/100</f>
        <v>#DIV/0!</v>
      </c>
    </row>
    <row r="112" spans="1:8" x14ac:dyDescent="0.3">
      <c r="A112" t="s">
        <v>117</v>
      </c>
      <c r="C112">
        <v>650</v>
      </c>
      <c r="E112">
        <v>335</v>
      </c>
      <c r="F112" t="e">
        <f>Table001__Page_1[[#This Row],[ΦΘΗΝΟΤΕΡΗ ΤΙΜΗ ΠΩΛΗΣΗΣ]]/Table001__Page_1[[#This Row],[ΠΟΣΟΤΗΤΑ]]/100</f>
        <v>#DIV/0!</v>
      </c>
      <c r="G112">
        <v>429</v>
      </c>
      <c r="H112" t="e">
        <f>Table001__Page_1[[#This Row],[ΜΕΣΗ ΤΙΜΗ ΠΩΛΗΣΗΣ]]/Table001__Page_1[[#This Row],[ΠΟΣΟΤΗΤΑ]]/100</f>
        <v>#DIV/0!</v>
      </c>
    </row>
    <row r="113" spans="1:8" x14ac:dyDescent="0.3">
      <c r="A113" t="s">
        <v>118</v>
      </c>
      <c r="C113">
        <v>599</v>
      </c>
      <c r="E113">
        <v>375</v>
      </c>
      <c r="F113" t="e">
        <f>Table001__Page_1[[#This Row],[ΦΘΗΝΟΤΕΡΗ ΤΙΜΗ ΠΩΛΗΣΗΣ]]/Table001__Page_1[[#This Row],[ΠΟΣΟΤΗΤΑ]]/100</f>
        <v>#DIV/0!</v>
      </c>
      <c r="G113">
        <v>501</v>
      </c>
      <c r="H113" t="e">
        <f>Table001__Page_1[[#This Row],[ΜΕΣΗ ΤΙΜΗ ΠΩΛΗΣΗΣ]]/Table001__Page_1[[#This Row],[ΠΟΣΟΤΗΤΑ]]/100</f>
        <v>#DIV/0!</v>
      </c>
    </row>
    <row r="114" spans="1:8" x14ac:dyDescent="0.3">
      <c r="A114" t="s">
        <v>119</v>
      </c>
      <c r="C114">
        <v>525</v>
      </c>
      <c r="E114">
        <v>380</v>
      </c>
      <c r="F114" t="e">
        <f>Table001__Page_1[[#This Row],[ΦΘΗΝΟΤΕΡΗ ΤΙΜΗ ΠΩΛΗΣΗΣ]]/Table001__Page_1[[#This Row],[ΠΟΣΟΤΗΤΑ]]/100</f>
        <v>#DIV/0!</v>
      </c>
      <c r="G114">
        <v>454</v>
      </c>
      <c r="H114" t="e">
        <f>Table001__Page_1[[#This Row],[ΜΕΣΗ ΤΙΜΗ ΠΩΛΗΣΗΣ]]/Table001__Page_1[[#This Row],[ΠΟΣΟΤΗΤΑ]]/100</f>
        <v>#DIV/0!</v>
      </c>
    </row>
    <row r="115" spans="1:8" x14ac:dyDescent="0.3">
      <c r="A115" t="s">
        <v>120</v>
      </c>
      <c r="C115">
        <v>440</v>
      </c>
      <c r="E115">
        <v>245</v>
      </c>
      <c r="F115" t="e">
        <f>Table001__Page_1[[#This Row],[ΦΘΗΝΟΤΕΡΗ ΤΙΜΗ ΠΩΛΗΣΗΣ]]/Table001__Page_1[[#This Row],[ΠΟΣΟΤΗΤΑ]]/100</f>
        <v>#DIV/0!</v>
      </c>
      <c r="G115">
        <v>354</v>
      </c>
      <c r="H115" t="e">
        <f>Table001__Page_1[[#This Row],[ΜΕΣΗ ΤΙΜΗ ΠΩΛΗΣΗΣ]]/Table001__Page_1[[#This Row],[ΠΟΣΟΤΗΤΑ]]/100</f>
        <v>#DIV/0!</v>
      </c>
    </row>
    <row r="116" spans="1:8" x14ac:dyDescent="0.3">
      <c r="A116" t="s">
        <v>121</v>
      </c>
      <c r="C116">
        <v>712</v>
      </c>
      <c r="E116">
        <v>455</v>
      </c>
      <c r="F116" t="e">
        <f>Table001__Page_1[[#This Row],[ΦΘΗΝΟΤΕΡΗ ΤΙΜΗ ΠΩΛΗΣΗΣ]]/Table001__Page_1[[#This Row],[ΠΟΣΟΤΗΤΑ]]/100</f>
        <v>#DIV/0!</v>
      </c>
      <c r="G116">
        <v>610</v>
      </c>
      <c r="H116" t="e">
        <f>Table001__Page_1[[#This Row],[ΜΕΣΗ ΤΙΜΗ ΠΩΛΗΣΗΣ]]/Table001__Page_1[[#This Row],[ΠΟΣΟΤΗΤΑ]]/100</f>
        <v>#DIV/0!</v>
      </c>
    </row>
    <row r="117" spans="1:8" x14ac:dyDescent="0.3">
      <c r="A117" t="s">
        <v>122</v>
      </c>
      <c r="C117">
        <v>712</v>
      </c>
      <c r="E117">
        <v>455</v>
      </c>
      <c r="F117" t="e">
        <f>Table001__Page_1[[#This Row],[ΦΘΗΝΟΤΕΡΗ ΤΙΜΗ ΠΩΛΗΣΗΣ]]/Table001__Page_1[[#This Row],[ΠΟΣΟΤΗΤΑ]]/100</f>
        <v>#DIV/0!</v>
      </c>
      <c r="G117">
        <v>616</v>
      </c>
      <c r="H117" t="e">
        <f>Table001__Page_1[[#This Row],[ΜΕΣΗ ΤΙΜΗ ΠΩΛΗΣΗΣ]]/Table001__Page_1[[#This Row],[ΠΟΣΟΤΗΤΑ]]/100</f>
        <v>#DIV/0!</v>
      </c>
    </row>
    <row r="118" spans="1:8" x14ac:dyDescent="0.3">
      <c r="A118" t="s">
        <v>123</v>
      </c>
      <c r="B118">
        <v>0.5</v>
      </c>
      <c r="C118">
        <v>205</v>
      </c>
      <c r="D118">
        <f>Table001__Page_1[[#This Row],[ΑΚΡΙΒΟΤΕΡΗ ΤΙΜΗ ΠΩΛΗΣΗΣ]]/Table001__Page_1[[#This Row],[ΠΟΣΟΤΗΤΑ]]/100</f>
        <v>4.0999999999999996</v>
      </c>
      <c r="E118">
        <v>129</v>
      </c>
      <c r="F118">
        <f>Table001__Page_1[[#This Row],[ΦΘΗΝΟΤΕΡΗ ΤΙΜΗ ΠΩΛΗΣΗΣ]]/Table001__Page_1[[#This Row],[ΠΟΣΟΤΗΤΑ]]/100</f>
        <v>2.58</v>
      </c>
      <c r="G118">
        <v>164</v>
      </c>
      <c r="H118">
        <f>Table001__Page_1[[#This Row],[ΜΕΣΗ ΤΙΜΗ ΠΩΛΗΣΗΣ]]/Table001__Page_1[[#This Row],[ΠΟΣΟΤΗΤΑ]]/100</f>
        <v>3.28</v>
      </c>
    </row>
    <row r="119" spans="1:8" x14ac:dyDescent="0.3">
      <c r="A119" t="s">
        <v>124</v>
      </c>
      <c r="B119">
        <v>0.5</v>
      </c>
      <c r="C119">
        <v>170</v>
      </c>
      <c r="D119">
        <f>Table001__Page_1[[#This Row],[ΑΚΡΙΒΟΤΕΡΗ ΤΙΜΗ ΠΩΛΗΣΗΣ]]/Table001__Page_1[[#This Row],[ΠΟΣΟΤΗΤΑ]]/100</f>
        <v>3.4</v>
      </c>
      <c r="E119">
        <v>95</v>
      </c>
      <c r="F119">
        <f>Table001__Page_1[[#This Row],[ΦΘΗΝΟΤΕΡΗ ΤΙΜΗ ΠΩΛΗΣΗΣ]]/Table001__Page_1[[#This Row],[ΠΟΣΟΤΗΤΑ]]/100</f>
        <v>1.9</v>
      </c>
      <c r="G119">
        <v>130</v>
      </c>
      <c r="H119">
        <f>Table001__Page_1[[#This Row],[ΜΕΣΗ ΤΙΜΗ ΠΩΛΗΣΗΣ]]/Table001__Page_1[[#This Row],[ΠΟΣΟΤΗΤΑ]]/100</f>
        <v>2.6</v>
      </c>
    </row>
    <row r="120" spans="1:8" x14ac:dyDescent="0.3">
      <c r="A120" t="s">
        <v>125</v>
      </c>
      <c r="B120">
        <v>0.6</v>
      </c>
      <c r="C120">
        <v>180</v>
      </c>
      <c r="D120">
        <f>Table001__Page_1[[#This Row],[ΑΚΡΙΒΟΤΕΡΗ ΤΙΜΗ ΠΩΛΗΣΗΣ]]/Table001__Page_1[[#This Row],[ΠΟΣΟΤΗΤΑ]]/100</f>
        <v>3</v>
      </c>
      <c r="E120">
        <v>105</v>
      </c>
      <c r="F120">
        <f>Table001__Page_1[[#This Row],[ΦΘΗΝΟΤΕΡΗ ΤΙΜΗ ΠΩΛΗΣΗΣ]]/Table001__Page_1[[#This Row],[ΠΟΣΟΤΗΤΑ]]/100</f>
        <v>1.75</v>
      </c>
      <c r="G120">
        <v>140</v>
      </c>
      <c r="H120">
        <f>Table001__Page_1[[#This Row],[ΜΕΣΗ ΤΙΜΗ ΠΩΛΗΣΗΣ]]/Table001__Page_1[[#This Row],[ΠΟΣΟΤΗΤΑ]]/100</f>
        <v>2.3333333333333335</v>
      </c>
    </row>
    <row r="121" spans="1:8" x14ac:dyDescent="0.3">
      <c r="A121" t="s">
        <v>126</v>
      </c>
      <c r="B121">
        <v>0.5</v>
      </c>
      <c r="C121">
        <v>189</v>
      </c>
      <c r="D121">
        <f>Table001__Page_1[[#This Row],[ΑΚΡΙΒΟΤΕΡΗ ΤΙΜΗ ΠΩΛΗΣΗΣ]]/Table001__Page_1[[#This Row],[ΠΟΣΟΤΗΤΑ]]/100</f>
        <v>3.78</v>
      </c>
      <c r="E121">
        <v>105</v>
      </c>
      <c r="F121">
        <f>Table001__Page_1[[#This Row],[ΦΘΗΝΟΤΕΡΗ ΤΙΜΗ ΠΩΛΗΣΗΣ]]/Table001__Page_1[[#This Row],[ΠΟΣΟΤΗΤΑ]]/100</f>
        <v>2.1</v>
      </c>
      <c r="G121">
        <v>138</v>
      </c>
      <c r="H121">
        <f>Table001__Page_1[[#This Row],[ΜΕΣΗ ΤΙΜΗ ΠΩΛΗΣΗΣ]]/Table001__Page_1[[#This Row],[ΠΟΣΟΤΗΤΑ]]/100</f>
        <v>2.76</v>
      </c>
    </row>
    <row r="122" spans="1:8" x14ac:dyDescent="0.3">
      <c r="A122" t="s">
        <v>127</v>
      </c>
      <c r="B122">
        <v>0.5</v>
      </c>
      <c r="C122">
        <v>190</v>
      </c>
      <c r="D122">
        <f>Table001__Page_1[[#This Row],[ΑΚΡΙΒΟΤΕΡΗ ΤΙΜΗ ΠΩΛΗΣΗΣ]]/Table001__Page_1[[#This Row],[ΠΟΣΟΤΗΤΑ]]/100</f>
        <v>3.8</v>
      </c>
      <c r="E122">
        <v>105</v>
      </c>
      <c r="F122">
        <f>Table001__Page_1[[#This Row],[ΦΘΗΝΟΤΕΡΗ ΤΙΜΗ ΠΩΛΗΣΗΣ]]/Table001__Page_1[[#This Row],[ΠΟΣΟΤΗΤΑ]]/100</f>
        <v>2.1</v>
      </c>
      <c r="G122">
        <v>151</v>
      </c>
      <c r="H122">
        <f>Table001__Page_1[[#This Row],[ΜΕΣΗ ΤΙΜΗ ΠΩΛΗΣΗΣ]]/Table001__Page_1[[#This Row],[ΠΟΣΟΤΗΤΑ]]/100</f>
        <v>3.02</v>
      </c>
    </row>
    <row r="123" spans="1:8" x14ac:dyDescent="0.3">
      <c r="A123" t="s">
        <v>128</v>
      </c>
      <c r="B123">
        <v>0.5</v>
      </c>
      <c r="C123">
        <v>185</v>
      </c>
      <c r="D123">
        <f>Table001__Page_1[[#This Row],[ΑΚΡΙΒΟΤΕΡΗ ΤΙΜΗ ΠΩΛΗΣΗΣ]]/Table001__Page_1[[#This Row],[ΠΟΣΟΤΗΤΑ]]/100</f>
        <v>3.7</v>
      </c>
      <c r="E123">
        <v>105</v>
      </c>
      <c r="F123">
        <f>Table001__Page_1[[#This Row],[ΦΘΗΝΟΤΕΡΗ ΤΙΜΗ ΠΩΛΗΣΗΣ]]/Table001__Page_1[[#This Row],[ΠΟΣΟΤΗΤΑ]]/100</f>
        <v>2.1</v>
      </c>
      <c r="G123">
        <v>147</v>
      </c>
      <c r="H123">
        <f>Table001__Page_1[[#This Row],[ΜΕΣΗ ΤΙΜΗ ΠΩΛΗΣΗΣ]]/Table001__Page_1[[#This Row],[ΠΟΣΟΤΗΤΑ]]/100</f>
        <v>2.94</v>
      </c>
    </row>
    <row r="124" spans="1:8" x14ac:dyDescent="0.3">
      <c r="A124" t="s">
        <v>129</v>
      </c>
      <c r="B124">
        <v>0.5</v>
      </c>
      <c r="C124">
        <v>209</v>
      </c>
      <c r="D124">
        <f>Table001__Page_1[[#This Row],[ΑΚΡΙΒΟΤΕΡΗ ΤΙΜΗ ΠΩΛΗΣΗΣ]]/Table001__Page_1[[#This Row],[ΠΟΣΟΤΗΤΑ]]/100</f>
        <v>4.18</v>
      </c>
      <c r="E124">
        <v>119</v>
      </c>
      <c r="F124">
        <f>Table001__Page_1[[#This Row],[ΦΘΗΝΟΤΕΡΗ ΤΙΜΗ ΠΩΛΗΣΗΣ]]/Table001__Page_1[[#This Row],[ΠΟΣΟΤΗΤΑ]]/100</f>
        <v>2.38</v>
      </c>
      <c r="G124">
        <v>170</v>
      </c>
      <c r="H124">
        <f>Table001__Page_1[[#This Row],[ΜΕΣΗ ΤΙΜΗ ΠΩΛΗΣΗΣ]]/Table001__Page_1[[#This Row],[ΠΟΣΟΤΗΤΑ]]/100</f>
        <v>3.4</v>
      </c>
    </row>
    <row r="125" spans="1:8" x14ac:dyDescent="0.3">
      <c r="A125" t="s">
        <v>130</v>
      </c>
      <c r="B125">
        <v>0.5</v>
      </c>
      <c r="C125">
        <v>191</v>
      </c>
      <c r="D125">
        <f>Table001__Page_1[[#This Row],[ΑΚΡΙΒΟΤΕΡΗ ΤΙΜΗ ΠΩΛΗΣΗΣ]]/Table001__Page_1[[#This Row],[ΠΟΣΟΤΗΤΑ]]/100</f>
        <v>3.82</v>
      </c>
      <c r="E125">
        <v>119</v>
      </c>
      <c r="F125">
        <f>Table001__Page_1[[#This Row],[ΦΘΗΝΟΤΕΡΗ ΤΙΜΗ ΠΩΛΗΣΗΣ]]/Table001__Page_1[[#This Row],[ΠΟΣΟΤΗΤΑ]]/100</f>
        <v>2.38</v>
      </c>
      <c r="G125">
        <v>153</v>
      </c>
      <c r="H125">
        <f>Table001__Page_1[[#This Row],[ΜΕΣΗ ΤΙΜΗ ΠΩΛΗΣΗΣ]]/Table001__Page_1[[#This Row],[ΠΟΣΟΤΗΤΑ]]/100</f>
        <v>3.06</v>
      </c>
    </row>
    <row r="126" spans="1:8" x14ac:dyDescent="0.3">
      <c r="A126" t="s">
        <v>131</v>
      </c>
      <c r="C126">
        <v>55</v>
      </c>
      <c r="E126">
        <v>30</v>
      </c>
      <c r="F126" t="e">
        <f>Table001__Page_1[[#This Row],[ΦΘΗΝΟΤΕΡΗ ΤΙΜΗ ΠΩΛΗΣΗΣ]]/Table001__Page_1[[#This Row],[ΠΟΣΟΤΗΤΑ]]/100</f>
        <v>#DIV/0!</v>
      </c>
      <c r="G126">
        <v>39</v>
      </c>
      <c r="H126" t="e">
        <f>Table001__Page_1[[#This Row],[ΜΕΣΗ ΤΙΜΗ ΠΩΛΗΣΗΣ]]/Table001__Page_1[[#This Row],[ΠΟΣΟΤΗΤΑ]]/100</f>
        <v>#DIV/0!</v>
      </c>
    </row>
    <row r="127" spans="1:8" x14ac:dyDescent="0.3">
      <c r="A127" t="s">
        <v>132</v>
      </c>
      <c r="B127">
        <v>1</v>
      </c>
      <c r="C127">
        <v>159</v>
      </c>
      <c r="D127">
        <f>Table001__Page_1[[#This Row],[ΑΚΡΙΒΟΤΕΡΗ ΤΙΜΗ ΠΩΛΗΣΗΣ]]/Table001__Page_1[[#This Row],[ΠΟΣΟΤΗΤΑ]]/100</f>
        <v>1.59</v>
      </c>
      <c r="E127">
        <v>99</v>
      </c>
      <c r="F127">
        <f>Table001__Page_1[[#This Row],[ΦΘΗΝΟΤΕΡΗ ΤΙΜΗ ΠΩΛΗΣΗΣ]]/Table001__Page_1[[#This Row],[ΠΟΣΟΤΗΤΑ]]/100</f>
        <v>0.99</v>
      </c>
      <c r="G127">
        <v>125</v>
      </c>
      <c r="H127">
        <f>Table001__Page_1[[#This Row],[ΜΕΣΗ ΤΙΜΗ ΠΩΛΗΣΗΣ]]/Table001__Page_1[[#This Row],[ΠΟΣΟΤΗΤΑ]]/100</f>
        <v>1.25</v>
      </c>
    </row>
    <row r="128" spans="1:8" x14ac:dyDescent="0.3">
      <c r="A128" t="s">
        <v>133</v>
      </c>
      <c r="B128">
        <v>1</v>
      </c>
      <c r="C128">
        <v>210</v>
      </c>
      <c r="D128">
        <f>Table001__Page_1[[#This Row],[ΑΚΡΙΒΟΤΕΡΗ ΤΙΜΗ ΠΩΛΗΣΗΣ]]/Table001__Page_1[[#This Row],[ΠΟΣΟΤΗΤΑ]]/100</f>
        <v>2.1</v>
      </c>
      <c r="E128">
        <v>99</v>
      </c>
      <c r="F128">
        <f>Table001__Page_1[[#This Row],[ΦΘΗΝΟΤΕΡΗ ΤΙΜΗ ΠΩΛΗΣΗΣ]]/Table001__Page_1[[#This Row],[ΠΟΣΟΤΗΤΑ]]/100</f>
        <v>0.99</v>
      </c>
      <c r="G128">
        <v>175</v>
      </c>
      <c r="H128">
        <f>Table001__Page_1[[#This Row],[ΜΕΣΗ ΤΙΜΗ ΠΩΛΗΣΗΣ]]/Table001__Page_1[[#This Row],[ΠΟΣΟΤΗΤΑ]]/100</f>
        <v>1.75</v>
      </c>
    </row>
    <row r="129" spans="1:8" x14ac:dyDescent="0.3">
      <c r="A129" t="s">
        <v>134</v>
      </c>
      <c r="B129">
        <v>1</v>
      </c>
      <c r="C129">
        <v>180</v>
      </c>
      <c r="D129">
        <f>Table001__Page_1[[#This Row],[ΑΚΡΙΒΟΤΕΡΗ ΤΙΜΗ ΠΩΛΗΣΗΣ]]/Table001__Page_1[[#This Row],[ΠΟΣΟΤΗΤΑ]]/100</f>
        <v>1.8</v>
      </c>
      <c r="E129">
        <v>48</v>
      </c>
      <c r="F129">
        <f>Table001__Page_1[[#This Row],[ΦΘΗΝΟΤΕΡΗ ΤΙΜΗ ΠΩΛΗΣΗΣ]]/Table001__Page_1[[#This Row],[ΠΟΣΟΤΗΤΑ]]/100</f>
        <v>0.48</v>
      </c>
      <c r="G129">
        <v>91</v>
      </c>
      <c r="H129">
        <f>Table001__Page_1[[#This Row],[ΜΕΣΗ ΤΙΜΗ ΠΩΛΗΣΗΣ]]/Table001__Page_1[[#This Row],[ΠΟΣΟΤΗΤΑ]]/100</f>
        <v>0.91</v>
      </c>
    </row>
    <row r="130" spans="1:8" x14ac:dyDescent="0.3">
      <c r="A130" t="s">
        <v>135</v>
      </c>
      <c r="B130">
        <v>1</v>
      </c>
      <c r="C130">
        <v>195</v>
      </c>
      <c r="D130">
        <f>Table001__Page_1[[#This Row],[ΑΚΡΙΒΟΤΕΡΗ ΤΙΜΗ ΠΩΛΗΣΗΣ]]/Table001__Page_1[[#This Row],[ΠΟΣΟΤΗΤΑ]]/100</f>
        <v>1.95</v>
      </c>
      <c r="E130">
        <v>60</v>
      </c>
      <c r="F130">
        <f>Table001__Page_1[[#This Row],[ΦΘΗΝΟΤΕΡΗ ΤΙΜΗ ΠΩΛΗΣΗΣ]]/Table001__Page_1[[#This Row],[ΠΟΣΟΤΗΤΑ]]/100</f>
        <v>0.6</v>
      </c>
      <c r="G130">
        <v>152</v>
      </c>
      <c r="H130">
        <f>Table001__Page_1[[#This Row],[ΜΕΣΗ ΤΙΜΗ ΠΩΛΗΣΗΣ]]/Table001__Page_1[[#This Row],[ΠΟΣΟΤΗΤΑ]]/100</f>
        <v>1.52</v>
      </c>
    </row>
    <row r="131" spans="1:8" x14ac:dyDescent="0.3">
      <c r="A131" t="s">
        <v>136</v>
      </c>
      <c r="B131">
        <v>1</v>
      </c>
      <c r="C131">
        <v>675</v>
      </c>
      <c r="D131">
        <f>Table001__Page_1[[#This Row],[ΑΚΡΙΒΟΤΕΡΗ ΤΙΜΗ ΠΩΛΗΣΗΣ]]/Table001__Page_1[[#This Row],[ΠΟΣΟΤΗΤΑ]]/100</f>
        <v>6.75</v>
      </c>
      <c r="E131">
        <v>449</v>
      </c>
      <c r="F131">
        <f>Table001__Page_1[[#This Row],[ΦΘΗΝΟΤΕΡΗ ΤΙΜΗ ΠΩΛΗΣΗΣ]]/Table001__Page_1[[#This Row],[ΠΟΣΟΤΗΤΑ]]/100</f>
        <v>4.49</v>
      </c>
      <c r="G131">
        <v>543</v>
      </c>
      <c r="H131">
        <f>Table001__Page_1[[#This Row],[ΜΕΣΗ ΤΙΜΗ ΠΩΛΗΣΗΣ]]/Table001__Page_1[[#This Row],[ΠΟΣΟΤΗΤΑ]]/100</f>
        <v>5.43</v>
      </c>
    </row>
    <row r="132" spans="1:8" x14ac:dyDescent="0.3">
      <c r="A132" t="s">
        <v>137</v>
      </c>
      <c r="B132">
        <v>1</v>
      </c>
      <c r="C132">
        <v>758</v>
      </c>
      <c r="D132">
        <f>Table001__Page_1[[#This Row],[ΑΚΡΙΒΟΤΕΡΗ ΤΙΜΗ ΠΩΛΗΣΗΣ]]/Table001__Page_1[[#This Row],[ΠΟΣΟΤΗΤΑ]]/100</f>
        <v>7.58</v>
      </c>
      <c r="E132">
        <v>435</v>
      </c>
      <c r="F132">
        <f>Table001__Page_1[[#This Row],[ΦΘΗΝΟΤΕΡΗ ΤΙΜΗ ΠΩΛΗΣΗΣ]]/Table001__Page_1[[#This Row],[ΠΟΣΟΤΗΤΑ]]/100</f>
        <v>4.3499999999999996</v>
      </c>
      <c r="G132">
        <v>531</v>
      </c>
      <c r="H132">
        <f>Table001__Page_1[[#This Row],[ΜΕΣΗ ΤΙΜΗ ΠΩΛΗΣΗΣ]]/Table001__Page_1[[#This Row],[ΠΟΣΟΤΗΤΑ]]/100</f>
        <v>5.31</v>
      </c>
    </row>
    <row r="133" spans="1:8" x14ac:dyDescent="0.3">
      <c r="A133" t="s">
        <v>138</v>
      </c>
      <c r="B133">
        <v>1</v>
      </c>
      <c r="C133">
        <v>725</v>
      </c>
      <c r="D133">
        <f>Table001__Page_1[[#This Row],[ΑΚΡΙΒΟΤΕΡΗ ΤΙΜΗ ΠΩΛΗΣΗΣ]]/Table001__Page_1[[#This Row],[ΠΟΣΟΤΗΤΑ]]/100</f>
        <v>7.25</v>
      </c>
      <c r="E133">
        <v>399</v>
      </c>
      <c r="F133">
        <f>Table001__Page_1[[#This Row],[ΦΘΗΝΟΤΕΡΗ ΤΙΜΗ ΠΩΛΗΣΗΣ]]/Table001__Page_1[[#This Row],[ΠΟΣΟΤΗΤΑ]]/100</f>
        <v>3.99</v>
      </c>
      <c r="G133">
        <v>530</v>
      </c>
      <c r="H133">
        <f>Table001__Page_1[[#This Row],[ΜΕΣΗ ΤΙΜΗ ΠΩΛΗΣΗΣ]]/Table001__Page_1[[#This Row],[ΠΟΣΟΤΗΤΑ]]/100</f>
        <v>5.3</v>
      </c>
    </row>
    <row r="134" spans="1:8" x14ac:dyDescent="0.3">
      <c r="A134" t="s">
        <v>139</v>
      </c>
      <c r="B134">
        <v>1</v>
      </c>
      <c r="C134">
        <v>450</v>
      </c>
      <c r="D134">
        <f>Table001__Page_1[[#This Row],[ΑΚΡΙΒΟΤΕΡΗ ΤΙΜΗ ΠΩΛΗΣΗΣ]]/Table001__Page_1[[#This Row],[ΠΟΣΟΤΗΤΑ]]/100</f>
        <v>4.5</v>
      </c>
      <c r="E134">
        <v>299</v>
      </c>
      <c r="F134">
        <f>Table001__Page_1[[#This Row],[ΦΘΗΝΟΤΕΡΗ ΤΙΜΗ ΠΩΛΗΣΗΣ]]/Table001__Page_1[[#This Row],[ΠΟΣΟΤΗΤΑ]]/100</f>
        <v>2.99</v>
      </c>
      <c r="G134">
        <v>375</v>
      </c>
      <c r="H134">
        <f>Table001__Page_1[[#This Row],[ΜΕΣΗ ΤΙΜΗ ΠΩΛΗΣΗΣ]]/Table001__Page_1[[#This Row],[ΠΟΣΟΤΗΤΑ]]/100</f>
        <v>3.75</v>
      </c>
    </row>
    <row r="135" spans="1:8" x14ac:dyDescent="0.3">
      <c r="A135" t="s">
        <v>140</v>
      </c>
      <c r="B135">
        <v>1</v>
      </c>
      <c r="C135">
        <v>999</v>
      </c>
      <c r="D135">
        <f>Table001__Page_1[[#This Row],[ΑΚΡΙΒΟΤΕΡΗ ΤΙΜΗ ΠΩΛΗΣΗΣ]]/Table001__Page_1[[#This Row],[ΠΟΣΟΤΗΤΑ]]/100</f>
        <v>9.99</v>
      </c>
      <c r="E135">
        <v>649</v>
      </c>
      <c r="F135">
        <f>Table001__Page_1[[#This Row],[ΦΘΗΝΟΤΕΡΗ ΤΙΜΗ ΠΩΛΗΣΗΣ]]/Table001__Page_1[[#This Row],[ΠΟΣΟΤΗΤΑ]]/100</f>
        <v>6.49</v>
      </c>
      <c r="G135">
        <v>784</v>
      </c>
      <c r="H135">
        <f>Table001__Page_1[[#This Row],[ΜΕΣΗ ΤΙΜΗ ΠΩΛΗΣΗΣ]]/Table001__Page_1[[#This Row],[ΠΟΣΟΤΗΤΑ]]/100</f>
        <v>7.84</v>
      </c>
    </row>
    <row r="136" spans="1:8" x14ac:dyDescent="0.3">
      <c r="A136" t="s">
        <v>141</v>
      </c>
      <c r="B136">
        <v>1</v>
      </c>
      <c r="C136">
        <v>1290</v>
      </c>
      <c r="D136">
        <f>Table001__Page_1[[#This Row],[ΑΚΡΙΒΟΤΕΡΗ ΤΙΜΗ ΠΩΛΗΣΗΣ]]/Table001__Page_1[[#This Row],[ΠΟΣΟΤΗΤΑ]]/100</f>
        <v>12.9</v>
      </c>
      <c r="E136">
        <v>795</v>
      </c>
      <c r="F136">
        <f>Table001__Page_1[[#This Row],[ΦΘΗΝΟΤΕΡΗ ΤΙΜΗ ΠΩΛΗΣΗΣ]]/Table001__Page_1[[#This Row],[ΠΟΣΟΤΗΤΑ]]/100</f>
        <v>7.95</v>
      </c>
      <c r="G136">
        <v>963</v>
      </c>
      <c r="H136">
        <f>Table001__Page_1[[#This Row],[ΜΕΣΗ ΤΙΜΗ ΠΩΛΗΣΗΣ]]/Table001__Page_1[[#This Row],[ΠΟΣΟΤΗΤΑ]]/100</f>
        <v>9.6300000000000008</v>
      </c>
    </row>
    <row r="137" spans="1:8" x14ac:dyDescent="0.3">
      <c r="A137" t="s">
        <v>142</v>
      </c>
      <c r="B137">
        <v>1</v>
      </c>
      <c r="C137">
        <v>1599</v>
      </c>
      <c r="D137">
        <f>Table001__Page_1[[#This Row],[ΑΚΡΙΒΟΤΕΡΗ ΤΙΜΗ ΠΩΛΗΣΗΣ]]/Table001__Page_1[[#This Row],[ΠΟΣΟΤΗΤΑ]]/100</f>
        <v>15.99</v>
      </c>
      <c r="E137">
        <v>799</v>
      </c>
      <c r="F137">
        <f>Table001__Page_1[[#This Row],[ΦΘΗΝΟΤΕΡΗ ΤΙΜΗ ΠΩΛΗΣΗΣ]]/Table001__Page_1[[#This Row],[ΠΟΣΟΤΗΤΑ]]/100</f>
        <v>7.99</v>
      </c>
      <c r="G137">
        <v>1211</v>
      </c>
      <c r="H137">
        <f>Table001__Page_1[[#This Row],[ΜΕΣΗ ΤΙΜΗ ΠΩΛΗΣΗΣ]]/Table001__Page_1[[#This Row],[ΠΟΣΟΤΗΤΑ]]/100</f>
        <v>12.11</v>
      </c>
    </row>
    <row r="138" spans="1:8" x14ac:dyDescent="0.3">
      <c r="A138" t="s">
        <v>143</v>
      </c>
      <c r="B138">
        <v>1</v>
      </c>
      <c r="C138">
        <v>1295</v>
      </c>
      <c r="D138">
        <f>Table001__Page_1[[#This Row],[ΑΚΡΙΒΟΤΕΡΗ ΤΙΜΗ ΠΩΛΗΣΗΣ]]/Table001__Page_1[[#This Row],[ΠΟΣΟΤΗΤΑ]]/100</f>
        <v>12.95</v>
      </c>
      <c r="E138">
        <v>617</v>
      </c>
      <c r="F138">
        <f>Table001__Page_1[[#This Row],[ΦΘΗΝΟΤΕΡΗ ΤΙΜΗ ΠΩΛΗΣΗΣ]]/Table001__Page_1[[#This Row],[ΠΟΣΟΤΗΤΑ]]/100</f>
        <v>6.17</v>
      </c>
      <c r="G138">
        <v>846</v>
      </c>
      <c r="H138">
        <f>Table001__Page_1[[#This Row],[ΜΕΣΗ ΤΙΜΗ ΠΩΛΗΣΗΣ]]/Table001__Page_1[[#This Row],[ΠΟΣΟΤΗΤΑ]]/100</f>
        <v>8.4600000000000009</v>
      </c>
    </row>
    <row r="139" spans="1:8" x14ac:dyDescent="0.3">
      <c r="A139" t="s">
        <v>144</v>
      </c>
      <c r="B139">
        <v>1</v>
      </c>
      <c r="C139">
        <v>1049</v>
      </c>
      <c r="D139">
        <f>Table001__Page_1[[#This Row],[ΑΚΡΙΒΟΤΕΡΗ ΤΙΜΗ ΠΩΛΗΣΗΣ]]/Table001__Page_1[[#This Row],[ΠΟΣΟΤΗΤΑ]]/100</f>
        <v>10.49</v>
      </c>
      <c r="E139">
        <v>850</v>
      </c>
      <c r="F139">
        <f>Table001__Page_1[[#This Row],[ΦΘΗΝΟΤΕΡΗ ΤΙΜΗ ΠΩΛΗΣΗΣ]]/Table001__Page_1[[#This Row],[ΠΟΣΟΤΗΤΑ]]/100</f>
        <v>8.5</v>
      </c>
      <c r="G139">
        <v>969</v>
      </c>
      <c r="H139">
        <f>Table001__Page_1[[#This Row],[ΜΕΣΗ ΤΙΜΗ ΠΩΛΗΣΗΣ]]/Table001__Page_1[[#This Row],[ΠΟΣΟΤΗΤΑ]]/100</f>
        <v>9.69</v>
      </c>
    </row>
    <row r="140" spans="1:8" x14ac:dyDescent="0.3">
      <c r="A140" t="s">
        <v>145</v>
      </c>
      <c r="B140">
        <v>1</v>
      </c>
      <c r="C140">
        <v>1995</v>
      </c>
      <c r="D140">
        <f>Table001__Page_1[[#This Row],[ΑΚΡΙΒΟΤΕΡΗ ΤΙΜΗ ΠΩΛΗΣΗΣ]]/Table001__Page_1[[#This Row],[ΠΟΣΟΤΗΤΑ]]/100</f>
        <v>19.95</v>
      </c>
      <c r="E140">
        <v>995</v>
      </c>
      <c r="F140">
        <f>Table001__Page_1[[#This Row],[ΦΘΗΝΟΤΕΡΗ ΤΙΜΗ ΠΩΛΗΣΗΣ]]/Table001__Page_1[[#This Row],[ΠΟΣΟΤΗΤΑ]]/100</f>
        <v>9.9499999999999993</v>
      </c>
      <c r="G140">
        <v>1303</v>
      </c>
      <c r="H140">
        <f>Table001__Page_1[[#This Row],[ΜΕΣΗ ΤΙΜΗ ΠΩΛΗΣΗΣ]]/Table001__Page_1[[#This Row],[ΠΟΣΟΤΗΤΑ]]/100</f>
        <v>13.03</v>
      </c>
    </row>
    <row r="141" spans="1:8" x14ac:dyDescent="0.3">
      <c r="A141" t="s">
        <v>146</v>
      </c>
      <c r="B141">
        <v>1</v>
      </c>
      <c r="C141">
        <v>1295</v>
      </c>
      <c r="D141">
        <f>Table001__Page_1[[#This Row],[ΑΚΡΙΒΟΤΕΡΗ ΤΙΜΗ ΠΩΛΗΣΗΣ]]/Table001__Page_1[[#This Row],[ΠΟΣΟΤΗΤΑ]]/100</f>
        <v>12.95</v>
      </c>
      <c r="E141">
        <v>625</v>
      </c>
      <c r="F141">
        <f>Table001__Page_1[[#This Row],[ΦΘΗΝΟΤΕΡΗ ΤΙΜΗ ΠΩΛΗΣΗΣ]]/Table001__Page_1[[#This Row],[ΠΟΣΟΤΗΤΑ]]/100</f>
        <v>6.25</v>
      </c>
      <c r="G141">
        <v>804</v>
      </c>
      <c r="H141">
        <f>Table001__Page_1[[#This Row],[ΜΕΣΗ ΤΙΜΗ ΠΩΛΗΣΗΣ]]/Table001__Page_1[[#This Row],[ΠΟΣΟΤΗΤΑ]]/100</f>
        <v>8.0399999999999991</v>
      </c>
    </row>
    <row r="142" spans="1:8" x14ac:dyDescent="0.3">
      <c r="A142" t="s">
        <v>147</v>
      </c>
      <c r="B142">
        <v>1</v>
      </c>
      <c r="C142">
        <v>1300</v>
      </c>
      <c r="D142">
        <f>Table001__Page_1[[#This Row],[ΑΚΡΙΒΟΤΕΡΗ ΤΙΜΗ ΠΩΛΗΣΗΣ]]/Table001__Page_1[[#This Row],[ΠΟΣΟΤΗΤΑ]]/100</f>
        <v>13</v>
      </c>
      <c r="E142">
        <v>895</v>
      </c>
      <c r="F142">
        <f>Table001__Page_1[[#This Row],[ΦΘΗΝΟΤΕΡΗ ΤΙΜΗ ΠΩΛΗΣΗΣ]]/Table001__Page_1[[#This Row],[ΠΟΣΟΤΗΤΑ]]/100</f>
        <v>8.9499999999999993</v>
      </c>
      <c r="G142">
        <v>1027</v>
      </c>
      <c r="H142">
        <f>Table001__Page_1[[#This Row],[ΜΕΣΗ ΤΙΜΗ ΠΩΛΗΣΗΣ]]/Table001__Page_1[[#This Row],[ΠΟΣΟΤΗΤΑ]]/100</f>
        <v>10.27</v>
      </c>
    </row>
    <row r="143" spans="1:8" x14ac:dyDescent="0.3">
      <c r="A143" t="s">
        <v>148</v>
      </c>
      <c r="B143">
        <v>1</v>
      </c>
      <c r="C143">
        <v>2695</v>
      </c>
      <c r="D143">
        <f>Table001__Page_1[[#This Row],[ΑΚΡΙΒΟΤΕΡΗ ΤΙΜΗ ΠΩΛΗΣΗΣ]]/Table001__Page_1[[#This Row],[ΠΟΣΟΤΗΤΑ]]/100</f>
        <v>26.95</v>
      </c>
      <c r="E143">
        <v>2200</v>
      </c>
      <c r="F143">
        <f>Table001__Page_1[[#This Row],[ΦΘΗΝΟΤΕΡΗ ΤΙΜΗ ΠΩΛΗΣΗΣ]]/Table001__Page_1[[#This Row],[ΠΟΣΟΤΗΤΑ]]/100</f>
        <v>22</v>
      </c>
      <c r="G143">
        <v>2565</v>
      </c>
      <c r="H143">
        <f>Table001__Page_1[[#This Row],[ΜΕΣΗ ΤΙΜΗ ΠΩΛΗΣΗΣ]]/Table001__Page_1[[#This Row],[ΠΟΣΟΤΗΤΑ]]/100</f>
        <v>25.65</v>
      </c>
    </row>
    <row r="144" spans="1:8" x14ac:dyDescent="0.3">
      <c r="A144" t="s">
        <v>149</v>
      </c>
      <c r="B144">
        <v>1</v>
      </c>
      <c r="C144">
        <v>2295</v>
      </c>
      <c r="D144">
        <f>Table001__Page_1[[#This Row],[ΑΚΡΙΒΟΤΕΡΗ ΤΙΜΗ ΠΩΛΗΣΗΣ]]/Table001__Page_1[[#This Row],[ΠΟΣΟΤΗΤΑ]]/100</f>
        <v>22.95</v>
      </c>
      <c r="E144">
        <v>1495</v>
      </c>
      <c r="F144">
        <f>Table001__Page_1[[#This Row],[ΦΘΗΝΟΤΕΡΗ ΤΙΜΗ ΠΩΛΗΣΗΣ]]/Table001__Page_1[[#This Row],[ΠΟΣΟΤΗΤΑ]]/100</f>
        <v>14.95</v>
      </c>
      <c r="G144">
        <v>1956</v>
      </c>
      <c r="H144">
        <f>Table001__Page_1[[#This Row],[ΜΕΣΗ ΤΙΜΗ ΠΩΛΗΣΗΣ]]/Table001__Page_1[[#This Row],[ΠΟΣΟΤΗΤΑ]]/100</f>
        <v>19.559999999999999</v>
      </c>
    </row>
    <row r="145" spans="1:8" x14ac:dyDescent="0.3">
      <c r="A145" t="s">
        <v>150</v>
      </c>
      <c r="B145">
        <v>1</v>
      </c>
      <c r="C145">
        <v>1595</v>
      </c>
      <c r="D145">
        <f>Table001__Page_1[[#This Row],[ΑΚΡΙΒΟΤΕΡΗ ΤΙΜΗ ΠΩΛΗΣΗΣ]]/Table001__Page_1[[#This Row],[ΠΟΣΟΤΗΤΑ]]/100</f>
        <v>15.95</v>
      </c>
      <c r="E145">
        <v>899</v>
      </c>
      <c r="F145">
        <f>Table001__Page_1[[#This Row],[ΦΘΗΝΟΤΕΡΗ ΤΙΜΗ ΠΩΛΗΣΗΣ]]/Table001__Page_1[[#This Row],[ΠΟΣΟΤΗΤΑ]]/100</f>
        <v>8.99</v>
      </c>
      <c r="G145">
        <v>1172</v>
      </c>
      <c r="H145">
        <f>Table001__Page_1[[#This Row],[ΜΕΣΗ ΤΙΜΗ ΠΩΛΗΣΗΣ]]/Table001__Page_1[[#This Row],[ΠΟΣΟΤΗΤΑ]]/100</f>
        <v>11.72</v>
      </c>
    </row>
    <row r="146" spans="1:8" x14ac:dyDescent="0.3">
      <c r="A146" t="s">
        <v>151</v>
      </c>
      <c r="B146">
        <v>1</v>
      </c>
      <c r="C146">
        <v>2399</v>
      </c>
      <c r="D146">
        <f>Table001__Page_1[[#This Row],[ΑΚΡΙΒΟΤΕΡΗ ΤΙΜΗ ΠΩΛΗΣΗΣ]]/Table001__Page_1[[#This Row],[ΠΟΣΟΤΗΤΑ]]/100</f>
        <v>23.99</v>
      </c>
      <c r="E146">
        <v>1549</v>
      </c>
      <c r="F146">
        <f>Table001__Page_1[[#This Row],[ΦΘΗΝΟΤΕΡΗ ΤΙΜΗ ΠΩΛΗΣΗΣ]]/Table001__Page_1[[#This Row],[ΠΟΣΟΤΗΤΑ]]/100</f>
        <v>15.49</v>
      </c>
      <c r="G146">
        <v>2025</v>
      </c>
      <c r="H146">
        <f>Table001__Page_1[[#This Row],[ΜΕΣΗ ΤΙΜΗ ΠΩΛΗΣΗΣ]]/Table001__Page_1[[#This Row],[ΠΟΣΟΤΗΤΑ]]/100</f>
        <v>20.25</v>
      </c>
    </row>
    <row r="147" spans="1:8" x14ac:dyDescent="0.3">
      <c r="A147" t="s">
        <v>152</v>
      </c>
      <c r="B147">
        <v>1</v>
      </c>
      <c r="C147">
        <v>1599</v>
      </c>
      <c r="D147">
        <f>Table001__Page_1[[#This Row],[ΑΚΡΙΒΟΤΕΡΗ ΤΙΜΗ ΠΩΛΗΣΗΣ]]/Table001__Page_1[[#This Row],[ΠΟΣΟΤΗΤΑ]]/100</f>
        <v>15.99</v>
      </c>
      <c r="E147">
        <v>1095</v>
      </c>
      <c r="F147">
        <f>Table001__Page_1[[#This Row],[ΦΘΗΝΟΤΕΡΗ ΤΙΜΗ ΠΩΛΗΣΗΣ]]/Table001__Page_1[[#This Row],[ΠΟΣΟΤΗΤΑ]]/100</f>
        <v>10.95</v>
      </c>
      <c r="G147">
        <v>1380</v>
      </c>
      <c r="H147">
        <f>Table001__Page_1[[#This Row],[ΜΕΣΗ ΤΙΜΗ ΠΩΛΗΣΗΣ]]/Table001__Page_1[[#This Row],[ΠΟΣΟΤΗΤΑ]]/100</f>
        <v>13.8</v>
      </c>
    </row>
    <row r="148" spans="1:8" x14ac:dyDescent="0.3">
      <c r="A148" t="s">
        <v>153</v>
      </c>
      <c r="B148">
        <v>0.95</v>
      </c>
      <c r="C148">
        <v>240</v>
      </c>
      <c r="D148">
        <f>Table001__Page_1[[#This Row],[ΑΚΡΙΒΟΤΕΡΗ ΤΙΜΗ ΠΩΛΗΣΗΣ]]/Table001__Page_1[[#This Row],[ΠΟΣΟΤΗΤΑ]]/100</f>
        <v>2.5263157894736845</v>
      </c>
      <c r="E148">
        <v>99</v>
      </c>
      <c r="F148">
        <f>Table001__Page_1[[#This Row],[ΦΘΗΝΟΤΕΡΗ ΤΙΜΗ ΠΩΛΗΣΗΣ]]/Table001__Page_1[[#This Row],[ΠΟΣΟΤΗΤΑ]]/100</f>
        <v>1.0421052631578949</v>
      </c>
      <c r="G148">
        <v>166</v>
      </c>
      <c r="H148">
        <f>Table001__Page_1[[#This Row],[ΜΕΣΗ ΤΙΜΗ ΠΩΛΗΣΗΣ]]/Table001__Page_1[[#This Row],[ΠΟΣΟΤΗΤΑ]]/100</f>
        <v>1.7473684210526317</v>
      </c>
    </row>
    <row r="149" spans="1:8" x14ac:dyDescent="0.3">
      <c r="A149" t="s">
        <v>154</v>
      </c>
      <c r="B149">
        <v>0.47499999999999998</v>
      </c>
      <c r="C149">
        <v>190</v>
      </c>
      <c r="D149">
        <f>Table001__Page_1[[#This Row],[ΑΚΡΙΒΟΤΕΡΗ ΤΙΜΗ ΠΩΛΗΣΗΣ]]/Table001__Page_1[[#This Row],[ΠΟΣΟΤΗΤΑ]]/100</f>
        <v>4</v>
      </c>
      <c r="E149">
        <v>85</v>
      </c>
      <c r="F149">
        <f>Table001__Page_1[[#This Row],[ΦΘΗΝΟΤΕΡΗ ΤΙΜΗ ΠΩΛΗΣΗΣ]]/Table001__Page_1[[#This Row],[ΠΟΣΟΤΗΤΑ]]/100</f>
        <v>1.7894736842105263</v>
      </c>
      <c r="G149">
        <v>126</v>
      </c>
      <c r="H149">
        <f>Table001__Page_1[[#This Row],[ΜΕΣΗ ΤΙΜΗ ΠΩΛΗΣΗΣ]]/Table001__Page_1[[#This Row],[ΠΟΣΟΤΗΤΑ]]/100</f>
        <v>2.6526315789473687</v>
      </c>
    </row>
    <row r="150" spans="1:8" x14ac:dyDescent="0.3">
      <c r="A150" t="s">
        <v>155</v>
      </c>
      <c r="B150">
        <v>0.85</v>
      </c>
      <c r="C150">
        <v>265</v>
      </c>
      <c r="D150">
        <f>Table001__Page_1[[#This Row],[ΑΚΡΙΒΟΤΕΡΗ ΤΙΜΗ ΠΩΛΗΣΗΣ]]/Table001__Page_1[[#This Row],[ΠΟΣΟΤΗΤΑ]]/100</f>
        <v>3.1176470588235294</v>
      </c>
      <c r="E150">
        <v>115</v>
      </c>
      <c r="F150">
        <f>Table001__Page_1[[#This Row],[ΦΘΗΝΟΤΕΡΗ ΤΙΜΗ ΠΩΛΗΣΗΣ]]/Table001__Page_1[[#This Row],[ΠΟΣΟΤΗΤΑ]]/100</f>
        <v>1.3529411764705883</v>
      </c>
      <c r="G150">
        <v>185</v>
      </c>
      <c r="H150">
        <f>Table001__Page_1[[#This Row],[ΜΕΣΗ ΤΙΜΗ ΠΩΛΗΣΗΣ]]/Table001__Page_1[[#This Row],[ΠΟΣΟΤΗΤΑ]]/100</f>
        <v>2.1764705882352944</v>
      </c>
    </row>
    <row r="151" spans="1:8" x14ac:dyDescent="0.3">
      <c r="A151" t="s">
        <v>156</v>
      </c>
      <c r="B151">
        <v>0.47499999999999998</v>
      </c>
      <c r="C151">
        <v>240</v>
      </c>
      <c r="D151">
        <f>Table001__Page_1[[#This Row],[ΑΚΡΙΒΟΤΕΡΗ ΤΙΜΗ ΠΩΛΗΣΗΣ]]/Table001__Page_1[[#This Row],[ΠΟΣΟΤΗΤΑ]]/100</f>
        <v>5.052631578947369</v>
      </c>
      <c r="E151">
        <v>100</v>
      </c>
      <c r="F151">
        <f>Table001__Page_1[[#This Row],[ΦΘΗΝΟΤΕΡΗ ΤΙΜΗ ΠΩΛΗΣΗΣ]]/Table001__Page_1[[#This Row],[ΠΟΣΟΤΗΤΑ]]/100</f>
        <v>2.1052631578947372</v>
      </c>
      <c r="G151">
        <v>164</v>
      </c>
      <c r="H151">
        <f>Table001__Page_1[[#This Row],[ΜΕΣΗ ΤΙΜΗ ΠΩΛΗΣΗΣ]]/Table001__Page_1[[#This Row],[ΠΟΣΟΤΗΤΑ]]/100</f>
        <v>3.4526315789473689</v>
      </c>
    </row>
    <row r="152" spans="1:8" x14ac:dyDescent="0.3">
      <c r="A152" t="s">
        <v>157</v>
      </c>
      <c r="B152">
        <v>0.95</v>
      </c>
      <c r="C152">
        <v>265</v>
      </c>
      <c r="D152">
        <f>Table001__Page_1[[#This Row],[ΑΚΡΙΒΟΤΕΡΗ ΤΙΜΗ ΠΩΛΗΣΗΣ]]/Table001__Page_1[[#This Row],[ΠΟΣΟΤΗΤΑ]]/100</f>
        <v>2.7894736842105265</v>
      </c>
      <c r="E152">
        <v>139</v>
      </c>
      <c r="F152">
        <f>Table001__Page_1[[#This Row],[ΦΘΗΝΟΤΕΡΗ ΤΙΜΗ ΠΩΛΗΣΗΣ]]/Table001__Page_1[[#This Row],[ΠΟΣΟΤΗΤΑ]]/100</f>
        <v>1.4631578947368422</v>
      </c>
      <c r="G152">
        <v>192</v>
      </c>
      <c r="H152">
        <f>Table001__Page_1[[#This Row],[ΜΕΣΗ ΤΙΜΗ ΠΩΛΗΣΗΣ]]/Table001__Page_1[[#This Row],[ΠΟΣΟΤΗΤΑ]]/100</f>
        <v>2.0210526315789474</v>
      </c>
    </row>
    <row r="153" spans="1:8" x14ac:dyDescent="0.3">
      <c r="A153" t="s">
        <v>158</v>
      </c>
      <c r="B153">
        <v>0.47499999999999998</v>
      </c>
      <c r="C153">
        <v>265</v>
      </c>
      <c r="D153">
        <f>Table001__Page_1[[#This Row],[ΑΚΡΙΒΟΤΕΡΗ ΤΙΜΗ ΠΩΛΗΣΗΣ]]/Table001__Page_1[[#This Row],[ΠΟΣΟΤΗΤΑ]]/100</f>
        <v>5.5789473684210531</v>
      </c>
      <c r="E153">
        <v>100</v>
      </c>
      <c r="F153">
        <f>Table001__Page_1[[#This Row],[ΦΘΗΝΟΤΕΡΗ ΤΙΜΗ ΠΩΛΗΣΗΣ]]/Table001__Page_1[[#This Row],[ΠΟΣΟΤΗΤΑ]]/100</f>
        <v>2.1052631578947372</v>
      </c>
      <c r="G153">
        <v>175</v>
      </c>
      <c r="H153">
        <f>Table001__Page_1[[#This Row],[ΜΕΣΗ ΤΙΜΗ ΠΩΛΗΣΗΣ]]/Table001__Page_1[[#This Row],[ΠΟΣΟΤΗΤΑ]]/100</f>
        <v>3.6842105263157894</v>
      </c>
    </row>
    <row r="154" spans="1:8" x14ac:dyDescent="0.3">
      <c r="A154" t="s">
        <v>159</v>
      </c>
      <c r="B154">
        <v>3</v>
      </c>
      <c r="C154">
        <v>1500</v>
      </c>
      <c r="D154">
        <f>Table001__Page_1[[#This Row],[ΑΚΡΙΒΟΤΕΡΗ ΤΙΜΗ ΠΩΛΗΣΗΣ]]/Table001__Page_1[[#This Row],[ΠΟΣΟΤΗΤΑ]]/100</f>
        <v>5</v>
      </c>
      <c r="E154">
        <v>995</v>
      </c>
      <c r="F154">
        <f>Table001__Page_1[[#This Row],[ΦΘΗΝΟΤΕΡΗ ΤΙΜΗ ΠΩΛΗΣΗΣ]]/Table001__Page_1[[#This Row],[ΠΟΣΟΤΗΤΑ]]/100</f>
        <v>3.3166666666666669</v>
      </c>
      <c r="G154">
        <v>1257</v>
      </c>
      <c r="H154">
        <f>Table001__Page_1[[#This Row],[ΜΕΣΗ ΤΙΜΗ ΠΩΛΗΣΗΣ]]/Table001__Page_1[[#This Row],[ΠΟΣΟΤΗΤΑ]]/100</f>
        <v>4.1900000000000004</v>
      </c>
    </row>
    <row r="155" spans="1:8" x14ac:dyDescent="0.3">
      <c r="A155" t="s">
        <v>160</v>
      </c>
      <c r="B155">
        <v>3</v>
      </c>
      <c r="C155">
        <v>1395</v>
      </c>
      <c r="D155">
        <f>Table001__Page_1[[#This Row],[ΑΚΡΙΒΟΤΕΡΗ ΤΙΜΗ ΠΩΛΗΣΗΣ]]/Table001__Page_1[[#This Row],[ΠΟΣΟΤΗΤΑ]]/100</f>
        <v>4.6500000000000004</v>
      </c>
      <c r="E155">
        <v>735</v>
      </c>
      <c r="F155">
        <f>Table001__Page_1[[#This Row],[ΦΘΗΝΟΤΕΡΗ ΤΙΜΗ ΠΩΛΗΣΗΣ]]/Table001__Page_1[[#This Row],[ΠΟΣΟΤΗΤΑ]]/100</f>
        <v>2.4500000000000002</v>
      </c>
      <c r="G155">
        <v>969</v>
      </c>
      <c r="H155">
        <f>Table001__Page_1[[#This Row],[ΜΕΣΗ ΤΙΜΗ ΠΩΛΗΣΗΣ]]/Table001__Page_1[[#This Row],[ΠΟΣΟΤΗΤΑ]]/100</f>
        <v>3.23</v>
      </c>
    </row>
    <row r="156" spans="1:8" x14ac:dyDescent="0.3">
      <c r="A156" t="s">
        <v>161</v>
      </c>
      <c r="B156">
        <v>0.35</v>
      </c>
      <c r="C156">
        <v>335</v>
      </c>
      <c r="D156">
        <f>Table001__Page_1[[#This Row],[ΑΚΡΙΒΟΤΕΡΗ ΤΙΜΗ ΠΩΛΗΣΗΣ]]/Table001__Page_1[[#This Row],[ΠΟΣΟΤΗΤΑ]]/100</f>
        <v>9.571428571428573</v>
      </c>
      <c r="E156">
        <v>165</v>
      </c>
      <c r="F156">
        <f>Table001__Page_1[[#This Row],[ΦΘΗΝΟΤΕΡΗ ΤΙΜΗ ΠΩΛΗΣΗΣ]]/Table001__Page_1[[#This Row],[ΠΟΣΟΤΗΤΑ]]/100</f>
        <v>4.7142857142857144</v>
      </c>
      <c r="G156">
        <v>262</v>
      </c>
      <c r="H156">
        <f>Table001__Page_1[[#This Row],[ΜΕΣΗ ΤΙΜΗ ΠΩΛΗΣΗΣ]]/Table001__Page_1[[#This Row],[ΠΟΣΟΤΗΤΑ]]/100</f>
        <v>7.4857142857142867</v>
      </c>
    </row>
    <row r="157" spans="1:8" x14ac:dyDescent="0.3">
      <c r="A157" t="s">
        <v>162</v>
      </c>
      <c r="B157">
        <v>3</v>
      </c>
      <c r="C157">
        <v>1159</v>
      </c>
      <c r="D157">
        <f>Table001__Page_1[[#This Row],[ΑΚΡΙΒΟΤΕΡΗ ΤΙΜΗ ΠΩΛΗΣΗΣ]]/Table001__Page_1[[#This Row],[ΠΟΣΟΤΗΤΑ]]/100</f>
        <v>3.8633333333333333</v>
      </c>
      <c r="E157">
        <v>795</v>
      </c>
      <c r="F157">
        <f>Table001__Page_1[[#This Row],[ΦΘΗΝΟΤΕΡΗ ΤΙΜΗ ΠΩΛΗΣΗΣ]]/Table001__Page_1[[#This Row],[ΠΟΣΟΤΗΤΑ]]/100</f>
        <v>2.65</v>
      </c>
      <c r="G157">
        <v>923</v>
      </c>
      <c r="H157">
        <f>Table001__Page_1[[#This Row],[ΜΕΣΗ ΤΙΜΗ ΠΩΛΗΣΗΣ]]/Table001__Page_1[[#This Row],[ΠΟΣΟΤΗΤΑ]]/100</f>
        <v>3.0766666666666667</v>
      </c>
    </row>
    <row r="158" spans="1:8" x14ac:dyDescent="0.3">
      <c r="A158" t="s">
        <v>163</v>
      </c>
      <c r="B158">
        <v>1</v>
      </c>
      <c r="C158">
        <v>900</v>
      </c>
      <c r="D158">
        <f>Table001__Page_1[[#This Row],[ΑΚΡΙΒΟΤΕΡΗ ΤΙΜΗ ΠΩΛΗΣΗΣ]]/Table001__Page_1[[#This Row],[ΠΟΣΟΤΗΤΑ]]/100</f>
        <v>9</v>
      </c>
      <c r="E158">
        <v>595</v>
      </c>
      <c r="F158">
        <f>Table001__Page_1[[#This Row],[ΦΘΗΝΟΤΕΡΗ ΤΙΜΗ ΠΩΛΗΣΗΣ]]/Table001__Page_1[[#This Row],[ΠΟΣΟΤΗΤΑ]]/100</f>
        <v>5.95</v>
      </c>
      <c r="G158">
        <v>750</v>
      </c>
      <c r="H158">
        <f>Table001__Page_1[[#This Row],[ΜΕΣΗ ΤΙΜΗ ΠΩΛΗΣΗΣ]]/Table001__Page_1[[#This Row],[ΠΟΣΟΤΗΤΑ]]/100</f>
        <v>7.5</v>
      </c>
    </row>
    <row r="159" spans="1:8" x14ac:dyDescent="0.3">
      <c r="A159" t="s">
        <v>164</v>
      </c>
      <c r="B159">
        <v>1</v>
      </c>
      <c r="C159">
        <v>699</v>
      </c>
      <c r="D159">
        <f>Table001__Page_1[[#This Row],[ΑΚΡΙΒΟΤΕΡΗ ΤΙΜΗ ΠΩΛΗΣΗΣ]]/Table001__Page_1[[#This Row],[ΠΟΣΟΤΗΤΑ]]/100</f>
        <v>6.99</v>
      </c>
      <c r="E159">
        <v>495</v>
      </c>
      <c r="F159">
        <f>Table001__Page_1[[#This Row],[ΦΘΗΝΟΤΕΡΗ ΤΙΜΗ ΠΩΛΗΣΗΣ]]/Table001__Page_1[[#This Row],[ΠΟΣΟΤΗΤΑ]]/100</f>
        <v>4.95</v>
      </c>
      <c r="G159">
        <v>604</v>
      </c>
      <c r="H159">
        <f>Table001__Page_1[[#This Row],[ΜΕΣΗ ΤΙΜΗ ΠΩΛΗΣΗΣ]]/Table001__Page_1[[#This Row],[ΠΟΣΟΤΗΤΑ]]/100</f>
        <v>6.04</v>
      </c>
    </row>
    <row r="160" spans="1:8" x14ac:dyDescent="0.3">
      <c r="A160" t="s">
        <v>165</v>
      </c>
      <c r="B160">
        <v>1</v>
      </c>
      <c r="C160">
        <v>950</v>
      </c>
      <c r="D160">
        <f>Table001__Page_1[[#This Row],[ΑΚΡΙΒΟΤΕΡΗ ΤΙΜΗ ΠΩΛΗΣΗΣ]]/Table001__Page_1[[#This Row],[ΠΟΣΟΤΗΤΑ]]/100</f>
        <v>9.5</v>
      </c>
      <c r="E160">
        <v>569</v>
      </c>
      <c r="F160">
        <f>Table001__Page_1[[#This Row],[ΦΘΗΝΟΤΕΡΗ ΤΙΜΗ ΠΩΛΗΣΗΣ]]/Table001__Page_1[[#This Row],[ΠΟΣΟΤΗΤΑ]]/100</f>
        <v>5.69</v>
      </c>
      <c r="G160">
        <v>830</v>
      </c>
      <c r="H160">
        <f>Table001__Page_1[[#This Row],[ΜΕΣΗ ΤΙΜΗ ΠΩΛΗΣΗΣ]]/Table001__Page_1[[#This Row],[ΠΟΣΟΤΗΤΑ]]/100</f>
        <v>8.3000000000000007</v>
      </c>
    </row>
    <row r="161" spans="1:8" x14ac:dyDescent="0.3">
      <c r="A161" t="s">
        <v>166</v>
      </c>
      <c r="B161">
        <v>1</v>
      </c>
      <c r="C161">
        <v>899</v>
      </c>
      <c r="D161">
        <f>Table001__Page_1[[#This Row],[ΑΚΡΙΒΟΤΕΡΗ ΤΙΜΗ ΠΩΛΗΣΗΣ]]/Table001__Page_1[[#This Row],[ΠΟΣΟΤΗΤΑ]]/100</f>
        <v>8.99</v>
      </c>
      <c r="E161">
        <v>518</v>
      </c>
      <c r="F161">
        <f>Table001__Page_1[[#This Row],[ΦΘΗΝΟΤΕΡΗ ΤΙΜΗ ΠΩΛΗΣΗΣ]]/Table001__Page_1[[#This Row],[ΠΟΣΟΤΗΤΑ]]/100</f>
        <v>5.18</v>
      </c>
      <c r="G161">
        <v>793</v>
      </c>
      <c r="H161">
        <f>Table001__Page_1[[#This Row],[ΜΕΣΗ ΤΙΜΗ ΠΩΛΗΣΗΣ]]/Table001__Page_1[[#This Row],[ΠΟΣΟΤΗΤΑ]]/100</f>
        <v>7.93</v>
      </c>
    </row>
    <row r="162" spans="1:8" x14ac:dyDescent="0.3">
      <c r="A162" t="s">
        <v>167</v>
      </c>
      <c r="B162">
        <v>0.25</v>
      </c>
      <c r="C162">
        <v>69</v>
      </c>
      <c r="D162">
        <f>Table001__Page_1[[#This Row],[ΑΚΡΙΒΟΤΕΡΗ ΤΙΜΗ ΠΩΛΗΣΗΣ]]/Table001__Page_1[[#This Row],[ΠΟΣΟΤΗΤΑ]]/100</f>
        <v>2.76</v>
      </c>
      <c r="E162">
        <v>47</v>
      </c>
      <c r="F162">
        <f>Table001__Page_1[[#This Row],[ΦΘΗΝΟΤΕΡΗ ΤΙΜΗ ΠΩΛΗΣΗΣ]]/Table001__Page_1[[#This Row],[ΠΟΣΟΤΗΤΑ]]/100</f>
        <v>1.88</v>
      </c>
      <c r="G162">
        <v>60</v>
      </c>
      <c r="H162">
        <f>Table001__Page_1[[#This Row],[ΜΕΣΗ ΤΙΜΗ ΠΩΛΗΣΗΣ]]/Table001__Page_1[[#This Row],[ΠΟΣΟΤΗΤΑ]]/100</f>
        <v>2.4</v>
      </c>
    </row>
    <row r="163" spans="1:8" x14ac:dyDescent="0.3">
      <c r="A163" t="s">
        <v>168</v>
      </c>
      <c r="B163">
        <f>3*0.2</f>
        <v>0.60000000000000009</v>
      </c>
      <c r="C163">
        <v>229</v>
      </c>
      <c r="D163">
        <f>Table001__Page_1[[#This Row],[ΑΚΡΙΒΟΤΕΡΗ ΤΙΜΗ ΠΩΛΗΣΗΣ]]/Table001__Page_1[[#This Row],[ΠΟΣΟΤΗΤΑ]]/100</f>
        <v>3.8166666666666664</v>
      </c>
      <c r="E163">
        <v>113</v>
      </c>
      <c r="F163">
        <f>Table001__Page_1[[#This Row],[ΦΘΗΝΟΤΕΡΗ ΤΙΜΗ ΠΩΛΗΣΗΣ]]/Table001__Page_1[[#This Row],[ΠΟΣΟΤΗΤΑ]]/100</f>
        <v>1.8833333333333331</v>
      </c>
      <c r="G163">
        <v>149</v>
      </c>
      <c r="H163">
        <f>Table001__Page_1[[#This Row],[ΜΕΣΗ ΤΙΜΗ ΠΩΛΗΣΗΣ]]/Table001__Page_1[[#This Row],[ΠΟΣΟΤΗΤΑ]]/100</f>
        <v>2.4833333333333329</v>
      </c>
    </row>
    <row r="164" spans="1:8" x14ac:dyDescent="0.3">
      <c r="A164" t="s">
        <v>169</v>
      </c>
      <c r="B164">
        <f>4*0.07</f>
        <v>0.28000000000000003</v>
      </c>
      <c r="C164">
        <v>227</v>
      </c>
      <c r="D164">
        <f>Table001__Page_1[[#This Row],[ΑΚΡΙΒΟΤΕΡΗ ΤΙΜΗ ΠΩΛΗΣΗΣ]]/Table001__Page_1[[#This Row],[ΠΟΣΟΤΗΤΑ]]/100</f>
        <v>8.1071428571428559</v>
      </c>
      <c r="E164">
        <v>69</v>
      </c>
      <c r="F164">
        <f>Table001__Page_1[[#This Row],[ΦΘΗΝΟΤΕΡΗ ΤΙΜΗ ΠΩΛΗΣΗΣ]]/Table001__Page_1[[#This Row],[ΠΟΣΟΤΗΤΑ]]/100</f>
        <v>2.464285714285714</v>
      </c>
      <c r="G164">
        <v>179</v>
      </c>
      <c r="H164">
        <f>Table001__Page_1[[#This Row],[ΜΕΣΗ ΤΙΜΗ ΠΩΛΗΣΗΣ]]/Table001__Page_1[[#This Row],[ΠΟΣΟΤΗΤΑ]]/100</f>
        <v>6.3928571428571423</v>
      </c>
    </row>
    <row r="165" spans="1:8" x14ac:dyDescent="0.3">
      <c r="A165" t="s">
        <v>170</v>
      </c>
      <c r="B165">
        <f>4*0.07</f>
        <v>0.28000000000000003</v>
      </c>
      <c r="C165">
        <v>189</v>
      </c>
      <c r="D165">
        <f>Table001__Page_1[[#This Row],[ΑΚΡΙΒΟΤΕΡΗ ΤΙΜΗ ΠΩΛΗΣΗΣ]]/Table001__Page_1[[#This Row],[ΠΟΣΟΤΗΤΑ]]/100</f>
        <v>6.7499999999999991</v>
      </c>
      <c r="E165">
        <v>144</v>
      </c>
      <c r="F165">
        <f>Table001__Page_1[[#This Row],[ΦΘΗΝΟΤΕΡΗ ΤΙΜΗ ΠΩΛΗΣΗΣ]]/Table001__Page_1[[#This Row],[ΠΟΣΟΤΗΤΑ]]/100</f>
        <v>5.1428571428571423</v>
      </c>
      <c r="G165">
        <v>178</v>
      </c>
      <c r="H165">
        <f>Table001__Page_1[[#This Row],[ΜΕΣΗ ΤΙΜΗ ΠΩΛΗΣΗΣ]]/Table001__Page_1[[#This Row],[ΠΟΣΟΤΗΤΑ]]/100</f>
        <v>6.3571428571428568</v>
      </c>
    </row>
    <row r="166" spans="1:8" x14ac:dyDescent="0.3">
      <c r="A166" t="s">
        <v>171</v>
      </c>
      <c r="B166">
        <f>4*0.07</f>
        <v>0.28000000000000003</v>
      </c>
      <c r="C166">
        <v>279</v>
      </c>
      <c r="D166">
        <f>Table001__Page_1[[#This Row],[ΑΚΡΙΒΟΤΕΡΗ ΤΙΜΗ ΠΩΛΗΣΗΣ]]/Table001__Page_1[[#This Row],[ΠΟΣΟΤΗΤΑ]]/100</f>
        <v>9.9642857142857135</v>
      </c>
      <c r="E166">
        <v>175</v>
      </c>
      <c r="F166">
        <f>Table001__Page_1[[#This Row],[ΦΘΗΝΟΤΕΡΗ ΤΙΜΗ ΠΩΛΗΣΗΣ]]/Table001__Page_1[[#This Row],[ΠΟΣΟΤΗΤΑ]]/100</f>
        <v>6.2499999999999991</v>
      </c>
      <c r="G166">
        <v>217</v>
      </c>
      <c r="H166">
        <f>Table001__Page_1[[#This Row],[ΜΕΣΗ ΤΙΜΗ ΠΩΛΗΣΗΣ]]/Table001__Page_1[[#This Row],[ΠΟΣΟΤΗΤΑ]]/100</f>
        <v>7.7499999999999991</v>
      </c>
    </row>
    <row r="167" spans="1:8" x14ac:dyDescent="0.3">
      <c r="A167" t="s">
        <v>172</v>
      </c>
      <c r="C167">
        <v>175</v>
      </c>
      <c r="E167">
        <v>115</v>
      </c>
      <c r="F167" t="e">
        <f>Table001__Page_1[[#This Row],[ΦΘΗΝΟΤΕΡΗ ΤΙΜΗ ΠΩΛΗΣΗΣ]]/Table001__Page_1[[#This Row],[ΠΟΣΟΤΗΤΑ]]/100</f>
        <v>#DIV/0!</v>
      </c>
      <c r="G167">
        <v>148</v>
      </c>
      <c r="H167" t="e">
        <f>Table001__Page_1[[#This Row],[ΜΕΣΗ ΤΙΜΗ ΠΩΛΗΣΗΣ]]/Table001__Page_1[[#This Row],[ΠΟΣΟΤΗΤΑ]]/100</f>
        <v>#DIV/0!</v>
      </c>
    </row>
    <row r="168" spans="1:8" x14ac:dyDescent="0.3">
      <c r="A168" t="s">
        <v>173</v>
      </c>
      <c r="B168">
        <v>7.0000000000000007E-2</v>
      </c>
      <c r="C168">
        <v>55</v>
      </c>
      <c r="D168">
        <f>Table001__Page_1[[#This Row],[ΑΚΡΙΒΟΤΕΡΗ ΤΙΜΗ ΠΩΛΗΣΗΣ]]/Table001__Page_1[[#This Row],[ΠΟΣΟΤΗΤΑ]]/100</f>
        <v>7.8571428571428568</v>
      </c>
      <c r="E168">
        <v>34</v>
      </c>
      <c r="F168">
        <f>Table001__Page_1[[#This Row],[ΦΘΗΝΟΤΕΡΗ ΤΙΜΗ ΠΩΛΗΣΗΣ]]/Table001__Page_1[[#This Row],[ΠΟΣΟΤΗΤΑ]]/100</f>
        <v>4.8571428571428568</v>
      </c>
      <c r="G168">
        <v>47</v>
      </c>
      <c r="H168">
        <f>Table001__Page_1[[#This Row],[ΜΕΣΗ ΤΙΜΗ ΠΩΛΗΣΗΣ]]/Table001__Page_1[[#This Row],[ΠΟΣΟΤΗΤΑ]]/100</f>
        <v>6.7142857142857135</v>
      </c>
    </row>
    <row r="169" spans="1:8" x14ac:dyDescent="0.3">
      <c r="A169" t="s">
        <v>174</v>
      </c>
      <c r="B169">
        <v>10</v>
      </c>
      <c r="C169">
        <v>1799</v>
      </c>
      <c r="D169">
        <f>Table001__Page_1[[#This Row],[ΑΚΡΙΒΟΤΕΡΗ ΤΙΜΗ ΠΩΛΗΣΗΣ]]/Table001__Page_1[[#This Row],[ΠΟΣΟΤΗΤΑ]]/100</f>
        <v>1.7990000000000002</v>
      </c>
      <c r="E169">
        <v>1445</v>
      </c>
      <c r="F169">
        <f>Table001__Page_1[[#This Row],[ΦΘΗΝΟΤΕΡΗ ΤΙΜΗ ΠΩΛΗΣΗΣ]]/Table001__Page_1[[#This Row],[ΠΟΣΟΤΗΤΑ]]/100</f>
        <v>1.4450000000000001</v>
      </c>
      <c r="G169">
        <v>1597</v>
      </c>
      <c r="H169">
        <f>Table001__Page_1[[#This Row],[ΜΕΣΗ ΤΙΜΗ ΠΩΛΗΣΗΣ]]/Table001__Page_1[[#This Row],[ΠΟΣΟΤΗΤΑ]]/100</f>
        <v>1.597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9A95C-46A9-40E6-A3F6-72280032509A}">
  <dimension ref="A1:I169"/>
  <sheetViews>
    <sheetView workbookViewId="0">
      <selection activeCell="D33" sqref="D33"/>
    </sheetView>
  </sheetViews>
  <sheetFormatPr defaultRowHeight="14.4" x14ac:dyDescent="0.3"/>
  <cols>
    <col min="1" max="1" width="23.6640625" bestFit="1" customWidth="1"/>
    <col min="2" max="2" width="54.6640625" customWidth="1"/>
    <col min="3" max="3" width="15" bestFit="1" customWidth="1"/>
    <col min="4" max="4" width="9.33203125" bestFit="1" customWidth="1"/>
    <col min="5" max="5" width="8.6640625" bestFit="1" customWidth="1"/>
    <col min="6" max="6" width="8.6640625" customWidth="1"/>
    <col min="7" max="8" width="15.6640625" bestFit="1" customWidth="1"/>
    <col min="9" max="9" width="24.33203125" bestFit="1" customWidth="1"/>
  </cols>
  <sheetData>
    <row r="1" spans="1:9" ht="23.4" x14ac:dyDescent="0.45">
      <c r="A1" s="8" t="s">
        <v>175</v>
      </c>
      <c r="B1" s="8" t="s">
        <v>176</v>
      </c>
      <c r="C1" s="8" t="s">
        <v>177</v>
      </c>
      <c r="D1" s="9" t="s">
        <v>178</v>
      </c>
      <c r="E1" s="8" t="s">
        <v>179</v>
      </c>
      <c r="F1" s="8" t="s">
        <v>180</v>
      </c>
      <c r="G1" s="8" t="s">
        <v>181</v>
      </c>
      <c r="H1" s="8" t="s">
        <v>182</v>
      </c>
      <c r="I1" s="8" t="s">
        <v>183</v>
      </c>
    </row>
    <row r="2" spans="1:9" x14ac:dyDescent="0.3">
      <c r="A2" s="1" t="s">
        <v>184</v>
      </c>
      <c r="B2" t="s">
        <v>8</v>
      </c>
      <c r="C2" s="10">
        <v>1</v>
      </c>
      <c r="D2" s="10">
        <f>Table001__Page_1[[#This Row],[ΑΚΡΙΒΟΤΕΡΗ ΤΙΜΗ ΠΩΛΗΣΗΣ]]/100</f>
        <v>6.89</v>
      </c>
      <c r="E2" s="10">
        <f>Table001__Page_1[[#This Row],[ΦΘΗΝΟΤΕΡΗ ΤΙΜΗ ΠΩΛΗΣΗΣ]]/100</f>
        <v>4.75</v>
      </c>
      <c r="F2" s="10">
        <f>Table001__Page_1[[#This Row],[ΜΕΣΗ ΤΙΜΗ ΠΩΛΗΣΗΣ]]/100</f>
        <v>5.66</v>
      </c>
      <c r="G2">
        <v>12</v>
      </c>
      <c r="H2">
        <v>2022</v>
      </c>
      <c r="I2" t="s">
        <v>185</v>
      </c>
    </row>
    <row r="3" spans="1:9" x14ac:dyDescent="0.3">
      <c r="A3" s="1" t="s">
        <v>184</v>
      </c>
      <c r="B3" t="s">
        <v>9</v>
      </c>
      <c r="C3" s="10">
        <v>1</v>
      </c>
      <c r="D3" s="10">
        <f>Table001__Page_1[[#This Row],[ΑΚΡΙΒΟΤΕΡΗ ΤΙΜΗ ΠΩΛΗΣΗΣ]]/100</f>
        <v>2.99</v>
      </c>
      <c r="E3" s="10">
        <f>Table001__Page_1[[#This Row],[ΦΘΗΝΟΤΕΡΗ ΤΙΜΗ ΠΩΛΗΣΗΣ]]/100</f>
        <v>1.94</v>
      </c>
      <c r="F3" s="10">
        <f>Table001__Page_1[[#This Row],[ΜΕΣΗ ΤΙΜΗ ΠΩΛΗΣΗΣ]]/100</f>
        <v>2.42</v>
      </c>
      <c r="G3">
        <v>12</v>
      </c>
      <c r="H3">
        <v>2022</v>
      </c>
      <c r="I3" t="s">
        <v>185</v>
      </c>
    </row>
    <row r="4" spans="1:9" x14ac:dyDescent="0.3">
      <c r="A4" s="1" t="s">
        <v>184</v>
      </c>
      <c r="B4" t="s">
        <v>10</v>
      </c>
      <c r="C4" s="10">
        <v>1</v>
      </c>
      <c r="D4" s="10">
        <f>Table001__Page_1[[#This Row],[ΑΚΡΙΒΟΤΕΡΗ ΤΙΜΗ ΠΩΛΗΣΗΣ]]/100</f>
        <v>4.29</v>
      </c>
      <c r="E4" s="10">
        <f>Table001__Page_1[[#This Row],[ΦΘΗΝΟΤΕΡΗ ΤΙΜΗ ΠΩΛΗΣΗΣ]]/100</f>
        <v>2.99</v>
      </c>
      <c r="F4" s="10">
        <f>Table001__Page_1[[#This Row],[ΜΕΣΗ ΤΙΜΗ ΠΩΛΗΣΗΣ]]/100</f>
        <v>3.7</v>
      </c>
      <c r="G4">
        <v>12</v>
      </c>
      <c r="H4">
        <v>2022</v>
      </c>
      <c r="I4" t="s">
        <v>185</v>
      </c>
    </row>
    <row r="5" spans="1:9" x14ac:dyDescent="0.3">
      <c r="A5" s="1" t="s">
        <v>184</v>
      </c>
      <c r="B5" t="s">
        <v>11</v>
      </c>
      <c r="C5" s="10">
        <v>1</v>
      </c>
      <c r="D5" s="10">
        <f>Table001__Page_1[[#This Row],[ΑΚΡΙΒΟΤΕΡΗ ΤΙΜΗ ΠΩΛΗΣΗΣ]]/100</f>
        <v>4.1900000000000004</v>
      </c>
      <c r="E5" s="10">
        <f>Table001__Page_1[[#This Row],[ΦΘΗΝΟΤΕΡΗ ΤΙΜΗ ΠΩΛΗΣΗΣ]]/100</f>
        <v>2.59</v>
      </c>
      <c r="F5" s="10">
        <f>Table001__Page_1[[#This Row],[ΜΕΣΗ ΤΙΜΗ ΠΩΛΗΣΗΣ]]/100</f>
        <v>3.17</v>
      </c>
      <c r="G5">
        <v>12</v>
      </c>
      <c r="H5">
        <v>2022</v>
      </c>
      <c r="I5" t="s">
        <v>185</v>
      </c>
    </row>
    <row r="6" spans="1:9" x14ac:dyDescent="0.3">
      <c r="A6" s="1" t="s">
        <v>184</v>
      </c>
      <c r="B6" t="s">
        <v>12</v>
      </c>
      <c r="C6" s="10">
        <v>1</v>
      </c>
      <c r="D6" s="10">
        <f>Table001__Page_1[[#This Row],[ΑΚΡΙΒΟΤΕΡΗ ΤΙΜΗ ΠΩΛΗΣΗΣ]]/100</f>
        <v>2.79</v>
      </c>
      <c r="E6" s="10">
        <f>Table001__Page_1[[#This Row],[ΦΘΗΝΟΤΕΡΗ ΤΙΜΗ ΠΩΛΗΣΗΣ]]/100</f>
        <v>1.78</v>
      </c>
      <c r="F6" s="10">
        <f>Table001__Page_1[[#This Row],[ΜΕΣΗ ΤΙΜΗ ΠΩΛΗΣΗΣ]]/100</f>
        <v>2.08</v>
      </c>
      <c r="G6">
        <v>12</v>
      </c>
      <c r="H6">
        <v>2022</v>
      </c>
      <c r="I6" t="s">
        <v>185</v>
      </c>
    </row>
    <row r="7" spans="1:9" x14ac:dyDescent="0.3">
      <c r="A7" s="1" t="s">
        <v>184</v>
      </c>
      <c r="B7" t="s">
        <v>13</v>
      </c>
      <c r="C7" s="10">
        <v>1</v>
      </c>
      <c r="D7" s="10">
        <f>Table001__Page_1[[#This Row],[ΑΚΡΙΒΟΤΕΡΗ ΤΙΜΗ ΠΩΛΗΣΗΣ]]/100</f>
        <v>4.8899999999999997</v>
      </c>
      <c r="E7" s="10">
        <f>Table001__Page_1[[#This Row],[ΦΘΗΝΟΤΕΡΗ ΤΙΜΗ ΠΩΛΗΣΗΣ]]/100</f>
        <v>2.95</v>
      </c>
      <c r="F7" s="10">
        <f>Table001__Page_1[[#This Row],[ΜΕΣΗ ΤΙΜΗ ΠΩΛΗΣΗΣ]]/100</f>
        <v>3.89</v>
      </c>
      <c r="G7">
        <v>12</v>
      </c>
      <c r="H7">
        <v>2022</v>
      </c>
      <c r="I7" t="s">
        <v>185</v>
      </c>
    </row>
    <row r="8" spans="1:9" x14ac:dyDescent="0.3">
      <c r="A8" s="1" t="s">
        <v>184</v>
      </c>
      <c r="B8" t="s">
        <v>14</v>
      </c>
      <c r="C8" s="10">
        <v>1</v>
      </c>
      <c r="D8" s="10">
        <f>Table001__Page_1[[#This Row],[ΑΚΡΙΒΟΤΕΡΗ ΤΙΜΗ ΠΩΛΗΣΗΣ]]/100</f>
        <v>4.0999999999999996</v>
      </c>
      <c r="E8" s="10">
        <f>Table001__Page_1[[#This Row],[ΦΘΗΝΟΤΕΡΗ ΤΙΜΗ ΠΩΛΗΣΗΣ]]/100</f>
        <v>2.5499999999999998</v>
      </c>
      <c r="F8" s="10">
        <f>Table001__Page_1[[#This Row],[ΜΕΣΗ ΤΙΜΗ ΠΩΛΗΣΗΣ]]/100</f>
        <v>3.33</v>
      </c>
      <c r="G8">
        <v>12</v>
      </c>
      <c r="H8">
        <v>2022</v>
      </c>
      <c r="I8" t="s">
        <v>185</v>
      </c>
    </row>
    <row r="9" spans="1:9" x14ac:dyDescent="0.3">
      <c r="A9" s="1" t="s">
        <v>184</v>
      </c>
      <c r="B9" t="s">
        <v>15</v>
      </c>
      <c r="C9" s="10">
        <v>0.5</v>
      </c>
      <c r="D9" s="10">
        <f>Table001__Page_1[[#This Row],[ΑΚΡΙΒΟΤΕΡΗ ΤΙΜΗ ΠΩΛΗΣΗΣ]]/100</f>
        <v>3.89</v>
      </c>
      <c r="E9" s="10">
        <f>Table001__Page_1[[#This Row],[ΦΘΗΝΟΤΕΡΗ ΤΙΜΗ ΠΩΛΗΣΗΣ]]/100</f>
        <v>2.5</v>
      </c>
      <c r="F9" s="10">
        <f>Table001__Page_1[[#This Row],[ΜΕΣΗ ΤΙΜΗ ΠΩΛΗΣΗΣ]]/100</f>
        <v>3.25</v>
      </c>
      <c r="G9">
        <v>12</v>
      </c>
      <c r="H9">
        <v>2022</v>
      </c>
      <c r="I9" t="s">
        <v>185</v>
      </c>
    </row>
    <row r="10" spans="1:9" x14ac:dyDescent="0.3">
      <c r="A10" s="1" t="s">
        <v>184</v>
      </c>
      <c r="B10" t="s">
        <v>16</v>
      </c>
      <c r="C10" s="10">
        <v>1</v>
      </c>
      <c r="D10" s="10">
        <f>Table001__Page_1[[#This Row],[ΑΚΡΙΒΟΤΕΡΗ ΤΙΜΗ ΠΩΛΗΣΗΣ]]/100</f>
        <v>3.15</v>
      </c>
      <c r="E10" s="10">
        <f>Table001__Page_1[[#This Row],[ΦΘΗΝΟΤΕΡΗ ΤΙΜΗ ΠΩΛΗΣΗΣ]]/100</f>
        <v>1.79</v>
      </c>
      <c r="F10" s="10">
        <f>Table001__Page_1[[#This Row],[ΜΕΣΗ ΤΙΜΗ ΠΩΛΗΣΗΣ]]/100</f>
        <v>2.2000000000000002</v>
      </c>
      <c r="G10">
        <v>12</v>
      </c>
      <c r="H10">
        <v>2022</v>
      </c>
      <c r="I10" t="s">
        <v>185</v>
      </c>
    </row>
    <row r="11" spans="1:9" x14ac:dyDescent="0.3">
      <c r="A11" s="1" t="s">
        <v>186</v>
      </c>
      <c r="B11" t="s">
        <v>17</v>
      </c>
      <c r="C11" s="10">
        <v>1</v>
      </c>
      <c r="D11" s="10">
        <f>Table001__Page_1[[#This Row],[ΑΚΡΙΒΟΤΕΡΗ ΤΙΜΗ ΠΩΛΗΣΗΣ]]/100</f>
        <v>3.49</v>
      </c>
      <c r="E11" s="10">
        <f>Table001__Page_1[[#This Row],[ΦΘΗΝΟΤΕΡΗ ΤΙΜΗ ΠΩΛΗΣΗΣ]]/100</f>
        <v>1.35</v>
      </c>
      <c r="F11" s="10">
        <f>Table001__Page_1[[#This Row],[ΜΕΣΗ ΤΙΜΗ ΠΩΛΗΣΗΣ]]/100</f>
        <v>2.59</v>
      </c>
      <c r="G11">
        <v>12</v>
      </c>
      <c r="H11">
        <v>2022</v>
      </c>
      <c r="I11" t="s">
        <v>185</v>
      </c>
    </row>
    <row r="12" spans="1:9" x14ac:dyDescent="0.3">
      <c r="A12" s="1" t="s">
        <v>186</v>
      </c>
      <c r="B12" t="s">
        <v>18</v>
      </c>
      <c r="C12" s="10">
        <v>0.5</v>
      </c>
      <c r="D12" s="10">
        <f>Table001__Page_1[[#This Row],[ΑΚΡΙΒΟΤΕΡΗ ΤΙΜΗ ΠΩΛΗΣΗΣ]]/100</f>
        <v>2.95</v>
      </c>
      <c r="E12" s="10">
        <f>Table001__Page_1[[#This Row],[ΦΘΗΝΟΤΕΡΗ ΤΙΜΗ ΠΩΛΗΣΗΣ]]/100</f>
        <v>2.95</v>
      </c>
      <c r="F12" s="10">
        <f>Table001__Page_1[[#This Row],[ΜΕΣΗ ΤΙΜΗ ΠΩΛΗΣΗΣ]]/100</f>
        <v>2.95</v>
      </c>
      <c r="G12">
        <v>12</v>
      </c>
      <c r="H12">
        <v>2022</v>
      </c>
      <c r="I12" t="s">
        <v>185</v>
      </c>
    </row>
    <row r="13" spans="1:9" x14ac:dyDescent="0.3">
      <c r="A13" s="1" t="s">
        <v>186</v>
      </c>
      <c r="B13" t="s">
        <v>19</v>
      </c>
      <c r="C13" s="10">
        <v>0.5</v>
      </c>
      <c r="D13" s="10">
        <f>Table001__Page_1[[#This Row],[ΑΚΡΙΒΟΤΕΡΗ ΤΙΜΗ ΠΩΛΗΣΗΣ]]/100</f>
        <v>3.99</v>
      </c>
      <c r="E13" s="10">
        <f>Table001__Page_1[[#This Row],[ΦΘΗΝΟΤΕΡΗ ΤΙΜΗ ΠΩΛΗΣΗΣ]]/100</f>
        <v>3.15</v>
      </c>
      <c r="F13" s="10">
        <f>Table001__Page_1[[#This Row],[ΜΕΣΗ ΤΙΜΗ ΠΩΛΗΣΗΣ]]/100</f>
        <v>3.55</v>
      </c>
      <c r="G13">
        <v>12</v>
      </c>
      <c r="H13">
        <v>2022</v>
      </c>
      <c r="I13" t="s">
        <v>185</v>
      </c>
    </row>
    <row r="14" spans="1:9" x14ac:dyDescent="0.3">
      <c r="A14" s="1" t="s">
        <v>186</v>
      </c>
      <c r="B14" t="s">
        <v>20</v>
      </c>
      <c r="C14" s="10">
        <v>1</v>
      </c>
      <c r="D14" s="10">
        <f>Table001__Page_1[[#This Row],[ΑΚΡΙΒΟΤΕΡΗ ΤΙΜΗ ΠΩΛΗΣΗΣ]]/100</f>
        <v>3.69</v>
      </c>
      <c r="E14" s="10">
        <f>Table001__Page_1[[#This Row],[ΦΘΗΝΟΤΕΡΗ ΤΙΜΗ ΠΩΛΗΣΗΣ]]/100</f>
        <v>2.25</v>
      </c>
      <c r="F14" s="10">
        <f>Table001__Page_1[[#This Row],[ΜΕΣΗ ΤΙΜΗ ΠΩΛΗΣΗΣ]]/100</f>
        <v>2.72</v>
      </c>
      <c r="G14">
        <v>12</v>
      </c>
      <c r="H14">
        <v>2022</v>
      </c>
      <c r="I14" t="s">
        <v>185</v>
      </c>
    </row>
    <row r="15" spans="1:9" x14ac:dyDescent="0.3">
      <c r="A15" s="1" t="s">
        <v>186</v>
      </c>
      <c r="B15" t="s">
        <v>21</v>
      </c>
      <c r="C15" s="10">
        <v>0.5</v>
      </c>
      <c r="D15" s="10">
        <f>Table001__Page_1[[#This Row],[ΑΚΡΙΒΟΤΕΡΗ ΤΙΜΗ ΠΩΛΗΣΗΣ]]/100</f>
        <v>2.95</v>
      </c>
      <c r="E15" s="10">
        <f>Table001__Page_1[[#This Row],[ΦΘΗΝΟΤΕΡΗ ΤΙΜΗ ΠΩΛΗΣΗΣ]]/100</f>
        <v>1.89</v>
      </c>
      <c r="F15" s="10">
        <f>Table001__Page_1[[#This Row],[ΜΕΣΗ ΤΙΜΗ ΠΩΛΗΣΗΣ]]/100</f>
        <v>2.2799999999999998</v>
      </c>
      <c r="G15">
        <v>12</v>
      </c>
      <c r="H15">
        <v>2022</v>
      </c>
      <c r="I15" t="s">
        <v>185</v>
      </c>
    </row>
    <row r="16" spans="1:9" x14ac:dyDescent="0.3">
      <c r="A16" s="1" t="s">
        <v>186</v>
      </c>
      <c r="B16" t="s">
        <v>22</v>
      </c>
      <c r="C16" s="10">
        <v>1</v>
      </c>
      <c r="D16" s="10">
        <f>Table001__Page_1[[#This Row],[ΑΚΡΙΒΟΤΕΡΗ ΤΙΜΗ ΠΩΛΗΣΗΣ]]/100</f>
        <v>4.1900000000000004</v>
      </c>
      <c r="E16" s="10">
        <f>Table001__Page_1[[#This Row],[ΦΘΗΝΟΤΕΡΗ ΤΙΜΗ ΠΩΛΗΣΗΣ]]/100</f>
        <v>2.69</v>
      </c>
      <c r="F16" s="10">
        <f>Table001__Page_1[[#This Row],[ΜΕΣΗ ΤΙΜΗ ΠΩΛΗΣΗΣ]]/100</f>
        <v>3.19</v>
      </c>
      <c r="G16">
        <v>12</v>
      </c>
      <c r="H16">
        <v>2022</v>
      </c>
      <c r="I16" t="s">
        <v>185</v>
      </c>
    </row>
    <row r="17" spans="1:9" x14ac:dyDescent="0.3">
      <c r="A17" s="1" t="s">
        <v>186</v>
      </c>
      <c r="B17" t="s">
        <v>23</v>
      </c>
      <c r="C17" s="10">
        <v>0.5</v>
      </c>
      <c r="D17" s="10">
        <f>Table001__Page_1[[#This Row],[ΑΚΡΙΒΟΤΕΡΗ ΤΙΜΗ ΠΩΛΗΣΗΣ]]/100</f>
        <v>4.1900000000000004</v>
      </c>
      <c r="E17" s="10">
        <f>Table001__Page_1[[#This Row],[ΦΘΗΝΟΤΕΡΗ ΤΙΜΗ ΠΩΛΗΣΗΣ]]/100</f>
        <v>3.18</v>
      </c>
      <c r="F17" s="10">
        <f>Table001__Page_1[[#This Row],[ΜΕΣΗ ΤΙΜΗ ΠΩΛΗΣΗΣ]]/100</f>
        <v>3.88</v>
      </c>
      <c r="G17">
        <v>12</v>
      </c>
      <c r="H17">
        <v>2022</v>
      </c>
      <c r="I17" t="s">
        <v>185</v>
      </c>
    </row>
    <row r="18" spans="1:9" x14ac:dyDescent="0.3">
      <c r="A18" s="1" t="s">
        <v>186</v>
      </c>
      <c r="B18" t="s">
        <v>24</v>
      </c>
      <c r="C18" s="10">
        <v>1</v>
      </c>
      <c r="D18" s="10">
        <f>Table001__Page_1[[#This Row],[ΑΚΡΙΒΟΤΕΡΗ ΤΙΜΗ ΠΩΛΗΣΗΣ]]/100</f>
        <v>4.09</v>
      </c>
      <c r="E18" s="10">
        <f>Table001__Page_1[[#This Row],[ΦΘΗΝΟΤΕΡΗ ΤΙΜΗ ΠΩΛΗΣΗΣ]]/100</f>
        <v>2.59</v>
      </c>
      <c r="F18" s="10">
        <f>Table001__Page_1[[#This Row],[ΜΕΣΗ ΤΙΜΗ ΠΩΛΗΣΗΣ]]/100</f>
        <v>3.38</v>
      </c>
      <c r="G18">
        <v>12</v>
      </c>
      <c r="H18">
        <v>2022</v>
      </c>
      <c r="I18" t="s">
        <v>185</v>
      </c>
    </row>
    <row r="19" spans="1:9" x14ac:dyDescent="0.3">
      <c r="A19" s="1" t="s">
        <v>186</v>
      </c>
      <c r="B19" t="s">
        <v>25</v>
      </c>
      <c r="C19" s="10">
        <v>1</v>
      </c>
      <c r="D19" s="10">
        <f>Table001__Page_1[[#This Row],[ΑΚΡΙΒΟΤΕΡΗ ΤΙΜΗ ΠΩΛΗΣΗΣ]]/100</f>
        <v>3.74</v>
      </c>
      <c r="E19" s="10">
        <f>Table001__Page_1[[#This Row],[ΦΘΗΝΟΤΕΡΗ ΤΙΜΗ ΠΩΛΗΣΗΣ]]/100</f>
        <v>2.4900000000000002</v>
      </c>
      <c r="F19" s="10">
        <f>Table001__Page_1[[#This Row],[ΜΕΣΗ ΤΙΜΗ ΠΩΛΗΣΗΣ]]/100</f>
        <v>3.15</v>
      </c>
      <c r="G19">
        <v>12</v>
      </c>
      <c r="H19">
        <v>2022</v>
      </c>
      <c r="I19" t="s">
        <v>185</v>
      </c>
    </row>
    <row r="20" spans="1:9" x14ac:dyDescent="0.3">
      <c r="A20" s="1" t="s">
        <v>186</v>
      </c>
      <c r="B20" t="s">
        <v>26</v>
      </c>
      <c r="C20" s="10">
        <v>1</v>
      </c>
      <c r="D20" s="10">
        <f>Table001__Page_1[[#This Row],[ΑΚΡΙΒΟΤΕΡΗ ΤΙΜΗ ΠΩΛΗΣΗΣ]]/100</f>
        <v>4.0999999999999996</v>
      </c>
      <c r="E20" s="10">
        <f>Table001__Page_1[[#This Row],[ΦΘΗΝΟΤΕΡΗ ΤΙΜΗ ΠΩΛΗΣΗΣ]]/100</f>
        <v>2.3199999999999998</v>
      </c>
      <c r="F20" s="10">
        <f>Table001__Page_1[[#This Row],[ΜΕΣΗ ΤΙΜΗ ΠΩΛΗΣΗΣ]]/100</f>
        <v>3.12</v>
      </c>
      <c r="G20">
        <v>12</v>
      </c>
      <c r="H20">
        <v>2022</v>
      </c>
      <c r="I20" t="s">
        <v>185</v>
      </c>
    </row>
    <row r="21" spans="1:9" x14ac:dyDescent="0.3">
      <c r="A21" s="1" t="s">
        <v>186</v>
      </c>
      <c r="B21" t="s">
        <v>27</v>
      </c>
      <c r="C21" s="10">
        <v>0.5</v>
      </c>
      <c r="D21" s="10">
        <f>Table001__Page_1[[#This Row],[ΑΚΡΙΒΟΤΕΡΗ ΤΙΜΗ ΠΩΛΗΣΗΣ]]/100</f>
        <v>3.36</v>
      </c>
      <c r="E21" s="10">
        <f>Table001__Page_1[[#This Row],[ΦΘΗΝΟΤΕΡΗ ΤΙΜΗ ΠΩΛΗΣΗΣ]]/100</f>
        <v>1.38</v>
      </c>
      <c r="F21" s="10">
        <f>Table001__Page_1[[#This Row],[ΜΕΣΗ ΤΙΜΗ ΠΩΛΗΣΗΣ]]/100</f>
        <v>2.74</v>
      </c>
      <c r="G21">
        <v>12</v>
      </c>
      <c r="H21">
        <v>2022</v>
      </c>
      <c r="I21" t="s">
        <v>185</v>
      </c>
    </row>
    <row r="22" spans="1:9" x14ac:dyDescent="0.3">
      <c r="A22" s="1" t="s">
        <v>186</v>
      </c>
      <c r="B22" t="s">
        <v>28</v>
      </c>
      <c r="C22" s="10">
        <v>1</v>
      </c>
      <c r="D22" s="10">
        <f>Table001__Page_1[[#This Row],[ΑΚΡΙΒΟΤΕΡΗ ΤΙΜΗ ΠΩΛΗΣΗΣ]]/100</f>
        <v>3.89</v>
      </c>
      <c r="E22" s="10">
        <f>Table001__Page_1[[#This Row],[ΦΘΗΝΟΤΕΡΗ ΤΙΜΗ ΠΩΛΗΣΗΣ]]/100</f>
        <v>2.69</v>
      </c>
      <c r="F22" s="10">
        <f>Table001__Page_1[[#This Row],[ΜΕΣΗ ΤΙΜΗ ΠΩΛΗΣΗΣ]]/100</f>
        <v>3.14</v>
      </c>
      <c r="G22">
        <v>12</v>
      </c>
      <c r="H22">
        <v>2022</v>
      </c>
      <c r="I22" t="s">
        <v>185</v>
      </c>
    </row>
    <row r="23" spans="1:9" x14ac:dyDescent="0.3">
      <c r="A23" s="1" t="s">
        <v>186</v>
      </c>
      <c r="B23" t="s">
        <v>29</v>
      </c>
      <c r="C23" s="10">
        <v>0.5</v>
      </c>
      <c r="D23" s="10">
        <f>Table001__Page_1[[#This Row],[ΑΚΡΙΒΟΤΕΡΗ ΤΙΜΗ ΠΩΛΗΣΗΣ]]/100</f>
        <v>3.79</v>
      </c>
      <c r="E23" s="10">
        <f>Table001__Page_1[[#This Row],[ΦΘΗΝΟΤΕΡΗ ΤΙΜΗ ΠΩΛΗΣΗΣ]]/100</f>
        <v>2.5</v>
      </c>
      <c r="F23" s="10">
        <f>Table001__Page_1[[#This Row],[ΜΕΣΗ ΤΙΜΗ ΠΩΛΗΣΗΣ]]/100</f>
        <v>2.8</v>
      </c>
      <c r="G23">
        <v>12</v>
      </c>
      <c r="H23">
        <v>2022</v>
      </c>
      <c r="I23" t="s">
        <v>185</v>
      </c>
    </row>
    <row r="24" spans="1:9" x14ac:dyDescent="0.3">
      <c r="A24" s="1" t="s">
        <v>187</v>
      </c>
      <c r="B24" t="s">
        <v>30</v>
      </c>
      <c r="C24" s="10">
        <v>0.5</v>
      </c>
      <c r="D24" s="10">
        <f>Table001__Page_1[[#This Row],[ΑΚΡΙΒΟΤΕΡΗ ΤΙΜΗ ΠΩΛΗΣΗΣ]]/100</f>
        <v>1.89</v>
      </c>
      <c r="E24" s="10">
        <f>Table001__Page_1[[#This Row],[ΦΘΗΝΟΤΕΡΗ ΤΙΜΗ ΠΩΛΗΣΗΣ]]/100</f>
        <v>1.35</v>
      </c>
      <c r="F24" s="10">
        <f>Table001__Page_1[[#This Row],[ΜΕΣΗ ΤΙΜΗ ΠΩΛΗΣΗΣ]]/100</f>
        <v>1.69</v>
      </c>
      <c r="G24">
        <v>12</v>
      </c>
      <c r="H24">
        <v>2022</v>
      </c>
      <c r="I24" t="s">
        <v>185</v>
      </c>
    </row>
    <row r="25" spans="1:9" x14ac:dyDescent="0.3">
      <c r="A25" s="1" t="s">
        <v>187</v>
      </c>
      <c r="B25" t="s">
        <v>31</v>
      </c>
      <c r="C25" s="10">
        <v>0.5</v>
      </c>
      <c r="D25" s="10">
        <f>Table001__Page_1[[#This Row],[ΑΚΡΙΒΟΤΕΡΗ ΤΙΜΗ ΠΩΛΗΣΗΣ]]/100</f>
        <v>2.15</v>
      </c>
      <c r="E25" s="10">
        <f>Table001__Page_1[[#This Row],[ΦΘΗΝΟΤΕΡΗ ΤΙΜΗ ΠΩΛΗΣΗΣ]]/100</f>
        <v>1.25</v>
      </c>
      <c r="F25" s="10">
        <f>Table001__Page_1[[#This Row],[ΜΕΣΗ ΤΙΜΗ ΠΩΛΗΣΗΣ]]/100</f>
        <v>1.79</v>
      </c>
      <c r="G25">
        <v>12</v>
      </c>
      <c r="H25">
        <v>2022</v>
      </c>
      <c r="I25" t="s">
        <v>185</v>
      </c>
    </row>
    <row r="26" spans="1:9" x14ac:dyDescent="0.3">
      <c r="A26" s="1" t="s">
        <v>187</v>
      </c>
      <c r="B26" t="s">
        <v>32</v>
      </c>
      <c r="C26" s="10">
        <v>0.5</v>
      </c>
      <c r="D26" s="10">
        <f>Table001__Page_1[[#This Row],[ΑΚΡΙΒΟΤΕΡΗ ΤΙΜΗ ΠΩΛΗΣΗΣ]]/100</f>
        <v>2.19</v>
      </c>
      <c r="E26" s="10">
        <f>Table001__Page_1[[#This Row],[ΦΘΗΝΟΤΕΡΗ ΤΙΜΗ ΠΩΛΗΣΗΣ]]/100</f>
        <v>1.19</v>
      </c>
      <c r="F26" s="10">
        <f>Table001__Page_1[[#This Row],[ΜΕΣΗ ΤΙΜΗ ΠΩΛΗΣΗΣ]]/100</f>
        <v>1.53</v>
      </c>
      <c r="G26">
        <v>12</v>
      </c>
      <c r="H26">
        <v>2022</v>
      </c>
      <c r="I26" t="s">
        <v>185</v>
      </c>
    </row>
    <row r="27" spans="1:9" x14ac:dyDescent="0.3">
      <c r="A27" s="1" t="s">
        <v>188</v>
      </c>
      <c r="B27" t="s">
        <v>33</v>
      </c>
      <c r="C27" s="10">
        <v>2</v>
      </c>
      <c r="D27" s="10">
        <f>Table001__Page_1[[#This Row],[ΑΚΡΙΒΟΤΕΡΗ ΤΙΜΗ ΠΩΛΗΣΗΣ]]/100</f>
        <v>3.43</v>
      </c>
      <c r="E27" s="10">
        <f>Table001__Page_1[[#This Row],[ΦΘΗΝΟΤΕΡΗ ΤΙΜΗ ΠΩΛΗΣΗΣ]]/100</f>
        <v>2.86</v>
      </c>
      <c r="F27" s="10">
        <f>Table001__Page_1[[#This Row],[ΜΕΣΗ ΤΙΜΗ ΠΩΛΗΣΗΣ]]/100</f>
        <v>3.03</v>
      </c>
      <c r="G27">
        <v>12</v>
      </c>
      <c r="H27">
        <v>2022</v>
      </c>
      <c r="I27" t="s">
        <v>185</v>
      </c>
    </row>
    <row r="28" spans="1:9" x14ac:dyDescent="0.3">
      <c r="A28" s="1" t="s">
        <v>188</v>
      </c>
      <c r="B28" t="s">
        <v>34</v>
      </c>
      <c r="C28" s="10">
        <v>2</v>
      </c>
      <c r="D28" s="10">
        <f>Table001__Page_1[[#This Row],[ΑΚΡΙΒΟΤΕΡΗ ΤΙΜΗ ΠΩΛΗΣΗΣ]]/100</f>
        <v>1.79</v>
      </c>
      <c r="E28" s="10">
        <f>Table001__Page_1[[#This Row],[ΦΘΗΝΟΤΕΡΗ ΤΙΜΗ ΠΩΛΗΣΗΣ]]/100</f>
        <v>1.46</v>
      </c>
      <c r="F28" s="10">
        <f>Table001__Page_1[[#This Row],[ΜΕΣΗ ΤΙΜΗ ΠΩΛΗΣΗΣ]]/100</f>
        <v>1.56</v>
      </c>
      <c r="G28">
        <v>12</v>
      </c>
      <c r="H28">
        <v>2022</v>
      </c>
      <c r="I28" t="s">
        <v>185</v>
      </c>
    </row>
    <row r="29" spans="1:9" x14ac:dyDescent="0.3">
      <c r="A29" s="1" t="s">
        <v>188</v>
      </c>
      <c r="B29" t="s">
        <v>35</v>
      </c>
      <c r="C29" s="10">
        <v>2</v>
      </c>
      <c r="D29" s="10">
        <f>Table001__Page_1[[#This Row],[ΑΚΡΙΒΟΤΕΡΗ ΤΙΜΗ ΠΩΛΗΣΗΣ]]/100</f>
        <v>3.43</v>
      </c>
      <c r="E29" s="10">
        <f>Table001__Page_1[[#This Row],[ΦΘΗΝΟΤΕΡΗ ΤΙΜΗ ΠΩΛΗΣΗΣ]]/100</f>
        <v>1.6</v>
      </c>
      <c r="F29" s="10">
        <f>Table001__Page_1[[#This Row],[ΜΕΣΗ ΤΙΜΗ ΠΩΛΗΣΗΣ]]/100</f>
        <v>2.99</v>
      </c>
      <c r="G29">
        <v>12</v>
      </c>
      <c r="H29">
        <v>2022</v>
      </c>
      <c r="I29" t="s">
        <v>185</v>
      </c>
    </row>
    <row r="30" spans="1:9" x14ac:dyDescent="0.3">
      <c r="A30" s="1" t="s">
        <v>188</v>
      </c>
      <c r="B30" t="s">
        <v>36</v>
      </c>
      <c r="C30" s="10">
        <v>2</v>
      </c>
      <c r="D30" s="10">
        <f>Table001__Page_1[[#This Row],[ΑΚΡΙΒΟΤΕΡΗ ΤΙΜΗ ΠΩΛΗΣΗΣ]]/100</f>
        <v>3.3</v>
      </c>
      <c r="E30" s="10">
        <f>Table001__Page_1[[#This Row],[ΦΘΗΝΟΤΕΡΗ ΤΙΜΗ ΠΩΛΗΣΗΣ]]/100</f>
        <v>2.76</v>
      </c>
      <c r="F30" s="10">
        <f>Table001__Page_1[[#This Row],[ΜΕΣΗ ΤΙΜΗ ΠΩΛΗΣΗΣ]]/100</f>
        <v>3</v>
      </c>
      <c r="G30">
        <v>12</v>
      </c>
      <c r="H30">
        <v>2022</v>
      </c>
      <c r="I30" t="s">
        <v>185</v>
      </c>
    </row>
    <row r="31" spans="1:9" x14ac:dyDescent="0.3">
      <c r="A31" s="1" t="s">
        <v>188</v>
      </c>
      <c r="B31" t="s">
        <v>37</v>
      </c>
      <c r="C31" s="10">
        <v>1</v>
      </c>
      <c r="D31" s="10">
        <f>Table001__Page_1[[#This Row],[ΑΚΡΙΒΟΤΕΡΗ ΤΙΜΗ ΠΩΛΗΣΗΣ]]/100</f>
        <v>2</v>
      </c>
      <c r="E31" s="10">
        <f>Table001__Page_1[[#This Row],[ΦΘΗΝΟΤΕΡΗ ΤΙΜΗ ΠΩΛΗΣΗΣ]]/100</f>
        <v>1.67</v>
      </c>
      <c r="F31" s="10">
        <f>Table001__Page_1[[#This Row],[ΜΕΣΗ ΤΙΜΗ ΠΩΛΗΣΗΣ]]/100</f>
        <v>1.78</v>
      </c>
      <c r="G31">
        <v>12</v>
      </c>
      <c r="H31">
        <v>2022</v>
      </c>
      <c r="I31" t="s">
        <v>185</v>
      </c>
    </row>
    <row r="32" spans="1:9" x14ac:dyDescent="0.3">
      <c r="A32" s="1" t="s">
        <v>188</v>
      </c>
      <c r="B32" t="s">
        <v>38</v>
      </c>
      <c r="C32" s="10">
        <v>1</v>
      </c>
      <c r="D32" s="10">
        <f>Table001__Page_1[[#This Row],[ΑΚΡΙΒΟΤΕΡΗ ΤΙΜΗ ΠΩΛΗΣΗΣ]]/100</f>
        <v>1.79</v>
      </c>
      <c r="E32" s="10">
        <f>Table001__Page_1[[#This Row],[ΦΘΗΝΟΤΕΡΗ ΤΙΜΗ ΠΩΛΗΣΗΣ]]/100</f>
        <v>1.46</v>
      </c>
      <c r="F32" s="10">
        <f>Table001__Page_1[[#This Row],[ΜΕΣΗ ΤΙΜΗ ΠΩΛΗΣΗΣ]]/100</f>
        <v>1.56</v>
      </c>
      <c r="G32">
        <v>12</v>
      </c>
      <c r="H32">
        <v>2022</v>
      </c>
      <c r="I32" t="s">
        <v>185</v>
      </c>
    </row>
    <row r="33" spans="1:9" x14ac:dyDescent="0.3">
      <c r="A33" s="1" t="s">
        <v>188</v>
      </c>
      <c r="B33" t="s">
        <v>39</v>
      </c>
      <c r="C33" s="10">
        <v>1.5</v>
      </c>
      <c r="D33" s="10">
        <f>Table001__Page_1[[#This Row],[ΑΚΡΙΒΟΤΕΡΗ ΤΙΜΗ ΠΩΛΗΣΗΣ]]/100</f>
        <v>2.5</v>
      </c>
      <c r="E33" s="10">
        <f>Table001__Page_1[[#This Row],[ΦΘΗΝΟΤΕΡΗ ΤΙΜΗ ΠΩΛΗΣΗΣ]]/100</f>
        <v>2.08</v>
      </c>
      <c r="F33" s="10">
        <f>Table001__Page_1[[#This Row],[ΜΕΣΗ ΤΙΜΗ ΠΩΛΗΣΗΣ]]/100</f>
        <v>2.2799999999999998</v>
      </c>
      <c r="G33">
        <v>12</v>
      </c>
      <c r="H33">
        <v>2022</v>
      </c>
      <c r="I33" t="s">
        <v>185</v>
      </c>
    </row>
    <row r="34" spans="1:9" x14ac:dyDescent="0.3">
      <c r="A34" s="1" t="s">
        <v>188</v>
      </c>
      <c r="B34" t="s">
        <v>40</v>
      </c>
      <c r="C34" s="10">
        <v>2</v>
      </c>
      <c r="D34" s="10">
        <f>Table001__Page_1[[#This Row],[ΑΚΡΙΒΟΤΕΡΗ ΤΙΜΗ ΠΩΛΗΣΗΣ]]/100</f>
        <v>3.3</v>
      </c>
      <c r="E34" s="10">
        <f>Table001__Page_1[[#This Row],[ΦΘΗΝΟΤΕΡΗ ΤΙΜΗ ΠΩΛΗΣΗΣ]]/100</f>
        <v>2.76</v>
      </c>
      <c r="F34" s="10">
        <f>Table001__Page_1[[#This Row],[ΜΕΣΗ ΤΙΜΗ ΠΩΛΗΣΗΣ]]/100</f>
        <v>3.01</v>
      </c>
      <c r="G34">
        <v>12</v>
      </c>
      <c r="H34">
        <v>2022</v>
      </c>
      <c r="I34" t="s">
        <v>185</v>
      </c>
    </row>
    <row r="35" spans="1:9" x14ac:dyDescent="0.3">
      <c r="A35" s="1" t="s">
        <v>189</v>
      </c>
      <c r="B35" t="s">
        <v>41</v>
      </c>
      <c r="C35" s="10">
        <v>0.7</v>
      </c>
      <c r="D35" s="10">
        <f>Table001__Page_1[[#This Row],[ΑΚΡΙΒΟΤΕΡΗ ΤΙΜΗ ΠΩΛΗΣΗΣ]]/100</f>
        <v>3.71</v>
      </c>
      <c r="E35" s="10">
        <f>Table001__Page_1[[#This Row],[ΦΘΗΝΟΤΕΡΗ ΤΙΜΗ ΠΩΛΗΣΗΣ]]/100</f>
        <v>2.4900000000000002</v>
      </c>
      <c r="F35" s="10">
        <f>Table001__Page_1[[#This Row],[ΜΕΣΗ ΤΙΜΗ ΠΩΛΗΣΗΣ]]/100</f>
        <v>3.09</v>
      </c>
      <c r="G35">
        <v>12</v>
      </c>
      <c r="H35">
        <v>2022</v>
      </c>
      <c r="I35" t="s">
        <v>185</v>
      </c>
    </row>
    <row r="36" spans="1:9" x14ac:dyDescent="0.3">
      <c r="A36" s="1" t="s">
        <v>189</v>
      </c>
      <c r="B36" t="s">
        <v>42</v>
      </c>
      <c r="C36" s="10">
        <v>1</v>
      </c>
      <c r="D36" s="10">
        <f>Table001__Page_1[[#This Row],[ΑΚΡΙΒΟΤΕΡΗ ΤΙΜΗ ΠΩΛΗΣΗΣ]]/100</f>
        <v>5.55</v>
      </c>
      <c r="E36" s="10">
        <f>Table001__Page_1[[#This Row],[ΦΘΗΝΟΤΕΡΗ ΤΙΜΗ ΠΩΛΗΣΗΣ]]/100</f>
        <v>3.8</v>
      </c>
      <c r="F36" s="10">
        <f>Table001__Page_1[[#This Row],[ΜΕΣΗ ΤΙΜΗ ΠΩΛΗΣΗΣ]]/100</f>
        <v>4.38</v>
      </c>
      <c r="G36">
        <v>12</v>
      </c>
      <c r="H36">
        <v>2022</v>
      </c>
      <c r="I36" t="s">
        <v>185</v>
      </c>
    </row>
    <row r="37" spans="1:9" x14ac:dyDescent="0.3">
      <c r="A37" s="1" t="s">
        <v>189</v>
      </c>
      <c r="B37" t="s">
        <v>43</v>
      </c>
      <c r="C37" s="10">
        <v>1</v>
      </c>
      <c r="D37" s="10">
        <f>Table001__Page_1[[#This Row],[ΑΚΡΙΒΟΤΕΡΗ ΤΙΜΗ ΠΩΛΗΣΗΣ]]/100</f>
        <v>5.4</v>
      </c>
      <c r="E37" s="10">
        <f>Table001__Page_1[[#This Row],[ΦΘΗΝΟΤΕΡΗ ΤΙΜΗ ΠΩΛΗΣΗΣ]]/100</f>
        <v>3.6</v>
      </c>
      <c r="F37" s="10">
        <f>Table001__Page_1[[#This Row],[ΜΕΣΗ ΤΙΜΗ ΠΩΛΗΣΗΣ]]/100</f>
        <v>4.4000000000000004</v>
      </c>
      <c r="G37">
        <v>12</v>
      </c>
      <c r="H37">
        <v>2022</v>
      </c>
      <c r="I37" t="s">
        <v>185</v>
      </c>
    </row>
    <row r="38" spans="1:9" x14ac:dyDescent="0.3">
      <c r="A38" s="1" t="s">
        <v>189</v>
      </c>
      <c r="B38" t="s">
        <v>42</v>
      </c>
      <c r="C38" s="10">
        <v>1</v>
      </c>
      <c r="D38" s="10">
        <f>Table001__Page_1[[#This Row],[ΑΚΡΙΒΟΤΕΡΗ ΤΙΜΗ ΠΩΛΗΣΗΣ]]/100</f>
        <v>5.55</v>
      </c>
      <c r="E38" s="10">
        <f>Table001__Page_1[[#This Row],[ΦΘΗΝΟΤΕΡΗ ΤΙΜΗ ΠΩΛΗΣΗΣ]]/100</f>
        <v>3.8</v>
      </c>
      <c r="F38" s="10">
        <f>Table001__Page_1[[#This Row],[ΜΕΣΗ ΤΙΜΗ ΠΩΛΗΣΗΣ]]/100</f>
        <v>4.3499999999999996</v>
      </c>
      <c r="G38">
        <v>12</v>
      </c>
      <c r="H38">
        <v>2022</v>
      </c>
      <c r="I38" t="s">
        <v>185</v>
      </c>
    </row>
    <row r="39" spans="1:9" x14ac:dyDescent="0.3">
      <c r="A39" s="1" t="s">
        <v>189</v>
      </c>
      <c r="B39" t="s">
        <v>44</v>
      </c>
      <c r="C39" s="10">
        <v>1</v>
      </c>
      <c r="D39" s="10">
        <f>Table001__Page_1[[#This Row],[ΑΚΡΙΒΟΤΕΡΗ ΤΙΜΗ ΠΩΛΗΣΗΣ]]/100</f>
        <v>5.4</v>
      </c>
      <c r="E39" s="10">
        <f>Table001__Page_1[[#This Row],[ΦΘΗΝΟΤΕΡΗ ΤΙΜΗ ΠΩΛΗΣΗΣ]]/100</f>
        <v>3.6</v>
      </c>
      <c r="F39" s="10">
        <f>Table001__Page_1[[#This Row],[ΜΕΣΗ ΤΙΜΗ ΠΩΛΗΣΗΣ]]/100</f>
        <v>4.41</v>
      </c>
      <c r="G39">
        <v>12</v>
      </c>
      <c r="H39">
        <v>2022</v>
      </c>
      <c r="I39" t="s">
        <v>185</v>
      </c>
    </row>
    <row r="40" spans="1:9" x14ac:dyDescent="0.3">
      <c r="A40" s="1" t="s">
        <v>189</v>
      </c>
      <c r="B40" t="s">
        <v>45</v>
      </c>
      <c r="C40" s="10">
        <v>1</v>
      </c>
      <c r="D40" s="10">
        <f>Table001__Page_1[[#This Row],[ΑΚΡΙΒΟΤΕΡΗ ΤΙΜΗ ΠΩΛΗΣΗΣ]]/100</f>
        <v>5.4</v>
      </c>
      <c r="E40" s="10">
        <f>Table001__Page_1[[#This Row],[ΦΘΗΝΟΤΕΡΗ ΤΙΜΗ ΠΩΛΗΣΗΣ]]/100</f>
        <v>3.6</v>
      </c>
      <c r="F40" s="10">
        <f>Table001__Page_1[[#This Row],[ΜΕΣΗ ΤΙΜΗ ΠΩΛΗΣΗΣ]]/100</f>
        <v>4.4000000000000004</v>
      </c>
      <c r="G40">
        <v>12</v>
      </c>
      <c r="H40">
        <v>2022</v>
      </c>
      <c r="I40" t="s">
        <v>185</v>
      </c>
    </row>
    <row r="41" spans="1:9" x14ac:dyDescent="0.3">
      <c r="A41" s="1" t="s">
        <v>189</v>
      </c>
      <c r="B41" t="s">
        <v>46</v>
      </c>
      <c r="C41" s="10">
        <v>1</v>
      </c>
      <c r="D41" s="10">
        <f>Table001__Page_1[[#This Row],[ΑΚΡΙΒΟΤΕΡΗ ΤΙΜΗ ΠΩΛΗΣΗΣ]]/100</f>
        <v>5.55</v>
      </c>
      <c r="E41" s="10">
        <f>Table001__Page_1[[#This Row],[ΦΘΗΝΟΤΕΡΗ ΤΙΜΗ ΠΩΛΗΣΗΣ]]/100</f>
        <v>3.8</v>
      </c>
      <c r="F41" s="10">
        <f>Table001__Page_1[[#This Row],[ΜΕΣΗ ΤΙΜΗ ΠΩΛΗΣΗΣ]]/100</f>
        <v>4.3600000000000003</v>
      </c>
      <c r="G41">
        <v>12</v>
      </c>
      <c r="H41">
        <v>2022</v>
      </c>
      <c r="I41" t="s">
        <v>185</v>
      </c>
    </row>
    <row r="42" spans="1:9" x14ac:dyDescent="0.3">
      <c r="A42" s="1" t="s">
        <v>189</v>
      </c>
      <c r="B42" t="s">
        <v>47</v>
      </c>
      <c r="C42" s="10">
        <v>0.45</v>
      </c>
      <c r="D42" s="10">
        <f>Table001__Page_1[[#This Row],[ΑΚΡΙΒΟΤΕΡΗ ΤΙΜΗ ΠΩΛΗΣΗΣ]]/100</f>
        <v>2.09</v>
      </c>
      <c r="E42" s="10">
        <f>Table001__Page_1[[#This Row],[ΦΘΗΝΟΤΕΡΗ ΤΙΜΗ ΠΩΛΗΣΗΣ]]/100</f>
        <v>1.53</v>
      </c>
      <c r="F42" s="10">
        <f>Table001__Page_1[[#This Row],[ΜΕΣΗ ΤΙΜΗ ΠΩΛΗΣΗΣ]]/100</f>
        <v>1.87</v>
      </c>
      <c r="G42">
        <v>12</v>
      </c>
      <c r="H42">
        <v>2022</v>
      </c>
      <c r="I42" t="s">
        <v>185</v>
      </c>
    </row>
    <row r="43" spans="1:9" x14ac:dyDescent="0.3">
      <c r="A43" s="1" t="s">
        <v>190</v>
      </c>
      <c r="B43" t="s">
        <v>48</v>
      </c>
      <c r="C43" s="10">
        <v>0.2</v>
      </c>
      <c r="D43" s="10">
        <f>Table001__Page_1[[#This Row],[ΑΚΡΙΒΟΤΕΡΗ ΤΙΜΗ ΠΩΛΗΣΗΣ]]/100</f>
        <v>8.19</v>
      </c>
      <c r="E43" s="10">
        <f>Table001__Page_1[[#This Row],[ΦΘΗΝΟΤΕΡΗ ΤΙΜΗ ΠΩΛΗΣΗΣ]]/100</f>
        <v>5.19</v>
      </c>
      <c r="F43" s="10">
        <f>Table001__Page_1[[#This Row],[ΜΕΣΗ ΤΙΜΗ ΠΩΛΗΣΗΣ]]/100</f>
        <v>5.83</v>
      </c>
      <c r="G43">
        <v>12</v>
      </c>
      <c r="H43">
        <v>2022</v>
      </c>
      <c r="I43" t="s">
        <v>185</v>
      </c>
    </row>
    <row r="44" spans="1:9" x14ac:dyDescent="0.3">
      <c r="A44" s="1" t="s">
        <v>190</v>
      </c>
      <c r="B44" t="s">
        <v>49</v>
      </c>
      <c r="C44" s="10">
        <v>0.1</v>
      </c>
      <c r="D44" s="10">
        <f>Table001__Page_1[[#This Row],[ΑΚΡΙΒΟΤΕΡΗ ΤΙΜΗ ΠΩΛΗΣΗΣ]]/100</f>
        <v>4.6900000000000004</v>
      </c>
      <c r="E44" s="10">
        <f>Table001__Page_1[[#This Row],[ΦΘΗΝΟΤΕΡΗ ΤΙΜΗ ΠΩΛΗΣΗΣ]]/100</f>
        <v>3.29</v>
      </c>
      <c r="F44" s="10">
        <f>Table001__Page_1[[#This Row],[ΜΕΣΗ ΤΙΜΗ ΠΩΛΗΣΗΣ]]/100</f>
        <v>3.8</v>
      </c>
      <c r="G44">
        <v>12</v>
      </c>
      <c r="H44">
        <v>2022</v>
      </c>
      <c r="I44" t="s">
        <v>185</v>
      </c>
    </row>
    <row r="45" spans="1:9" x14ac:dyDescent="0.3">
      <c r="A45" s="1" t="s">
        <v>190</v>
      </c>
      <c r="B45" t="s">
        <v>50</v>
      </c>
      <c r="C45" s="10">
        <v>9.5000000000000001E-2</v>
      </c>
      <c r="D45" s="10">
        <f>Table001__Page_1[[#This Row],[ΑΚΡΙΒΟΤΕΡΗ ΤΙΜΗ ΠΩΛΗΣΗΣ]]/100</f>
        <v>7.99</v>
      </c>
      <c r="E45" s="10">
        <f>Table001__Page_1[[#This Row],[ΦΘΗΝΟΤΕΡΗ ΤΙΜΗ ΠΩΛΗΣΗΣ]]/100</f>
        <v>5.35</v>
      </c>
      <c r="F45" s="10">
        <f>Table001__Page_1[[#This Row],[ΜΕΣΗ ΤΙΜΗ ΠΩΛΗΣΗΣ]]/100</f>
        <v>6.71</v>
      </c>
      <c r="G45">
        <v>12</v>
      </c>
      <c r="H45">
        <v>2022</v>
      </c>
      <c r="I45" t="s">
        <v>185</v>
      </c>
    </row>
    <row r="46" spans="1:9" x14ac:dyDescent="0.3">
      <c r="A46" s="1" t="s">
        <v>190</v>
      </c>
      <c r="B46" t="s">
        <v>51</v>
      </c>
      <c r="C46" s="10">
        <v>9.5000000000000001E-2</v>
      </c>
      <c r="D46" s="10">
        <f>Table001__Page_1[[#This Row],[ΑΚΡΙΒΟΤΕΡΗ ΤΙΜΗ ΠΩΛΗΣΗΣ]]/100</f>
        <v>4.6900000000000004</v>
      </c>
      <c r="E46" s="10">
        <f>Table001__Page_1[[#This Row],[ΦΘΗΝΟΤΕΡΗ ΤΙΜΗ ΠΩΛΗΣΗΣ]]/100</f>
        <v>3.2</v>
      </c>
      <c r="F46" s="10">
        <f>Table001__Page_1[[#This Row],[ΜΕΣΗ ΤΙΜΗ ΠΩΛΗΣΗΣ]]/100</f>
        <v>4.12</v>
      </c>
      <c r="G46">
        <v>12</v>
      </c>
      <c r="H46">
        <v>2022</v>
      </c>
      <c r="I46" t="s">
        <v>185</v>
      </c>
    </row>
    <row r="47" spans="1:9" x14ac:dyDescent="0.3">
      <c r="A47" s="1" t="s">
        <v>190</v>
      </c>
      <c r="B47" t="s">
        <v>52</v>
      </c>
      <c r="C47" s="10">
        <v>0.1</v>
      </c>
      <c r="D47" s="10">
        <f>Table001__Page_1[[#This Row],[ΑΚΡΙΒΟΤΕΡΗ ΤΙΜΗ ΠΩΛΗΣΗΣ]]/100</f>
        <v>5.85</v>
      </c>
      <c r="E47" s="10">
        <f>Table001__Page_1[[#This Row],[ΦΘΗΝΟΤΕΡΗ ΤΙΜΗ ΠΩΛΗΣΗΣ]]/100</f>
        <v>3.41</v>
      </c>
      <c r="F47" s="10">
        <f>Table001__Page_1[[#This Row],[ΜΕΣΗ ΤΙΜΗ ΠΩΛΗΣΗΣ]]/100</f>
        <v>4.28</v>
      </c>
      <c r="G47">
        <v>12</v>
      </c>
      <c r="H47">
        <v>2022</v>
      </c>
      <c r="I47" t="s">
        <v>185</v>
      </c>
    </row>
    <row r="48" spans="1:9" x14ac:dyDescent="0.3">
      <c r="A48" s="1" t="s">
        <v>190</v>
      </c>
      <c r="B48" t="s">
        <v>53</v>
      </c>
      <c r="C48" s="10">
        <v>9.5000000000000001E-2</v>
      </c>
      <c r="D48" s="10">
        <f>Table001__Page_1[[#This Row],[ΑΚΡΙΒΟΤΕΡΗ ΤΙΜΗ ΠΩΛΗΣΗΣ]]/100</f>
        <v>6.99</v>
      </c>
      <c r="E48" s="10">
        <f>Table001__Page_1[[#This Row],[ΦΘΗΝΟΤΕΡΗ ΤΙΜΗ ΠΩΛΗΣΗΣ]]/100</f>
        <v>4.99</v>
      </c>
      <c r="F48" s="10">
        <f>Table001__Page_1[[#This Row],[ΜΕΣΗ ΤΙΜΗ ΠΩΛΗΣΗΣ]]/100</f>
        <v>5.93</v>
      </c>
      <c r="G48">
        <v>12</v>
      </c>
      <c r="H48">
        <v>2022</v>
      </c>
      <c r="I48" t="s">
        <v>185</v>
      </c>
    </row>
    <row r="49" spans="1:9" x14ac:dyDescent="0.3">
      <c r="A49" s="1" t="s">
        <v>190</v>
      </c>
      <c r="B49" t="s">
        <v>54</v>
      </c>
      <c r="C49" s="10">
        <v>0.2</v>
      </c>
      <c r="D49" s="10">
        <f>Table001__Page_1[[#This Row],[ΑΚΡΙΒΟΤΕΡΗ ΤΙΜΗ ΠΩΛΗΣΗΣ]]/100</f>
        <v>5</v>
      </c>
      <c r="E49" s="10">
        <f>Table001__Page_1[[#This Row],[ΦΘΗΝΟΤΕΡΗ ΤΙΜΗ ΠΩΛΗΣΗΣ]]/100</f>
        <v>3.97</v>
      </c>
      <c r="F49" s="10">
        <f>Table001__Page_1[[#This Row],[ΜΕΣΗ ΤΙΜΗ ΠΩΛΗΣΗΣ]]/100</f>
        <v>4.42</v>
      </c>
      <c r="G49">
        <v>12</v>
      </c>
      <c r="H49">
        <v>2022</v>
      </c>
      <c r="I49" t="s">
        <v>185</v>
      </c>
    </row>
    <row r="50" spans="1:9" x14ac:dyDescent="0.3">
      <c r="A50" s="1" t="s">
        <v>190</v>
      </c>
      <c r="B50" t="s">
        <v>55</v>
      </c>
      <c r="C50" s="10">
        <v>0.2</v>
      </c>
      <c r="D50" s="10">
        <f>Table001__Page_1[[#This Row],[ΑΚΡΙΒΟΤΕΡΗ ΤΙΜΗ ΠΩΛΗΣΗΣ]]/100</f>
        <v>3.8</v>
      </c>
      <c r="E50" s="10">
        <f>Table001__Page_1[[#This Row],[ΦΘΗΝΟΤΕΡΗ ΤΙΜΗ ΠΩΛΗΣΗΣ]]/100</f>
        <v>2.65</v>
      </c>
      <c r="F50" s="10">
        <f>Table001__Page_1[[#This Row],[ΜΕΣΗ ΤΙΜΗ ΠΩΛΗΣΗΣ]]/100</f>
        <v>3.03</v>
      </c>
      <c r="G50">
        <v>12</v>
      </c>
      <c r="H50">
        <v>2022</v>
      </c>
      <c r="I50" t="s">
        <v>185</v>
      </c>
    </row>
    <row r="51" spans="1:9" x14ac:dyDescent="0.3">
      <c r="A51" s="1" t="s">
        <v>190</v>
      </c>
      <c r="B51" t="s">
        <v>56</v>
      </c>
      <c r="C51" s="10">
        <v>0.2</v>
      </c>
      <c r="D51" s="10">
        <f>Table001__Page_1[[#This Row],[ΑΚΡΙΒΟΤΕΡΗ ΤΙΜΗ ΠΩΛΗΣΗΣ]]/100</f>
        <v>3.49</v>
      </c>
      <c r="E51" s="10">
        <f>Table001__Page_1[[#This Row],[ΦΘΗΝΟΤΕΡΗ ΤΙΜΗ ΠΩΛΗΣΗΣ]]/100</f>
        <v>2.39</v>
      </c>
      <c r="F51" s="10">
        <f>Table001__Page_1[[#This Row],[ΜΕΣΗ ΤΙΜΗ ΠΩΛΗΣΗΣ]]/100</f>
        <v>2.79</v>
      </c>
      <c r="G51">
        <v>12</v>
      </c>
      <c r="H51">
        <v>2022</v>
      </c>
      <c r="I51" t="s">
        <v>185</v>
      </c>
    </row>
    <row r="52" spans="1:9" x14ac:dyDescent="0.3">
      <c r="A52" s="1" t="s">
        <v>190</v>
      </c>
      <c r="B52" t="s">
        <v>57</v>
      </c>
      <c r="C52" s="10">
        <v>0.5</v>
      </c>
      <c r="D52" s="10">
        <f>Table001__Page_1[[#This Row],[ΑΚΡΙΒΟΤΕΡΗ ΤΙΜΗ ΠΩΛΗΣΗΣ]]/100</f>
        <v>8.5</v>
      </c>
      <c r="E52" s="10">
        <f>Table001__Page_1[[#This Row],[ΦΘΗΝΟΤΕΡΗ ΤΙΜΗ ΠΩΛΗΣΗΣ]]/100</f>
        <v>7</v>
      </c>
      <c r="F52" s="10">
        <f>Table001__Page_1[[#This Row],[ΜΕΣΗ ΤΙΜΗ ΠΩΛΗΣΗΣ]]/100</f>
        <v>7.53</v>
      </c>
      <c r="G52">
        <v>12</v>
      </c>
      <c r="H52">
        <v>2022</v>
      </c>
      <c r="I52" t="s">
        <v>185</v>
      </c>
    </row>
    <row r="53" spans="1:9" x14ac:dyDescent="0.3">
      <c r="A53" s="1" t="s">
        <v>190</v>
      </c>
      <c r="B53" t="s">
        <v>58</v>
      </c>
      <c r="C53" s="10">
        <v>0.5</v>
      </c>
      <c r="D53" s="10">
        <f>Table001__Page_1[[#This Row],[ΑΚΡΙΒΟΤΕΡΗ ΤΙΜΗ ΠΩΛΗΣΗΣ]]/100</f>
        <v>8.6</v>
      </c>
      <c r="E53" s="10">
        <f>Table001__Page_1[[#This Row],[ΦΘΗΝΟΤΕΡΗ ΤΙΜΗ ΠΩΛΗΣΗΣ]]/100</f>
        <v>6.55</v>
      </c>
      <c r="F53" s="10">
        <f>Table001__Page_1[[#This Row],[ΜΕΣΗ ΤΙΜΗ ΠΩΛΗΣΗΣ]]/100</f>
        <v>7.15</v>
      </c>
      <c r="G53">
        <v>12</v>
      </c>
      <c r="H53">
        <v>2022</v>
      </c>
      <c r="I53" t="s">
        <v>185</v>
      </c>
    </row>
    <row r="54" spans="1:9" x14ac:dyDescent="0.3">
      <c r="A54" s="1" t="s">
        <v>191</v>
      </c>
      <c r="B54" t="s">
        <v>59</v>
      </c>
      <c r="C54" s="10">
        <v>1</v>
      </c>
      <c r="D54" s="10">
        <f>Table001__Page_1[[#This Row],[ΑΚΡΙΒΟΤΕΡΗ ΤΙΜΗ ΠΩΛΗΣΗΣ]]/100</f>
        <v>1.89</v>
      </c>
      <c r="E54" s="10">
        <f>Table001__Page_1[[#This Row],[ΦΘΗΝΟΤΕΡΗ ΤΙΜΗ ΠΩΛΗΣΗΣ]]/100</f>
        <v>1.1299999999999999</v>
      </c>
      <c r="F54" s="10">
        <f>Table001__Page_1[[#This Row],[ΜΕΣΗ ΤΙΜΗ ΠΩΛΗΣΗΣ]]/100</f>
        <v>1.43</v>
      </c>
      <c r="G54">
        <v>12</v>
      </c>
      <c r="H54">
        <v>2022</v>
      </c>
      <c r="I54" t="s">
        <v>185</v>
      </c>
    </row>
    <row r="55" spans="1:9" x14ac:dyDescent="0.3">
      <c r="A55" s="1" t="s">
        <v>191</v>
      </c>
      <c r="B55" t="s">
        <v>60</v>
      </c>
      <c r="C55" s="10">
        <v>1</v>
      </c>
      <c r="D55" s="10">
        <f>Table001__Page_1[[#This Row],[ΑΚΡΙΒΟΤΕΡΗ ΤΙΜΗ ΠΩΛΗΣΗΣ]]/100</f>
        <v>1.99</v>
      </c>
      <c r="E55" s="10">
        <f>Table001__Page_1[[#This Row],[ΦΘΗΝΟΤΕΡΗ ΤΙΜΗ ΠΩΛΗΣΗΣ]]/100</f>
        <v>1.2</v>
      </c>
      <c r="F55" s="10">
        <f>Table001__Page_1[[#This Row],[ΜΕΣΗ ΤΙΜΗ ΠΩΛΗΣΗΣ]]/100</f>
        <v>1.52</v>
      </c>
      <c r="G55">
        <v>12</v>
      </c>
      <c r="H55">
        <v>2022</v>
      </c>
      <c r="I55" t="s">
        <v>185</v>
      </c>
    </row>
    <row r="56" spans="1:9" x14ac:dyDescent="0.3">
      <c r="A56" s="1" t="s">
        <v>191</v>
      </c>
      <c r="B56" t="s">
        <v>61</v>
      </c>
      <c r="C56" s="10">
        <v>1</v>
      </c>
      <c r="D56" s="10">
        <f>Table001__Page_1[[#This Row],[ΑΚΡΙΒΟΤΕΡΗ ΤΙΜΗ ΠΩΛΗΣΗΣ]]/100</f>
        <v>1.6</v>
      </c>
      <c r="E56" s="10">
        <f>Table001__Page_1[[#This Row],[ΦΘΗΝΟΤΕΡΗ ΤΙΜΗ ΠΩΛΗΣΗΣ]]/100</f>
        <v>1.1000000000000001</v>
      </c>
      <c r="F56" s="10">
        <f>Table001__Page_1[[#This Row],[ΜΕΣΗ ΤΙΜΗ ΠΩΛΗΣΗΣ]]/100</f>
        <v>1.3</v>
      </c>
      <c r="G56">
        <v>12</v>
      </c>
      <c r="H56">
        <v>2022</v>
      </c>
      <c r="I56" t="s">
        <v>185</v>
      </c>
    </row>
    <row r="57" spans="1:9" x14ac:dyDescent="0.3">
      <c r="A57" s="1" t="s">
        <v>191</v>
      </c>
      <c r="B57" t="s">
        <v>62</v>
      </c>
      <c r="C57" s="10">
        <v>1</v>
      </c>
      <c r="D57" s="10">
        <f>Table001__Page_1[[#This Row],[ΑΚΡΙΒΟΤΕΡΗ ΤΙΜΗ ΠΩΛΗΣΗΣ]]/100</f>
        <v>2.1</v>
      </c>
      <c r="E57" s="10">
        <f>Table001__Page_1[[#This Row],[ΦΘΗΝΟΤΕΡΗ ΤΙΜΗ ΠΩΛΗΣΗΣ]]/100</f>
        <v>0.99</v>
      </c>
      <c r="F57" s="10">
        <f>Table001__Page_1[[#This Row],[ΜΕΣΗ ΤΙΜΗ ΠΩΛΗΣΗΣ]]/100</f>
        <v>1.34</v>
      </c>
      <c r="G57">
        <v>12</v>
      </c>
      <c r="H57">
        <v>2022</v>
      </c>
      <c r="I57" t="s">
        <v>185</v>
      </c>
    </row>
    <row r="58" spans="1:9" x14ac:dyDescent="0.3">
      <c r="A58" s="1" t="s">
        <v>191</v>
      </c>
      <c r="B58" t="s">
        <v>63</v>
      </c>
      <c r="C58" s="10">
        <v>1</v>
      </c>
      <c r="D58" s="10">
        <f>Table001__Page_1[[#This Row],[ΑΚΡΙΒΟΤΕΡΗ ΤΙΜΗ ΠΩΛΗΣΗΣ]]/100</f>
        <v>1.99</v>
      </c>
      <c r="E58" s="10">
        <f>Table001__Page_1[[#This Row],[ΦΘΗΝΟΤΕΡΗ ΤΙΜΗ ΠΩΛΗΣΗΣ]]/100</f>
        <v>1</v>
      </c>
      <c r="F58" s="10">
        <f>Table001__Page_1[[#This Row],[ΜΕΣΗ ΤΙΜΗ ΠΩΛΗΣΗΣ]]/100</f>
        <v>1.4</v>
      </c>
      <c r="G58">
        <v>12</v>
      </c>
      <c r="H58">
        <v>2022</v>
      </c>
      <c r="I58" t="s">
        <v>185</v>
      </c>
    </row>
    <row r="59" spans="1:9" x14ac:dyDescent="0.3">
      <c r="A59" s="1" t="s">
        <v>192</v>
      </c>
      <c r="B59" t="s">
        <v>64</v>
      </c>
      <c r="C59" s="10">
        <v>1</v>
      </c>
      <c r="D59" s="10">
        <f>Table001__Page_1[[#This Row],[ΑΚΡΙΒΟΤΕΡΗ ΤΙΜΗ ΠΩΛΗΣΗΣ]]/100</f>
        <v>1.85</v>
      </c>
      <c r="E59" s="10">
        <f>Table001__Page_1[[#This Row],[ΦΘΗΝΟΤΕΡΗ ΤΙΜΗ ΠΩΛΗΣΗΣ]]/100</f>
        <v>1.05</v>
      </c>
      <c r="F59" s="10">
        <f>Table001__Page_1[[#This Row],[ΜΕΣΗ ΤΙΜΗ ΠΩΛΗΣΗΣ]]/100</f>
        <v>1.45</v>
      </c>
      <c r="G59">
        <v>12</v>
      </c>
      <c r="H59">
        <v>2022</v>
      </c>
      <c r="I59" t="s">
        <v>185</v>
      </c>
    </row>
    <row r="60" spans="1:9" x14ac:dyDescent="0.3">
      <c r="A60" s="1" t="s">
        <v>193</v>
      </c>
      <c r="B60" t="s">
        <v>65</v>
      </c>
      <c r="C60" s="10">
        <v>12</v>
      </c>
      <c r="D60" s="10">
        <f>Table001__Page_1[[#This Row],[ΑΚΡΙΒΟΤΕΡΗ ΤΙΜΗ ΠΩΛΗΣΗΣ]]/100</f>
        <v>3.6</v>
      </c>
      <c r="E60" s="10">
        <f>Table001__Page_1[[#This Row],[ΦΘΗΝΟΤΕΡΗ ΤΙΜΗ ΠΩΛΗΣΗΣ]]/100</f>
        <v>2.15</v>
      </c>
      <c r="F60" s="10">
        <f>Table001__Page_1[[#This Row],[ΜΕΣΗ ΤΙΜΗ ΠΩΛΗΣΗΣ]]/100</f>
        <v>2.99</v>
      </c>
      <c r="G60">
        <v>12</v>
      </c>
      <c r="H60">
        <v>2022</v>
      </c>
      <c r="I60" t="s">
        <v>185</v>
      </c>
    </row>
    <row r="61" spans="1:9" x14ac:dyDescent="0.3">
      <c r="A61" s="1" t="s">
        <v>194</v>
      </c>
      <c r="B61" t="s">
        <v>66</v>
      </c>
      <c r="C61" s="10">
        <v>0.2</v>
      </c>
      <c r="D61" s="10">
        <f>Table001__Page_1[[#This Row],[ΑΚΡΙΒΟΤΕΡΗ ΤΙΜΗ ΠΩΛΗΣΗΣ]]/100</f>
        <v>2.89</v>
      </c>
      <c r="E61" s="10">
        <f>Table001__Page_1[[#This Row],[ΦΘΗΝΟΤΕΡΗ ΤΙΜΗ ΠΩΛΗΣΗΣ]]/100</f>
        <v>1.75</v>
      </c>
      <c r="F61" s="10">
        <f>Table001__Page_1[[#This Row],[ΜΕΣΗ ΤΙΜΗ ΠΩΛΗΣΗΣ]]/100</f>
        <v>2.2799999999999998</v>
      </c>
      <c r="G61">
        <v>12</v>
      </c>
      <c r="H61">
        <v>2022</v>
      </c>
      <c r="I61" t="s">
        <v>185</v>
      </c>
    </row>
    <row r="62" spans="1:9" x14ac:dyDescent="0.3">
      <c r="A62" s="1" t="s">
        <v>194</v>
      </c>
      <c r="B62" t="s">
        <v>67</v>
      </c>
      <c r="C62" s="10">
        <v>0.22500000000000001</v>
      </c>
      <c r="D62" s="10">
        <f>Table001__Page_1[[#This Row],[ΑΚΡΙΒΟΤΕΡΗ ΤΙΜΗ ΠΩΛΗΣΗΣ]]/100</f>
        <v>2.69</v>
      </c>
      <c r="E62" s="10">
        <f>Table001__Page_1[[#This Row],[ΦΘΗΝΟΤΕΡΗ ΤΙΜΗ ΠΩΛΗΣΗΣ]]/100</f>
        <v>1.89</v>
      </c>
      <c r="F62" s="10">
        <f>Table001__Page_1[[#This Row],[ΜΕΣΗ ΤΙΜΗ ΠΩΛΗΣΗΣ]]/100</f>
        <v>2.21</v>
      </c>
      <c r="G62">
        <v>12</v>
      </c>
      <c r="H62">
        <v>2022</v>
      </c>
      <c r="I62" t="s">
        <v>185</v>
      </c>
    </row>
    <row r="63" spans="1:9" x14ac:dyDescent="0.3">
      <c r="A63" s="1" t="s">
        <v>194</v>
      </c>
      <c r="B63" t="s">
        <v>68</v>
      </c>
      <c r="C63" s="10">
        <v>0.5</v>
      </c>
      <c r="D63" s="10">
        <f>Table001__Page_1[[#This Row],[ΑΚΡΙΒΟΤΕΡΗ ΤΙΜΗ ΠΩΛΗΣΗΣ]]/100</f>
        <v>8.74</v>
      </c>
      <c r="E63" s="10">
        <f>Table001__Page_1[[#This Row],[ΦΘΗΝΟΤΕΡΗ ΤΙΜΗ ΠΩΛΗΣΗΣ]]/100</f>
        <v>6.12</v>
      </c>
      <c r="F63" s="10">
        <f>Table001__Page_1[[#This Row],[ΜΕΣΗ ΤΙΜΗ ΠΩΛΗΣΗΣ]]/100</f>
        <v>7.35</v>
      </c>
      <c r="G63">
        <v>12</v>
      </c>
      <c r="H63">
        <v>2022</v>
      </c>
      <c r="I63" t="s">
        <v>185</v>
      </c>
    </row>
    <row r="64" spans="1:9" x14ac:dyDescent="0.3">
      <c r="A64" s="1" t="s">
        <v>194</v>
      </c>
      <c r="B64" t="s">
        <v>69</v>
      </c>
      <c r="C64" s="10">
        <v>0.5</v>
      </c>
      <c r="D64" s="10">
        <f>Table001__Page_1[[#This Row],[ΑΚΡΙΒΟΤΕΡΗ ΤΙΜΗ ΠΩΛΗΣΗΣ]]/100</f>
        <v>8.1999999999999993</v>
      </c>
      <c r="E64" s="10">
        <f>Table001__Page_1[[#This Row],[ΦΘΗΝΟΤΕΡΗ ΤΙΜΗ ΠΩΛΗΣΗΣ]]/100</f>
        <v>5.56</v>
      </c>
      <c r="F64" s="10">
        <f>Table001__Page_1[[#This Row],[ΜΕΣΗ ΤΙΜΗ ΠΩΛΗΣΗΣ]]/100</f>
        <v>6.76</v>
      </c>
      <c r="G64">
        <v>12</v>
      </c>
      <c r="H64">
        <v>2022</v>
      </c>
      <c r="I64" t="s">
        <v>185</v>
      </c>
    </row>
    <row r="65" spans="1:9" x14ac:dyDescent="0.3">
      <c r="A65" s="1" t="s">
        <v>194</v>
      </c>
      <c r="B65" t="s">
        <v>70</v>
      </c>
      <c r="C65" s="10">
        <v>0.2</v>
      </c>
      <c r="D65" s="10">
        <f>Table001__Page_1[[#This Row],[ΑΚΡΙΒΟΤΕΡΗ ΤΙΜΗ ΠΩΛΗΣΗΣ]]/100</f>
        <v>4.0999999999999996</v>
      </c>
      <c r="E65" s="10">
        <f>Table001__Page_1[[#This Row],[ΦΘΗΝΟΤΕΡΗ ΤΙΜΗ ΠΩΛΗΣΗΣ]]/100</f>
        <v>2.9</v>
      </c>
      <c r="F65" s="10">
        <f>Table001__Page_1[[#This Row],[ΜΕΣΗ ΤΙΜΗ ΠΩΛΗΣΗΣ]]/100</f>
        <v>3.65</v>
      </c>
      <c r="G65">
        <v>12</v>
      </c>
      <c r="H65">
        <v>2022</v>
      </c>
      <c r="I65" t="s">
        <v>185</v>
      </c>
    </row>
    <row r="66" spans="1:9" x14ac:dyDescent="0.3">
      <c r="A66" s="1" t="s">
        <v>194</v>
      </c>
      <c r="B66" t="s">
        <v>71</v>
      </c>
      <c r="C66" s="10">
        <v>0.2</v>
      </c>
      <c r="D66" s="10">
        <f>Table001__Page_1[[#This Row],[ΑΚΡΙΒΟΤΕΡΗ ΤΙΜΗ ΠΩΛΗΣΗΣ]]/100</f>
        <v>4.5</v>
      </c>
      <c r="E66" s="10">
        <f>Table001__Page_1[[#This Row],[ΦΘΗΝΟΤΕΡΗ ΤΙΜΗ ΠΩΛΗΣΗΣ]]/100</f>
        <v>2.4500000000000002</v>
      </c>
      <c r="F66" s="10">
        <f>Table001__Page_1[[#This Row],[ΜΕΣΗ ΤΙΜΗ ΠΩΛΗΣΗΣ]]/100</f>
        <v>3.57</v>
      </c>
      <c r="G66">
        <v>12</v>
      </c>
      <c r="H66">
        <v>2022</v>
      </c>
      <c r="I66" t="s">
        <v>185</v>
      </c>
    </row>
    <row r="67" spans="1:9" x14ac:dyDescent="0.3">
      <c r="A67" s="1" t="s">
        <v>194</v>
      </c>
      <c r="B67" t="s">
        <v>72</v>
      </c>
      <c r="C67" s="10">
        <v>0.2</v>
      </c>
      <c r="D67" s="10">
        <f>Table001__Page_1[[#This Row],[ΑΚΡΙΒΟΤΕΡΗ ΤΙΜΗ ΠΩΛΗΣΗΣ]]/100</f>
        <v>5.5</v>
      </c>
      <c r="E67" s="10">
        <f>Table001__Page_1[[#This Row],[ΦΘΗΝΟΤΕΡΗ ΤΙΜΗ ΠΩΛΗΣΗΣ]]/100</f>
        <v>3.1</v>
      </c>
      <c r="F67" s="10">
        <f>Table001__Page_1[[#This Row],[ΜΕΣΗ ΤΙΜΗ ΠΩΛΗΣΗΣ]]/100</f>
        <v>4.32</v>
      </c>
      <c r="G67">
        <v>12</v>
      </c>
      <c r="H67">
        <v>2022</v>
      </c>
      <c r="I67" t="s">
        <v>185</v>
      </c>
    </row>
    <row r="68" spans="1:9" x14ac:dyDescent="0.3">
      <c r="A68" s="1" t="s">
        <v>194</v>
      </c>
      <c r="B68" t="s">
        <v>73</v>
      </c>
      <c r="C68" s="10">
        <v>0.26700000000000002</v>
      </c>
      <c r="D68" s="10">
        <f>Table001__Page_1[[#This Row],[ΑΚΡΙΒΟΤΕΡΗ ΤΙΜΗ ΠΩΛΗΣΗΣ]]/100</f>
        <v>5.5</v>
      </c>
      <c r="E68" s="10">
        <f>Table001__Page_1[[#This Row],[ΦΘΗΝΟΤΕΡΗ ΤΙΜΗ ΠΩΛΗΣΗΣ]]/100</f>
        <v>3.5</v>
      </c>
      <c r="F68" s="10">
        <f>Table001__Page_1[[#This Row],[ΜΕΣΗ ΤΙΜΗ ΠΩΛΗΣΗΣ]]/100</f>
        <v>4.58</v>
      </c>
      <c r="G68">
        <v>12</v>
      </c>
      <c r="H68">
        <v>2022</v>
      </c>
      <c r="I68" t="s">
        <v>185</v>
      </c>
    </row>
    <row r="69" spans="1:9" x14ac:dyDescent="0.3">
      <c r="A69" s="1" t="s">
        <v>194</v>
      </c>
      <c r="B69" t="s">
        <v>74</v>
      </c>
      <c r="C69" s="10">
        <v>0.25</v>
      </c>
      <c r="D69" s="10">
        <f>Table001__Page_1[[#This Row],[ΑΚΡΙΒΟΤΕΡΗ ΤΙΜΗ ΠΩΛΗΣΗΣ]]/100</f>
        <v>7.85</v>
      </c>
      <c r="E69" s="10">
        <f>Table001__Page_1[[#This Row],[ΦΘΗΝΟΤΕΡΗ ΤΙΜΗ ΠΩΛΗΣΗΣ]]/100</f>
        <v>5.89</v>
      </c>
      <c r="F69" s="10">
        <f>Table001__Page_1[[#This Row],[ΜΕΣΗ ΤΙΜΗ ΠΩΛΗΣΗΣ]]/100</f>
        <v>7.28</v>
      </c>
      <c r="G69">
        <v>12</v>
      </c>
      <c r="H69">
        <v>2022</v>
      </c>
      <c r="I69" t="s">
        <v>185</v>
      </c>
    </row>
    <row r="70" spans="1:9" x14ac:dyDescent="0.3">
      <c r="A70" s="1" t="s">
        <v>194</v>
      </c>
      <c r="B70" t="s">
        <v>75</v>
      </c>
      <c r="C70" s="10">
        <v>0.2</v>
      </c>
      <c r="D70" s="10">
        <f>Table001__Page_1[[#This Row],[ΑΚΡΙΒΟΤΕΡΗ ΤΙΜΗ ΠΩΛΗΣΗΣ]]/100</f>
        <v>2.99</v>
      </c>
      <c r="E70" s="10">
        <f>Table001__Page_1[[#This Row],[ΦΘΗΝΟΤΕΡΗ ΤΙΜΗ ΠΩΛΗΣΗΣ]]/100</f>
        <v>1.69</v>
      </c>
      <c r="F70" s="10">
        <f>Table001__Page_1[[#This Row],[ΜΕΣΗ ΤΙΜΗ ΠΩΛΗΣΗΣ]]/100</f>
        <v>2.65</v>
      </c>
      <c r="G70">
        <v>12</v>
      </c>
      <c r="H70">
        <v>2022</v>
      </c>
      <c r="I70" t="s">
        <v>185</v>
      </c>
    </row>
    <row r="71" spans="1:9" x14ac:dyDescent="0.3">
      <c r="A71" s="1" t="s">
        <v>194</v>
      </c>
      <c r="B71" t="s">
        <v>76</v>
      </c>
      <c r="C71" s="10">
        <v>0.22500000000000001</v>
      </c>
      <c r="D71" s="10">
        <f>Table001__Page_1[[#This Row],[ΑΚΡΙΒΟΤΕΡΗ ΤΙΜΗ ΠΩΛΗΣΗΣ]]/100</f>
        <v>3.69</v>
      </c>
      <c r="E71" s="10">
        <f>Table001__Page_1[[#This Row],[ΦΘΗΝΟΤΕΡΗ ΤΙΜΗ ΠΩΛΗΣΗΣ]]/100</f>
        <v>2.4900000000000002</v>
      </c>
      <c r="F71" s="10">
        <f>Table001__Page_1[[#This Row],[ΜΕΣΗ ΤΙΜΗ ΠΩΛΗΣΗΣ]]/100</f>
        <v>2.99</v>
      </c>
      <c r="G71">
        <v>12</v>
      </c>
      <c r="H71">
        <v>2022</v>
      </c>
      <c r="I71" t="s">
        <v>185</v>
      </c>
    </row>
    <row r="72" spans="1:9" x14ac:dyDescent="0.3">
      <c r="A72" s="1" t="s">
        <v>194</v>
      </c>
      <c r="B72" t="s">
        <v>77</v>
      </c>
      <c r="C72" s="10">
        <v>0.3</v>
      </c>
      <c r="D72" s="10">
        <f>Table001__Page_1[[#This Row],[ΑΚΡΙΒΟΤΕΡΗ ΤΙΜΗ ΠΩΛΗΣΗΣ]]/100</f>
        <v>1.99</v>
      </c>
      <c r="E72" s="10">
        <f>Table001__Page_1[[#This Row],[ΦΘΗΝΟΤΕΡΗ ΤΙΜΗ ΠΩΛΗΣΗΣ]]/100</f>
        <v>1.29</v>
      </c>
      <c r="F72" s="10">
        <f>Table001__Page_1[[#This Row],[ΜΕΣΗ ΤΙΜΗ ΠΩΛΗΣΗΣ]]/100</f>
        <v>1.81</v>
      </c>
      <c r="G72">
        <v>12</v>
      </c>
      <c r="H72">
        <v>2022</v>
      </c>
      <c r="I72" t="s">
        <v>185</v>
      </c>
    </row>
    <row r="73" spans="1:9" x14ac:dyDescent="0.3">
      <c r="A73" s="1" t="s">
        <v>195</v>
      </c>
      <c r="B73" t="s">
        <v>78</v>
      </c>
      <c r="C73" s="10">
        <v>0.5</v>
      </c>
      <c r="D73" s="10">
        <f>Table001__Page_1[[#This Row],[ΑΚΡΙΒΟΤΕΡΗ ΤΙΜΗ ΠΩΛΗΣΗΣ]]/100</f>
        <v>4.29</v>
      </c>
      <c r="E73" s="10">
        <f>Table001__Page_1[[#This Row],[ΦΘΗΝΟΤΕΡΗ ΤΙΜΗ ΠΩΛΗΣΗΣ]]/100</f>
        <v>2.8</v>
      </c>
      <c r="F73" s="10">
        <f>Table001__Page_1[[#This Row],[ΜΕΣΗ ΤΙΜΗ ΠΩΛΗΣΗΣ]]/100</f>
        <v>3.65</v>
      </c>
      <c r="G73">
        <v>12</v>
      </c>
      <c r="H73">
        <v>2022</v>
      </c>
      <c r="I73" t="s">
        <v>185</v>
      </c>
    </row>
    <row r="74" spans="1:9" x14ac:dyDescent="0.3">
      <c r="A74" s="1" t="s">
        <v>196</v>
      </c>
      <c r="B74" t="s">
        <v>79</v>
      </c>
      <c r="C74" s="10">
        <v>0.5</v>
      </c>
      <c r="D74" s="10">
        <f>Table001__Page_1[[#This Row],[ΑΚΡΙΒΟΤΕΡΗ ΤΙΜΗ ΠΩΛΗΣΗΣ]]/100</f>
        <v>2.95</v>
      </c>
      <c r="E74" s="10">
        <f>Table001__Page_1[[#This Row],[ΦΘΗΝΟΤΕΡΗ ΤΙΜΗ ΠΩΛΗΣΗΣ]]/100</f>
        <v>1.79</v>
      </c>
      <c r="F74" s="10">
        <f>Table001__Page_1[[#This Row],[ΜΕΣΗ ΤΙΜΗ ΠΩΛΗΣΗΣ]]/100</f>
        <v>2.38</v>
      </c>
      <c r="G74">
        <v>12</v>
      </c>
      <c r="H74">
        <v>2022</v>
      </c>
      <c r="I74" t="s">
        <v>185</v>
      </c>
    </row>
    <row r="75" spans="1:9" x14ac:dyDescent="0.3">
      <c r="A75" s="1" t="s">
        <v>195</v>
      </c>
      <c r="B75" t="s">
        <v>80</v>
      </c>
      <c r="C75" s="10">
        <v>0.5</v>
      </c>
      <c r="D75" s="10">
        <f>Table001__Page_1[[#This Row],[ΑΚΡΙΒΟΤΕΡΗ ΤΙΜΗ ΠΩΛΗΣΗΣ]]/100</f>
        <v>4.6900000000000004</v>
      </c>
      <c r="E75" s="10">
        <f>Table001__Page_1[[#This Row],[ΦΘΗΝΟΤΕΡΗ ΤΙΜΗ ΠΩΛΗΣΗΣ]]/100</f>
        <v>2.95</v>
      </c>
      <c r="F75" s="10">
        <f>Table001__Page_1[[#This Row],[ΜΕΣΗ ΤΙΜΗ ΠΩΛΗΣΗΣ]]/100</f>
        <v>3.85</v>
      </c>
      <c r="G75">
        <v>12</v>
      </c>
      <c r="H75">
        <v>2022</v>
      </c>
      <c r="I75" t="s">
        <v>185</v>
      </c>
    </row>
    <row r="76" spans="1:9" x14ac:dyDescent="0.3">
      <c r="A76" s="1" t="s">
        <v>195</v>
      </c>
      <c r="B76" t="s">
        <v>81</v>
      </c>
      <c r="C76" s="10">
        <v>0.5</v>
      </c>
      <c r="D76" s="10">
        <f>Table001__Page_1[[#This Row],[ΑΚΡΙΒΟΤΕΡΗ ΤΙΜΗ ΠΩΛΗΣΗΣ]]/100</f>
        <v>4.38</v>
      </c>
      <c r="E76" s="10">
        <f>Table001__Page_1[[#This Row],[ΦΘΗΝΟΤΕΡΗ ΤΙΜΗ ΠΩΛΗΣΗΣ]]/100</f>
        <v>2.8</v>
      </c>
      <c r="F76" s="10">
        <f>Table001__Page_1[[#This Row],[ΜΕΣΗ ΤΙΜΗ ΠΩΛΗΣΗΣ]]/100</f>
        <v>3.72</v>
      </c>
      <c r="G76">
        <v>12</v>
      </c>
      <c r="H76">
        <v>2022</v>
      </c>
      <c r="I76" t="s">
        <v>185</v>
      </c>
    </row>
    <row r="77" spans="1:9" x14ac:dyDescent="0.3">
      <c r="A77" s="1" t="s">
        <v>195</v>
      </c>
      <c r="B77" t="s">
        <v>82</v>
      </c>
      <c r="C77" s="10">
        <v>0.4</v>
      </c>
      <c r="D77" s="10">
        <f>Table001__Page_1[[#This Row],[ΑΚΡΙΒΟΤΕΡΗ ΤΙΜΗ ΠΩΛΗΣΗΣ]]/100</f>
        <v>3.89</v>
      </c>
      <c r="E77" s="10">
        <f>Table001__Page_1[[#This Row],[ΦΘΗΝΟΤΕΡΗ ΤΙΜΗ ΠΩΛΗΣΗΣ]]/100</f>
        <v>2.2999999999999998</v>
      </c>
      <c r="F77" s="10">
        <f>Table001__Page_1[[#This Row],[ΜΕΣΗ ΤΙΜΗ ΠΩΛΗΣΗΣ]]/100</f>
        <v>3.35</v>
      </c>
      <c r="G77">
        <v>12</v>
      </c>
      <c r="H77">
        <v>2022</v>
      </c>
      <c r="I77" t="s">
        <v>185</v>
      </c>
    </row>
    <row r="78" spans="1:9" x14ac:dyDescent="0.3">
      <c r="A78" s="1" t="s">
        <v>195</v>
      </c>
      <c r="B78" t="s">
        <v>83</v>
      </c>
      <c r="C78" s="10">
        <v>0.375</v>
      </c>
      <c r="D78" s="10">
        <f>Table001__Page_1[[#This Row],[ΑΚΡΙΒΟΤΕΡΗ ΤΙΜΗ ΠΩΛΗΣΗΣ]]/100</f>
        <v>2.99</v>
      </c>
      <c r="E78" s="10">
        <f>Table001__Page_1[[#This Row],[ΦΘΗΝΟΤΕΡΗ ΤΙΜΗ ΠΩΛΗΣΗΣ]]/100</f>
        <v>2.09</v>
      </c>
      <c r="F78" s="10">
        <f>Table001__Page_1[[#This Row],[ΜΕΣΗ ΤΙΜΗ ΠΩΛΗΣΗΣ]]/100</f>
        <v>2.63</v>
      </c>
      <c r="G78">
        <v>12</v>
      </c>
      <c r="H78">
        <v>2022</v>
      </c>
      <c r="I78" t="s">
        <v>185</v>
      </c>
    </row>
    <row r="79" spans="1:9" x14ac:dyDescent="0.3">
      <c r="A79" s="1" t="s">
        <v>195</v>
      </c>
      <c r="B79" t="s">
        <v>84</v>
      </c>
      <c r="C79" s="10">
        <v>0.375</v>
      </c>
      <c r="D79" s="10">
        <f>Table001__Page_1[[#This Row],[ΑΚΡΙΒΟΤΕΡΗ ΤΙΜΗ ΠΩΛΗΣΗΣ]]/100</f>
        <v>4.3499999999999996</v>
      </c>
      <c r="E79" s="10">
        <f>Table001__Page_1[[#This Row],[ΦΘΗΝΟΤΕΡΗ ΤΙΜΗ ΠΩΛΗΣΗΣ]]/100</f>
        <v>2.2000000000000002</v>
      </c>
      <c r="F79" s="10">
        <f>Table001__Page_1[[#This Row],[ΜΕΣΗ ΤΙΜΗ ΠΩΛΗΣΗΣ]]/100</f>
        <v>3</v>
      </c>
      <c r="G79">
        <v>12</v>
      </c>
      <c r="H79">
        <v>2022</v>
      </c>
      <c r="I79" t="s">
        <v>185</v>
      </c>
    </row>
    <row r="80" spans="1:9" x14ac:dyDescent="0.3">
      <c r="A80" s="1" t="s">
        <v>195</v>
      </c>
      <c r="B80" t="s">
        <v>85</v>
      </c>
      <c r="C80" s="10">
        <v>0.375</v>
      </c>
      <c r="D80" s="10">
        <f>Table001__Page_1[[#This Row],[ΑΚΡΙΒΟΤΕΡΗ ΤΙΜΗ ΠΩΛΗΣΗΣ]]/100</f>
        <v>4.9000000000000004</v>
      </c>
      <c r="E80" s="10">
        <f>Table001__Page_1[[#This Row],[ΦΘΗΝΟΤΕΡΗ ΤΙΜΗ ΠΩΛΗΣΗΣ]]/100</f>
        <v>2.5</v>
      </c>
      <c r="F80" s="10">
        <f>Table001__Page_1[[#This Row],[ΜΕΣΗ ΤΙΜΗ ΠΩΛΗΣΗΣ]]/100</f>
        <v>3.66</v>
      </c>
      <c r="G80">
        <v>12</v>
      </c>
      <c r="H80">
        <v>2022</v>
      </c>
      <c r="I80" t="s">
        <v>185</v>
      </c>
    </row>
    <row r="81" spans="1:9" x14ac:dyDescent="0.3">
      <c r="A81" s="1" t="s">
        <v>197</v>
      </c>
      <c r="B81" t="s">
        <v>86</v>
      </c>
      <c r="C81" s="10">
        <v>0.2</v>
      </c>
      <c r="D81" s="10">
        <f>Table001__Page_1[[#This Row],[ΑΚΡΙΒΟΤΕΡΗ ΤΙΜΗ ΠΩΛΗΣΗΣ]]/100</f>
        <v>3.75</v>
      </c>
      <c r="E81" s="10">
        <f>Table001__Page_1[[#This Row],[ΦΘΗΝΟΤΕΡΗ ΤΙΜΗ ΠΩΛΗΣΗΣ]]/100</f>
        <v>2.69</v>
      </c>
      <c r="F81" s="10">
        <f>Table001__Page_1[[#This Row],[ΜΕΣΗ ΤΙΜΗ ΠΩΛΗΣΗΣ]]/100</f>
        <v>3.24</v>
      </c>
      <c r="G81">
        <v>12</v>
      </c>
      <c r="H81">
        <v>2022</v>
      </c>
      <c r="I81" t="s">
        <v>185</v>
      </c>
    </row>
    <row r="82" spans="1:9" x14ac:dyDescent="0.3">
      <c r="A82" s="1" t="s">
        <v>197</v>
      </c>
      <c r="B82" t="s">
        <v>87</v>
      </c>
      <c r="C82" s="10">
        <v>0.15</v>
      </c>
      <c r="D82" s="10">
        <f>Table001__Page_1[[#This Row],[ΑΚΡΙΒΟΤΕΡΗ ΤΙΜΗ ΠΩΛΗΣΗΣ]]/100</f>
        <v>3.89</v>
      </c>
      <c r="E82" s="10">
        <f>Table001__Page_1[[#This Row],[ΦΘΗΝΟΤΕΡΗ ΤΙΜΗ ΠΩΛΗΣΗΣ]]/100</f>
        <v>2.6</v>
      </c>
      <c r="F82" s="10">
        <f>Table001__Page_1[[#This Row],[ΜΕΣΗ ΤΙΜΗ ΠΩΛΗΣΗΣ]]/100</f>
        <v>3.21</v>
      </c>
      <c r="G82">
        <v>12</v>
      </c>
      <c r="H82">
        <v>2022</v>
      </c>
      <c r="I82" t="s">
        <v>185</v>
      </c>
    </row>
    <row r="83" spans="1:9" x14ac:dyDescent="0.3">
      <c r="A83" s="1" t="s">
        <v>197</v>
      </c>
      <c r="B83" t="s">
        <v>88</v>
      </c>
      <c r="C83" s="10">
        <v>0.3</v>
      </c>
      <c r="D83" s="10">
        <f>Table001__Page_1[[#This Row],[ΑΚΡΙΒΟΤΕΡΗ ΤΙΜΗ ΠΩΛΗΣΗΣ]]/100</f>
        <v>4.59</v>
      </c>
      <c r="E83" s="10">
        <f>Table001__Page_1[[#This Row],[ΦΘΗΝΟΤΕΡΗ ΤΙΜΗ ΠΩΛΗΣΗΣ]]/100</f>
        <v>3.29</v>
      </c>
      <c r="F83" s="10">
        <f>Table001__Page_1[[#This Row],[ΜΕΣΗ ΤΙΜΗ ΠΩΛΗΣΗΣ]]/100</f>
        <v>3.88</v>
      </c>
      <c r="G83">
        <v>12</v>
      </c>
      <c r="H83">
        <v>2022</v>
      </c>
      <c r="I83" t="s">
        <v>185</v>
      </c>
    </row>
    <row r="84" spans="1:9" x14ac:dyDescent="0.3">
      <c r="A84" s="1" t="s">
        <v>197</v>
      </c>
      <c r="B84" t="s">
        <v>89</v>
      </c>
      <c r="C84" s="10">
        <v>0.2</v>
      </c>
      <c r="D84" s="10">
        <f>Table001__Page_1[[#This Row],[ΑΚΡΙΒΟΤΕΡΗ ΤΙΜΗ ΠΩΛΗΣΗΣ]]/100</f>
        <v>3.99</v>
      </c>
      <c r="E84" s="10">
        <f>Table001__Page_1[[#This Row],[ΦΘΗΝΟΤΕΡΗ ΤΙΜΗ ΠΩΛΗΣΗΣ]]/100</f>
        <v>2.09</v>
      </c>
      <c r="F84" s="10">
        <f>Table001__Page_1[[#This Row],[ΜΕΣΗ ΤΙΜΗ ΠΩΛΗΣΗΣ]]/100</f>
        <v>3.01</v>
      </c>
      <c r="G84">
        <v>12</v>
      </c>
      <c r="H84">
        <v>2022</v>
      </c>
      <c r="I84" t="s">
        <v>185</v>
      </c>
    </row>
    <row r="85" spans="1:9" x14ac:dyDescent="0.3">
      <c r="A85" s="1" t="s">
        <v>197</v>
      </c>
      <c r="B85" t="s">
        <v>90</v>
      </c>
      <c r="C85" s="10">
        <v>0.15</v>
      </c>
      <c r="D85" s="10">
        <f>Table001__Page_1[[#This Row],[ΑΚΡΙΒΟΤΕΡΗ ΤΙΜΗ ΠΩΛΗΣΗΣ]]/100</f>
        <v>3.3</v>
      </c>
      <c r="E85" s="10">
        <f>Table001__Page_1[[#This Row],[ΦΘΗΝΟΤΕΡΗ ΤΙΜΗ ΠΩΛΗΣΗΣ]]/100</f>
        <v>2.15</v>
      </c>
      <c r="F85" s="10">
        <f>Table001__Page_1[[#This Row],[ΜΕΣΗ ΤΙΜΗ ΠΩΛΗΣΗΣ]]/100</f>
        <v>2.58</v>
      </c>
      <c r="G85">
        <v>12</v>
      </c>
      <c r="H85">
        <v>2022</v>
      </c>
      <c r="I85" t="s">
        <v>185</v>
      </c>
    </row>
    <row r="86" spans="1:9" x14ac:dyDescent="0.3">
      <c r="A86" s="1" t="s">
        <v>197</v>
      </c>
      <c r="B86" t="s">
        <v>91</v>
      </c>
      <c r="C86" s="10">
        <v>0.2</v>
      </c>
      <c r="D86" s="10">
        <f>Table001__Page_1[[#This Row],[ΑΚΡΙΒΟΤΕΡΗ ΤΙΜΗ ΠΩΛΗΣΗΣ]]/100</f>
        <v>3.39</v>
      </c>
      <c r="E86" s="10">
        <f>Table001__Page_1[[#This Row],[ΦΘΗΝΟΤΕΡΗ ΤΙΜΗ ΠΩΛΗΣΗΣ]]/100</f>
        <v>2.15</v>
      </c>
      <c r="F86" s="10">
        <f>Table001__Page_1[[#This Row],[ΜΕΣΗ ΤΙΜΗ ΠΩΛΗΣΗΣ]]/100</f>
        <v>2.84</v>
      </c>
      <c r="G86">
        <v>12</v>
      </c>
      <c r="H86">
        <v>2022</v>
      </c>
      <c r="I86" t="s">
        <v>185</v>
      </c>
    </row>
    <row r="87" spans="1:9" x14ac:dyDescent="0.3">
      <c r="A87" s="1" t="s">
        <v>197</v>
      </c>
      <c r="B87" t="s">
        <v>92</v>
      </c>
      <c r="C87" s="10">
        <v>0.3</v>
      </c>
      <c r="D87" s="10">
        <f>Table001__Page_1[[#This Row],[ΑΚΡΙΒΟΤΕΡΗ ΤΙΜΗ ΠΩΛΗΣΗΣ]]/100</f>
        <v>4.55</v>
      </c>
      <c r="E87" s="10">
        <f>Table001__Page_1[[#This Row],[ΦΘΗΝΟΤΕΡΗ ΤΙΜΗ ΠΩΛΗΣΗΣ]]/100</f>
        <v>2.89</v>
      </c>
      <c r="F87" s="10">
        <f>Table001__Page_1[[#This Row],[ΜΕΣΗ ΤΙΜΗ ΠΩΛΗΣΗΣ]]/100</f>
        <v>3.48</v>
      </c>
      <c r="G87">
        <v>12</v>
      </c>
      <c r="H87">
        <v>2022</v>
      </c>
      <c r="I87" t="s">
        <v>185</v>
      </c>
    </row>
    <row r="88" spans="1:9" x14ac:dyDescent="0.3">
      <c r="A88" s="1" t="s">
        <v>198</v>
      </c>
      <c r="B88" t="s">
        <v>93</v>
      </c>
      <c r="C88" s="10">
        <f>0.16 * 3</f>
        <v>0.48</v>
      </c>
      <c r="D88" s="10">
        <f>Table001__Page_1[[#This Row],[ΑΚΡΙΒΟΤΕΡΗ ΤΙΜΗ ΠΩΛΗΣΗΣ]]/100</f>
        <v>9.59</v>
      </c>
      <c r="E88" s="10">
        <f>Table001__Page_1[[#This Row],[ΦΘΗΝΟΤΕΡΗ ΤΙΜΗ ΠΩΛΗΣΗΣ]]/100</f>
        <v>6.35</v>
      </c>
      <c r="F88" s="10">
        <f>Table001__Page_1[[#This Row],[ΜΕΣΗ ΤΙΜΗ ΠΩΛΗΣΗΣ]]/100</f>
        <v>8.09</v>
      </c>
      <c r="G88">
        <v>12</v>
      </c>
      <c r="H88">
        <v>2022</v>
      </c>
      <c r="I88" t="s">
        <v>185</v>
      </c>
    </row>
    <row r="89" spans="1:9" x14ac:dyDescent="0.3">
      <c r="A89" s="1" t="s">
        <v>198</v>
      </c>
      <c r="B89" t="s">
        <v>94</v>
      </c>
      <c r="C89" s="10">
        <f>0.08*4</f>
        <v>0.32</v>
      </c>
      <c r="D89" s="10">
        <f>Table001__Page_1[[#This Row],[ΑΚΡΙΒΟΤΕΡΗ ΤΙΜΗ ΠΩΛΗΣΗΣ]]/100</f>
        <v>7.55</v>
      </c>
      <c r="E89" s="10">
        <f>Table001__Page_1[[#This Row],[ΦΘΗΝΟΤΕΡΗ ΤΙΜΗ ΠΩΛΗΣΗΣ]]/100</f>
        <v>3.99</v>
      </c>
      <c r="F89" s="10">
        <f>Table001__Page_1[[#This Row],[ΜΕΣΗ ΤΙΜΗ ΠΩΛΗΣΗΣ]]/100</f>
        <v>6.45</v>
      </c>
      <c r="G89">
        <v>12</v>
      </c>
      <c r="H89">
        <v>2022</v>
      </c>
      <c r="I89" t="s">
        <v>185</v>
      </c>
    </row>
    <row r="90" spans="1:9" x14ac:dyDescent="0.3">
      <c r="A90" s="1" t="s">
        <v>198</v>
      </c>
      <c r="B90" t="s">
        <v>95</v>
      </c>
      <c r="C90" s="10">
        <f>0.185 * 4</f>
        <v>0.74</v>
      </c>
      <c r="D90" s="10">
        <f>Table001__Page_1[[#This Row],[ΑΚΡΙΒΟΤΕΡΗ ΤΙΜΗ ΠΩΛΗΣΗΣ]]/100</f>
        <v>8.9499999999999993</v>
      </c>
      <c r="E90" s="10">
        <f>Table001__Page_1[[#This Row],[ΦΘΗΝΟΤΕΡΗ ΤΙΜΗ ΠΩΛΗΣΗΣ]]/100</f>
        <v>5.99</v>
      </c>
      <c r="F90" s="10">
        <f>Table001__Page_1[[#This Row],[ΜΕΣΗ ΤΙΜΗ ΠΩΛΗΣΗΣ]]/100</f>
        <v>7.38</v>
      </c>
      <c r="G90">
        <v>12</v>
      </c>
      <c r="H90">
        <v>2022</v>
      </c>
      <c r="I90" t="s">
        <v>185</v>
      </c>
    </row>
    <row r="91" spans="1:9" x14ac:dyDescent="0.3">
      <c r="A91" s="1" t="s">
        <v>198</v>
      </c>
      <c r="B91" t="s">
        <v>96</v>
      </c>
      <c r="C91" s="10">
        <f xml:space="preserve"> 0.095*4</f>
        <v>0.38</v>
      </c>
      <c r="D91" s="10">
        <f>Table001__Page_1[[#This Row],[ΑΚΡΙΒΟΤΕΡΗ ΤΙΜΗ ΠΩΛΗΣΗΣ]]/100</f>
        <v>4.8499999999999996</v>
      </c>
      <c r="E91" s="10">
        <f>Table001__Page_1[[#This Row],[ΦΘΗΝΟΤΕΡΗ ΤΙΜΗ ΠΩΛΗΣΗΣ]]/100</f>
        <v>3.4</v>
      </c>
      <c r="F91" s="10">
        <f>Table001__Page_1[[#This Row],[ΜΕΣΗ ΤΙΜΗ ΠΩΛΗΣΗΣ]]/100</f>
        <v>4.03</v>
      </c>
      <c r="G91">
        <v>12</v>
      </c>
      <c r="H91">
        <v>2022</v>
      </c>
      <c r="I91" t="s">
        <v>185</v>
      </c>
    </row>
    <row r="92" spans="1:9" x14ac:dyDescent="0.3">
      <c r="A92" s="1" t="s">
        <v>198</v>
      </c>
      <c r="B92" t="s">
        <v>97</v>
      </c>
      <c r="C92" s="10">
        <f>0.095 * 4</f>
        <v>0.38</v>
      </c>
      <c r="D92" s="10">
        <f>Table001__Page_1[[#This Row],[ΑΚΡΙΒΟΤΕΡΗ ΤΙΜΗ ΠΩΛΗΣΗΣ]]/100</f>
        <v>5.46</v>
      </c>
      <c r="E92" s="10">
        <f>Table001__Page_1[[#This Row],[ΦΘΗΝΟΤΕΡΗ ΤΙΜΗ ΠΩΛΗΣΗΣ]]/100</f>
        <v>3.35</v>
      </c>
      <c r="F92" s="10">
        <f>Table001__Page_1[[#This Row],[ΜΕΣΗ ΤΙΜΗ ΠΩΛΗΣΗΣ]]/100</f>
        <v>4.54</v>
      </c>
      <c r="G92">
        <v>12</v>
      </c>
      <c r="H92">
        <v>2022</v>
      </c>
      <c r="I92" t="s">
        <v>185</v>
      </c>
    </row>
    <row r="93" spans="1:9" x14ac:dyDescent="0.3">
      <c r="A93" s="1" t="s">
        <v>199</v>
      </c>
      <c r="B93" t="s">
        <v>98</v>
      </c>
      <c r="C93" s="10">
        <v>0.2</v>
      </c>
      <c r="D93" s="10">
        <f>Table001__Page_1[[#This Row],[ΑΚΡΙΒΟΤΕΡΗ ΤΙΜΗ ΠΩΛΗΣΗΣ]]/100</f>
        <v>3.29</v>
      </c>
      <c r="E93" s="10">
        <f>Table001__Page_1[[#This Row],[ΦΘΗΝΟΤΕΡΗ ΤΙΜΗ ΠΩΛΗΣΗΣ]]/100</f>
        <v>2.19</v>
      </c>
      <c r="F93" s="10">
        <f>Table001__Page_1[[#This Row],[ΜΕΣΗ ΤΙΜΗ ΠΩΛΗΣΗΣ]]/100</f>
        <v>2.61</v>
      </c>
      <c r="G93">
        <v>12</v>
      </c>
      <c r="H93">
        <v>2022</v>
      </c>
      <c r="I93" t="s">
        <v>185</v>
      </c>
    </row>
    <row r="94" spans="1:9" x14ac:dyDescent="0.3">
      <c r="A94" s="1" t="s">
        <v>199</v>
      </c>
      <c r="B94" t="s">
        <v>99</v>
      </c>
      <c r="C94" s="10">
        <v>0.2</v>
      </c>
      <c r="D94" s="10">
        <f>Table001__Page_1[[#This Row],[ΑΚΡΙΒΟΤΕΡΗ ΤΙΜΗ ΠΩΛΗΣΗΣ]]/100</f>
        <v>3.99</v>
      </c>
      <c r="E94" s="10">
        <f>Table001__Page_1[[#This Row],[ΦΘΗΝΟΤΕΡΗ ΤΙΜΗ ΠΩΛΗΣΗΣ]]/100</f>
        <v>2.7</v>
      </c>
      <c r="F94" s="10">
        <f>Table001__Page_1[[#This Row],[ΜΕΣΗ ΤΙΜΗ ΠΩΛΗΣΗΣ]]/100</f>
        <v>3.35</v>
      </c>
      <c r="G94">
        <v>12</v>
      </c>
      <c r="H94">
        <v>2022</v>
      </c>
      <c r="I94" t="s">
        <v>185</v>
      </c>
    </row>
    <row r="95" spans="1:9" x14ac:dyDescent="0.3">
      <c r="A95" s="1" t="s">
        <v>199</v>
      </c>
      <c r="B95" t="s">
        <v>100</v>
      </c>
      <c r="C95" s="10">
        <v>0.2</v>
      </c>
      <c r="D95" s="10">
        <f>Table001__Page_1[[#This Row],[ΑΚΡΙΒΟΤΕΡΗ ΤΙΜΗ ΠΩΛΗΣΗΣ]]/100</f>
        <v>2.89</v>
      </c>
      <c r="E95" s="10">
        <f>Table001__Page_1[[#This Row],[ΦΘΗΝΟΤΕΡΗ ΤΙΜΗ ΠΩΛΗΣΗΣ]]/100</f>
        <v>1.69</v>
      </c>
      <c r="F95" s="10">
        <f>Table001__Page_1[[#This Row],[ΜΕΣΗ ΤΙΜΗ ΠΩΛΗΣΗΣ]]/100</f>
        <v>2.34</v>
      </c>
      <c r="G95">
        <v>12</v>
      </c>
      <c r="H95">
        <v>2022</v>
      </c>
      <c r="I95" t="s">
        <v>185</v>
      </c>
    </row>
    <row r="96" spans="1:9" x14ac:dyDescent="0.3">
      <c r="A96" s="1" t="s">
        <v>199</v>
      </c>
      <c r="B96" t="s">
        <v>101</v>
      </c>
      <c r="C96" s="10">
        <v>0.34</v>
      </c>
      <c r="D96" s="10">
        <f>Table001__Page_1[[#This Row],[ΑΚΡΙΒΟΤΕΡΗ ΤΙΜΗ ΠΩΛΗΣΗΣ]]/100</f>
        <v>3.65</v>
      </c>
      <c r="E96" s="10">
        <f>Table001__Page_1[[#This Row],[ΦΘΗΝΟΤΕΡΗ ΤΙΜΗ ΠΩΛΗΣΗΣ]]/100</f>
        <v>2.75</v>
      </c>
      <c r="F96" s="10">
        <f>Table001__Page_1[[#This Row],[ΜΕΣΗ ΤΙΜΗ ΠΩΛΗΣΗΣ]]/100</f>
        <v>3.25</v>
      </c>
      <c r="G96">
        <v>12</v>
      </c>
      <c r="H96">
        <v>2022</v>
      </c>
      <c r="I96" t="s">
        <v>185</v>
      </c>
    </row>
    <row r="97" spans="1:9" x14ac:dyDescent="0.3">
      <c r="A97" s="1" t="s">
        <v>199</v>
      </c>
      <c r="B97" t="s">
        <v>102</v>
      </c>
      <c r="C97" s="10">
        <v>0.4</v>
      </c>
      <c r="D97" s="10">
        <f>Table001__Page_1[[#This Row],[ΑΚΡΙΒΟΤΕΡΗ ΤΙΜΗ ΠΩΛΗΣΗΣ]]/100</f>
        <v>1.39</v>
      </c>
      <c r="E97" s="10">
        <f>Table001__Page_1[[#This Row],[ΦΘΗΝΟΤΕΡΗ ΤΙΜΗ ΠΩΛΗΣΗΣ]]/100</f>
        <v>0.89</v>
      </c>
      <c r="F97" s="10">
        <f>Table001__Page_1[[#This Row],[ΜΕΣΗ ΤΙΜΗ ΠΩΛΗΣΗΣ]]/100</f>
        <v>1.1599999999999999</v>
      </c>
      <c r="G97">
        <v>12</v>
      </c>
      <c r="H97">
        <v>2022</v>
      </c>
      <c r="I97" t="s">
        <v>185</v>
      </c>
    </row>
    <row r="98" spans="1:9" x14ac:dyDescent="0.3">
      <c r="A98" s="1" t="s">
        <v>199</v>
      </c>
      <c r="B98" t="s">
        <v>103</v>
      </c>
      <c r="C98" s="10">
        <v>0.4</v>
      </c>
      <c r="D98" s="10">
        <f>Table001__Page_1[[#This Row],[ΑΚΡΙΒΟΤΕΡΗ ΤΙΜΗ ΠΩΛΗΣΗΣ]]/100</f>
        <v>1.4</v>
      </c>
      <c r="E98" s="10">
        <f>Table001__Page_1[[#This Row],[ΦΘΗΝΟΤΕΡΗ ΤΙΜΗ ΠΩΛΗΣΗΣ]]/100</f>
        <v>0.89</v>
      </c>
      <c r="F98" s="10">
        <f>Table001__Page_1[[#This Row],[ΜΕΣΗ ΤΙΜΗ ΠΩΛΗΣΗΣ]]/100</f>
        <v>1.1599999999999999</v>
      </c>
      <c r="G98">
        <v>12</v>
      </c>
      <c r="H98">
        <v>2022</v>
      </c>
      <c r="I98" t="s">
        <v>185</v>
      </c>
    </row>
    <row r="99" spans="1:9" x14ac:dyDescent="0.3">
      <c r="A99" s="1" t="s">
        <v>199</v>
      </c>
      <c r="B99" t="s">
        <v>104</v>
      </c>
      <c r="C99" s="10">
        <v>0.39700000000000002</v>
      </c>
      <c r="D99" s="10">
        <f>Table001__Page_1[[#This Row],[ΑΚΡΙΒΟΤΕΡΗ ΤΙΜΗ ΠΩΛΗΣΗΣ]]/100</f>
        <v>1.99</v>
      </c>
      <c r="E99" s="10">
        <f>Table001__Page_1[[#This Row],[ΦΘΗΝΟΤΕΡΗ ΤΙΜΗ ΠΩΛΗΣΗΣ]]/100</f>
        <v>1.1499999999999999</v>
      </c>
      <c r="F99" s="10">
        <f>Table001__Page_1[[#This Row],[ΜΕΣΗ ΤΙΜΗ ΠΩΛΗΣΗΣ]]/100</f>
        <v>1.45</v>
      </c>
      <c r="G99">
        <v>12</v>
      </c>
      <c r="H99">
        <v>2022</v>
      </c>
      <c r="I99" t="s">
        <v>185</v>
      </c>
    </row>
    <row r="100" spans="1:9" x14ac:dyDescent="0.3">
      <c r="A100" s="1" t="s">
        <v>200</v>
      </c>
      <c r="B100" t="s">
        <v>105</v>
      </c>
      <c r="C100" s="10">
        <f>1.5 * 6</f>
        <v>9</v>
      </c>
      <c r="D100" s="10">
        <f>Table001__Page_1[[#This Row],[ΑΚΡΙΒΟΤΕΡΗ ΤΙΜΗ ΠΩΛΗΣΗΣ]]/100</f>
        <v>2.99</v>
      </c>
      <c r="E100" s="10">
        <f>Table001__Page_1[[#This Row],[ΦΘΗΝΟΤΕΡΗ ΤΙΜΗ ΠΩΛΗΣΗΣ]]/100</f>
        <v>1.39</v>
      </c>
      <c r="F100" s="10">
        <f>Table001__Page_1[[#This Row],[ΜΕΣΗ ΤΙΜΗ ΠΩΛΗΣΗΣ]]/100</f>
        <v>2.3199999999999998</v>
      </c>
      <c r="G100">
        <v>12</v>
      </c>
      <c r="H100">
        <v>2022</v>
      </c>
      <c r="I100" t="s">
        <v>185</v>
      </c>
    </row>
    <row r="101" spans="1:9" x14ac:dyDescent="0.3">
      <c r="A101" s="1" t="s">
        <v>200</v>
      </c>
      <c r="B101" t="s">
        <v>106</v>
      </c>
      <c r="C101" s="10">
        <f>1.5 * 6</f>
        <v>9</v>
      </c>
      <c r="D101" s="10">
        <f>Table001__Page_1[[#This Row],[ΑΚΡΙΒΟΤΕΡΗ ΤΙΜΗ ΠΩΛΗΣΗΣ]]/100</f>
        <v>2.98</v>
      </c>
      <c r="E101" s="10">
        <f>Table001__Page_1[[#This Row],[ΦΘΗΝΟΤΕΡΗ ΤΙΜΗ ΠΩΛΗΣΗΣ]]/100</f>
        <v>1.19</v>
      </c>
      <c r="F101" s="10">
        <f>Table001__Page_1[[#This Row],[ΜΕΣΗ ΤΙΜΗ ΠΩΛΗΣΗΣ]]/100</f>
        <v>2.2000000000000002</v>
      </c>
      <c r="G101">
        <v>12</v>
      </c>
      <c r="H101">
        <v>2022</v>
      </c>
      <c r="I101" t="s">
        <v>185</v>
      </c>
    </row>
    <row r="102" spans="1:9" x14ac:dyDescent="0.3">
      <c r="A102" s="1" t="s">
        <v>200</v>
      </c>
      <c r="B102" t="s">
        <v>107</v>
      </c>
      <c r="C102" s="10">
        <f>0.5*12</f>
        <v>6</v>
      </c>
      <c r="D102" s="10">
        <f>Table001__Page_1[[#This Row],[ΑΚΡΙΒΟΤΕΡΗ ΤΙΜΗ ΠΩΛΗΣΗΣ]]/100</f>
        <v>3.99</v>
      </c>
      <c r="E102" s="10">
        <f>Table001__Page_1[[#This Row],[ΦΘΗΝΟΤΕΡΗ ΤΙΜΗ ΠΩΛΗΣΗΣ]]/100</f>
        <v>2.4</v>
      </c>
      <c r="F102" s="10">
        <f>Table001__Page_1[[#This Row],[ΜΕΣΗ ΤΙΜΗ ΠΩΛΗΣΗΣ]]/100</f>
        <v>2.79</v>
      </c>
      <c r="G102">
        <v>12</v>
      </c>
      <c r="H102">
        <v>2022</v>
      </c>
      <c r="I102" t="s">
        <v>185</v>
      </c>
    </row>
    <row r="103" spans="1:9" x14ac:dyDescent="0.3">
      <c r="A103" s="1" t="s">
        <v>200</v>
      </c>
      <c r="B103" t="s">
        <v>108</v>
      </c>
      <c r="C103" s="10">
        <f xml:space="preserve"> 1.5 * 6</f>
        <v>9</v>
      </c>
      <c r="D103" s="10">
        <f>Table001__Page_1[[#This Row],[ΑΚΡΙΒΟΤΕΡΗ ΤΙΜΗ ΠΩΛΗΣΗΣ]]/100</f>
        <v>3.4</v>
      </c>
      <c r="E103" s="10">
        <f>Table001__Page_1[[#This Row],[ΦΘΗΝΟΤΕΡΗ ΤΙΜΗ ΠΩΛΗΣΗΣ]]/100</f>
        <v>1.92</v>
      </c>
      <c r="F103" s="10">
        <f>Table001__Page_1[[#This Row],[ΜΕΣΗ ΤΙΜΗ ΠΩΛΗΣΗΣ]]/100</f>
        <v>2.4700000000000002</v>
      </c>
      <c r="G103">
        <v>12</v>
      </c>
      <c r="H103">
        <v>2022</v>
      </c>
      <c r="I103" t="s">
        <v>185</v>
      </c>
    </row>
    <row r="104" spans="1:9" x14ac:dyDescent="0.3">
      <c r="A104" s="1" t="s">
        <v>200</v>
      </c>
      <c r="B104" t="s">
        <v>109</v>
      </c>
      <c r="C104" s="10">
        <f>0.5*12</f>
        <v>6</v>
      </c>
      <c r="D104" s="10">
        <f>Table001__Page_1[[#This Row],[ΑΚΡΙΒΟΤΕΡΗ ΤΙΜΗ ΠΩΛΗΣΗΣ]]/100</f>
        <v>3.49</v>
      </c>
      <c r="E104" s="10">
        <f>Table001__Page_1[[#This Row],[ΦΘΗΝΟΤΕΡΗ ΤΙΜΗ ΠΩΛΗΣΗΣ]]/100</f>
        <v>2.25</v>
      </c>
      <c r="F104" s="10">
        <f>Table001__Page_1[[#This Row],[ΜΕΣΗ ΤΙΜΗ ΠΩΛΗΣΗΣ]]/100</f>
        <v>2.78</v>
      </c>
      <c r="G104">
        <v>12</v>
      </c>
      <c r="H104">
        <v>2022</v>
      </c>
      <c r="I104" t="s">
        <v>185</v>
      </c>
    </row>
    <row r="105" spans="1:9" x14ac:dyDescent="0.3">
      <c r="A105" s="1" t="s">
        <v>200</v>
      </c>
      <c r="B105" t="s">
        <v>110</v>
      </c>
      <c r="C105" s="10">
        <f>0.5*12</f>
        <v>6</v>
      </c>
      <c r="D105" s="10">
        <f>Table001__Page_1[[#This Row],[ΑΚΡΙΒΟΤΕΡΗ ΤΙΜΗ ΠΩΛΗΣΗΣ]]/100</f>
        <v>4.3899999999999997</v>
      </c>
      <c r="E105" s="10">
        <f>Table001__Page_1[[#This Row],[ΦΘΗΝΟΤΕΡΗ ΤΙΜΗ ΠΩΛΗΣΗΣ]]/100</f>
        <v>2.35</v>
      </c>
      <c r="F105" s="10">
        <f>Table001__Page_1[[#This Row],[ΜΕΣΗ ΤΙΜΗ ΠΩΛΗΣΗΣ]]/100</f>
        <v>3.01</v>
      </c>
      <c r="G105">
        <v>12</v>
      </c>
      <c r="H105">
        <v>2022</v>
      </c>
      <c r="I105" t="s">
        <v>185</v>
      </c>
    </row>
    <row r="106" spans="1:9" x14ac:dyDescent="0.3">
      <c r="A106" s="1" t="s">
        <v>201</v>
      </c>
      <c r="B106" t="s">
        <v>111</v>
      </c>
      <c r="C106" s="10">
        <v>0.7</v>
      </c>
      <c r="D106" s="10">
        <f>Table001__Page_1[[#This Row],[ΑΚΡΙΒΟΤΕΡΗ ΤΙΜΗ ΠΩΛΗΣΗΣ]]/100</f>
        <v>7.85</v>
      </c>
      <c r="E106" s="10">
        <f>Table001__Page_1[[#This Row],[ΦΘΗΝΟΤΕΡΗ ΤΙΜΗ ΠΩΛΗΣΗΣ]]/100</f>
        <v>5.8</v>
      </c>
      <c r="F106" s="10">
        <f>Table001__Page_1[[#This Row],[ΜΕΣΗ ΤΙΜΗ ΠΩΛΗΣΗΣ]]/100</f>
        <v>6.48</v>
      </c>
      <c r="G106">
        <v>12</v>
      </c>
      <c r="H106">
        <v>2022</v>
      </c>
      <c r="I106" t="s">
        <v>185</v>
      </c>
    </row>
    <row r="107" spans="1:9" x14ac:dyDescent="0.3">
      <c r="A107" s="1" t="s">
        <v>201</v>
      </c>
      <c r="B107" t="s">
        <v>112</v>
      </c>
      <c r="C107" s="10">
        <v>0.5</v>
      </c>
      <c r="D107" s="10">
        <f>Table001__Page_1[[#This Row],[ΑΚΡΙΒΟΤΕΡΗ ΤΙΜΗ ΠΩΛΗΣΗΣ]]/100</f>
        <v>24.99</v>
      </c>
      <c r="E107" s="10">
        <f>Table001__Page_1[[#This Row],[ΦΘΗΝΟΤΕΡΗ ΤΙΜΗ ΠΩΛΗΣΗΣ]]/100</f>
        <v>13.95</v>
      </c>
      <c r="F107" s="10">
        <f>Table001__Page_1[[#This Row],[ΜΕΣΗ ΤΙΜΗ ΠΩΛΗΣΗΣ]]/100</f>
        <v>17.93</v>
      </c>
      <c r="G107">
        <v>12</v>
      </c>
      <c r="H107">
        <v>2022</v>
      </c>
      <c r="I107" t="s">
        <v>185</v>
      </c>
    </row>
    <row r="108" spans="1:9" x14ac:dyDescent="0.3">
      <c r="A108" s="1" t="s">
        <v>201</v>
      </c>
      <c r="B108" t="s">
        <v>113</v>
      </c>
      <c r="C108" s="10">
        <v>0.5</v>
      </c>
      <c r="D108" s="10">
        <f>Table001__Page_1[[#This Row],[ΑΚΡΙΒΟΤΕΡΗ ΤΙΜΗ ΠΩΛΗΣΗΣ]]/100</f>
        <v>18.04</v>
      </c>
      <c r="E108" s="10">
        <f>Table001__Page_1[[#This Row],[ΦΘΗΝΟΤΕΡΗ ΤΙΜΗ ΠΩΛΗΣΗΣ]]/100</f>
        <v>11.5</v>
      </c>
      <c r="F108" s="10">
        <f>Table001__Page_1[[#This Row],[ΜΕΣΗ ΤΙΜΗ ΠΩΛΗΣΗΣ]]/100</f>
        <v>15.38</v>
      </c>
      <c r="G108">
        <v>12</v>
      </c>
      <c r="H108">
        <v>2022</v>
      </c>
      <c r="I108" t="s">
        <v>185</v>
      </c>
    </row>
    <row r="109" spans="1:9" x14ac:dyDescent="0.3">
      <c r="A109" s="1" t="s">
        <v>201</v>
      </c>
      <c r="B109" t="s">
        <v>114</v>
      </c>
      <c r="C109" s="10">
        <v>0.44</v>
      </c>
      <c r="D109" s="10">
        <f>Table001__Page_1[[#This Row],[ΑΚΡΙΒΟΤΕΡΗ ΤΙΜΗ ΠΩΛΗΣΗΣ]]/100</f>
        <v>12.59</v>
      </c>
      <c r="E109" s="10">
        <f>Table001__Page_1[[#This Row],[ΦΘΗΝΟΤΕΡΗ ΤΙΜΗ ΠΩΛΗΣΗΣ]]/100</f>
        <v>7.75</v>
      </c>
      <c r="F109" s="10">
        <f>Table001__Page_1[[#This Row],[ΜΕΣΗ ΤΙΜΗ ΠΩΛΗΣΗΣ]]/100</f>
        <v>10.61</v>
      </c>
      <c r="G109">
        <v>12</v>
      </c>
      <c r="H109">
        <v>2022</v>
      </c>
      <c r="I109" t="s">
        <v>185</v>
      </c>
    </row>
    <row r="110" spans="1:9" x14ac:dyDescent="0.3">
      <c r="A110" s="1" t="s">
        <v>201</v>
      </c>
      <c r="B110" t="s">
        <v>115</v>
      </c>
      <c r="C110" s="10">
        <v>0.3</v>
      </c>
      <c r="D110" s="10">
        <f>Table001__Page_1[[#This Row],[ΑΚΡΙΒΟΤΕΡΗ ΤΙΜΗ ΠΩΛΗΣΗΣ]]/100</f>
        <v>6.45</v>
      </c>
      <c r="E110" s="10">
        <f>Table001__Page_1[[#This Row],[ΦΘΗΝΟΤΕΡΗ ΤΙΜΗ ΠΩΛΗΣΗΣ]]/100</f>
        <v>3.95</v>
      </c>
      <c r="F110" s="10">
        <f>Table001__Page_1[[#This Row],[ΜΕΣΗ ΤΙΜΗ ΠΩΛΗΣΗΣ]]/100</f>
        <v>4.79</v>
      </c>
      <c r="G110">
        <v>12</v>
      </c>
      <c r="H110">
        <v>2022</v>
      </c>
      <c r="I110" t="s">
        <v>185</v>
      </c>
    </row>
    <row r="111" spans="1:9" x14ac:dyDescent="0.3">
      <c r="A111" s="1" t="s">
        <v>201</v>
      </c>
      <c r="B111" t="s">
        <v>116</v>
      </c>
      <c r="C111" s="10">
        <v>0.9</v>
      </c>
      <c r="D111" s="10">
        <f>Table001__Page_1[[#This Row],[ΑΚΡΙΒΟΤΕΡΗ ΤΙΜΗ ΠΩΛΗΣΗΣ]]/100</f>
        <v>9.85</v>
      </c>
      <c r="E111" s="10">
        <f>Table001__Page_1[[#This Row],[ΦΘΗΝΟΤΕΡΗ ΤΙΜΗ ΠΩΛΗΣΗΣ]]/100</f>
        <v>6.95</v>
      </c>
      <c r="F111" s="10">
        <f>Table001__Page_1[[#This Row],[ΜΕΣΗ ΤΙΜΗ ΠΩΛΗΣΗΣ]]/100</f>
        <v>8.33</v>
      </c>
      <c r="G111">
        <v>12</v>
      </c>
      <c r="H111">
        <v>2022</v>
      </c>
      <c r="I111" t="s">
        <v>185</v>
      </c>
    </row>
    <row r="112" spans="1:9" x14ac:dyDescent="0.3">
      <c r="A112" s="1" t="s">
        <v>201</v>
      </c>
      <c r="B112" t="s">
        <v>117</v>
      </c>
      <c r="C112" s="10">
        <v>0.48</v>
      </c>
      <c r="D112" s="10">
        <f>Table001__Page_1[[#This Row],[ΑΚΡΙΒΟΤΕΡΗ ΤΙΜΗ ΠΩΛΗΣΗΣ]]/100</f>
        <v>6.5</v>
      </c>
      <c r="E112" s="10">
        <f>Table001__Page_1[[#This Row],[ΦΘΗΝΟΤΕΡΗ ΤΙΜΗ ΠΩΛΗΣΗΣ]]/100</f>
        <v>3.35</v>
      </c>
      <c r="F112" s="10">
        <f>Table001__Page_1[[#This Row],[ΜΕΣΗ ΤΙΜΗ ΠΩΛΗΣΗΣ]]/100</f>
        <v>4.29</v>
      </c>
      <c r="G112">
        <v>12</v>
      </c>
      <c r="H112">
        <v>2022</v>
      </c>
      <c r="I112" t="s">
        <v>185</v>
      </c>
    </row>
    <row r="113" spans="1:9" x14ac:dyDescent="0.3">
      <c r="A113" s="1" t="s">
        <v>201</v>
      </c>
      <c r="B113" t="s">
        <v>118</v>
      </c>
      <c r="C113" s="10">
        <v>0.4</v>
      </c>
      <c r="D113" s="10">
        <f>Table001__Page_1[[#This Row],[ΑΚΡΙΒΟΤΕΡΗ ΤΙΜΗ ΠΩΛΗΣΗΣ]]/100</f>
        <v>5.99</v>
      </c>
      <c r="E113" s="10">
        <f>Table001__Page_1[[#This Row],[ΦΘΗΝΟΤΕΡΗ ΤΙΜΗ ΠΩΛΗΣΗΣ]]/100</f>
        <v>3.75</v>
      </c>
      <c r="F113" s="10">
        <f>Table001__Page_1[[#This Row],[ΜΕΣΗ ΤΙΜΗ ΠΩΛΗΣΗΣ]]/100</f>
        <v>5.01</v>
      </c>
      <c r="G113">
        <v>12</v>
      </c>
      <c r="H113">
        <v>2022</v>
      </c>
      <c r="I113" t="s">
        <v>185</v>
      </c>
    </row>
    <row r="114" spans="1:9" x14ac:dyDescent="0.3">
      <c r="A114" s="1" t="s">
        <v>201</v>
      </c>
      <c r="B114" t="s">
        <v>119</v>
      </c>
      <c r="C114" s="10">
        <v>0.48</v>
      </c>
      <c r="D114" s="10">
        <f>Table001__Page_1[[#This Row],[ΑΚΡΙΒΟΤΕΡΗ ΤΙΜΗ ΠΩΛΗΣΗΣ]]/100</f>
        <v>5.25</v>
      </c>
      <c r="E114" s="10">
        <f>Table001__Page_1[[#This Row],[ΦΘΗΝΟΤΕΡΗ ΤΙΜΗ ΠΩΛΗΣΗΣ]]/100</f>
        <v>3.8</v>
      </c>
      <c r="F114" s="10">
        <f>Table001__Page_1[[#This Row],[ΜΕΣΗ ΤΙΜΗ ΠΩΛΗΣΗΣ]]/100</f>
        <v>4.54</v>
      </c>
      <c r="G114">
        <v>12</v>
      </c>
      <c r="H114">
        <v>2022</v>
      </c>
      <c r="I114" t="s">
        <v>185</v>
      </c>
    </row>
    <row r="115" spans="1:9" x14ac:dyDescent="0.3">
      <c r="A115" s="1" t="s">
        <v>201</v>
      </c>
      <c r="B115" t="s">
        <v>120</v>
      </c>
      <c r="C115" s="10">
        <v>0.375</v>
      </c>
      <c r="D115" s="10">
        <f>Table001__Page_1[[#This Row],[ΑΚΡΙΒΟΤΕΡΗ ΤΙΜΗ ΠΩΛΗΣΗΣ]]/100</f>
        <v>4.4000000000000004</v>
      </c>
      <c r="E115" s="10">
        <f>Table001__Page_1[[#This Row],[ΦΘΗΝΟΤΕΡΗ ΤΙΜΗ ΠΩΛΗΣΗΣ]]/100</f>
        <v>2.4500000000000002</v>
      </c>
      <c r="F115" s="10">
        <f>Table001__Page_1[[#This Row],[ΜΕΣΗ ΤΙΜΗ ΠΩΛΗΣΗΣ]]/100</f>
        <v>3.54</v>
      </c>
      <c r="G115">
        <v>12</v>
      </c>
      <c r="H115">
        <v>2022</v>
      </c>
      <c r="I115" t="s">
        <v>185</v>
      </c>
    </row>
    <row r="116" spans="1:9" x14ac:dyDescent="0.3">
      <c r="A116" s="1" t="s">
        <v>201</v>
      </c>
      <c r="B116" t="s">
        <v>121</v>
      </c>
      <c r="C116" s="10">
        <v>0.33</v>
      </c>
      <c r="D116" s="10">
        <f>Table001__Page_1[[#This Row],[ΑΚΡΙΒΟΤΕΡΗ ΤΙΜΗ ΠΩΛΗΣΗΣ]]/100</f>
        <v>7.12</v>
      </c>
      <c r="E116" s="10">
        <f>Table001__Page_1[[#This Row],[ΦΘΗΝΟΤΕΡΗ ΤΙΜΗ ΠΩΛΗΣΗΣ]]/100</f>
        <v>4.55</v>
      </c>
      <c r="F116" s="10">
        <f>Table001__Page_1[[#This Row],[ΜΕΣΗ ΤΙΜΗ ΠΩΛΗΣΗΣ]]/100</f>
        <v>6.1</v>
      </c>
      <c r="G116">
        <v>12</v>
      </c>
      <c r="H116">
        <v>2022</v>
      </c>
      <c r="I116" t="s">
        <v>185</v>
      </c>
    </row>
    <row r="117" spans="1:9" x14ac:dyDescent="0.3">
      <c r="A117" s="1" t="s">
        <v>201</v>
      </c>
      <c r="B117" t="s">
        <v>122</v>
      </c>
      <c r="C117" s="10">
        <v>0.33</v>
      </c>
      <c r="D117" s="10">
        <f>Table001__Page_1[[#This Row],[ΑΚΡΙΒΟΤΕΡΗ ΤΙΜΗ ΠΩΛΗΣΗΣ]]/100</f>
        <v>7.12</v>
      </c>
      <c r="E117" s="10">
        <f>Table001__Page_1[[#This Row],[ΦΘΗΝΟΤΕΡΗ ΤΙΜΗ ΠΩΛΗΣΗΣ]]/100</f>
        <v>4.55</v>
      </c>
      <c r="F117" s="10">
        <f>Table001__Page_1[[#This Row],[ΜΕΣΗ ΤΙΜΗ ΠΩΛΗΣΗΣ]]/100</f>
        <v>6.16</v>
      </c>
      <c r="G117">
        <v>12</v>
      </c>
      <c r="H117">
        <v>2022</v>
      </c>
      <c r="I117" t="s">
        <v>185</v>
      </c>
    </row>
    <row r="118" spans="1:9" x14ac:dyDescent="0.3">
      <c r="A118" s="1" t="s">
        <v>202</v>
      </c>
      <c r="B118" t="s">
        <v>123</v>
      </c>
      <c r="C118" s="10">
        <v>0.5</v>
      </c>
      <c r="D118" s="10">
        <f>Table001__Page_1[[#This Row],[ΑΚΡΙΒΟΤΕΡΗ ΤΙΜΗ ΠΩΛΗΣΗΣ]]/100</f>
        <v>2.0499999999999998</v>
      </c>
      <c r="E118" s="10">
        <f>Table001__Page_1[[#This Row],[ΦΘΗΝΟΤΕΡΗ ΤΙΜΗ ΠΩΛΗΣΗΣ]]/100</f>
        <v>1.29</v>
      </c>
      <c r="F118" s="10">
        <f>Table001__Page_1[[#This Row],[ΜΕΣΗ ΤΙΜΗ ΠΩΛΗΣΗΣ]]/100</f>
        <v>1.64</v>
      </c>
      <c r="G118">
        <v>12</v>
      </c>
      <c r="H118">
        <v>2022</v>
      </c>
      <c r="I118" t="s">
        <v>185</v>
      </c>
    </row>
    <row r="119" spans="1:9" x14ac:dyDescent="0.3">
      <c r="A119" s="1" t="s">
        <v>202</v>
      </c>
      <c r="B119" t="s">
        <v>124</v>
      </c>
      <c r="C119" s="10">
        <v>0.5</v>
      </c>
      <c r="D119" s="10">
        <f>Table001__Page_1[[#This Row],[ΑΚΡΙΒΟΤΕΡΗ ΤΙΜΗ ΠΩΛΗΣΗΣ]]/100</f>
        <v>1.7</v>
      </c>
      <c r="E119" s="10">
        <f>Table001__Page_1[[#This Row],[ΦΘΗΝΟΤΕΡΗ ΤΙΜΗ ΠΩΛΗΣΗΣ]]/100</f>
        <v>0.95</v>
      </c>
      <c r="F119" s="10">
        <f>Table001__Page_1[[#This Row],[ΜΕΣΗ ΤΙΜΗ ΠΩΛΗΣΗΣ]]/100</f>
        <v>1.3</v>
      </c>
      <c r="G119">
        <v>12</v>
      </c>
      <c r="H119">
        <v>2022</v>
      </c>
      <c r="I119" t="s">
        <v>185</v>
      </c>
    </row>
    <row r="120" spans="1:9" x14ac:dyDescent="0.3">
      <c r="A120" s="1" t="s">
        <v>202</v>
      </c>
      <c r="B120" t="s">
        <v>125</v>
      </c>
      <c r="C120" s="10">
        <v>0.6</v>
      </c>
      <c r="D120" s="10">
        <f>Table001__Page_1[[#This Row],[ΑΚΡΙΒΟΤΕΡΗ ΤΙΜΗ ΠΩΛΗΣΗΣ]]/100</f>
        <v>1.8</v>
      </c>
      <c r="E120" s="10">
        <f>Table001__Page_1[[#This Row],[ΦΘΗΝΟΤΕΡΗ ΤΙΜΗ ΠΩΛΗΣΗΣ]]/100</f>
        <v>1.05</v>
      </c>
      <c r="F120" s="10">
        <f>Table001__Page_1[[#This Row],[ΜΕΣΗ ΤΙΜΗ ΠΩΛΗΣΗΣ]]/100</f>
        <v>1.4</v>
      </c>
      <c r="G120">
        <v>12</v>
      </c>
      <c r="H120">
        <v>2022</v>
      </c>
      <c r="I120" t="s">
        <v>185</v>
      </c>
    </row>
    <row r="121" spans="1:9" x14ac:dyDescent="0.3">
      <c r="A121" s="1" t="s">
        <v>202</v>
      </c>
      <c r="B121" t="s">
        <v>126</v>
      </c>
      <c r="C121" s="10">
        <v>0.5</v>
      </c>
      <c r="D121" s="10">
        <f>Table001__Page_1[[#This Row],[ΑΚΡΙΒΟΤΕΡΗ ΤΙΜΗ ΠΩΛΗΣΗΣ]]/100</f>
        <v>1.89</v>
      </c>
      <c r="E121" s="10">
        <f>Table001__Page_1[[#This Row],[ΦΘΗΝΟΤΕΡΗ ΤΙΜΗ ΠΩΛΗΣΗΣ]]/100</f>
        <v>1.05</v>
      </c>
      <c r="F121" s="10">
        <f>Table001__Page_1[[#This Row],[ΜΕΣΗ ΤΙΜΗ ΠΩΛΗΣΗΣ]]/100</f>
        <v>1.38</v>
      </c>
      <c r="G121">
        <v>12</v>
      </c>
      <c r="H121">
        <v>2022</v>
      </c>
      <c r="I121" t="s">
        <v>185</v>
      </c>
    </row>
    <row r="122" spans="1:9" x14ac:dyDescent="0.3">
      <c r="A122" s="1" t="s">
        <v>202</v>
      </c>
      <c r="B122" t="s">
        <v>127</v>
      </c>
      <c r="C122" s="10">
        <v>0.5</v>
      </c>
      <c r="D122" s="10">
        <f>Table001__Page_1[[#This Row],[ΑΚΡΙΒΟΤΕΡΗ ΤΙΜΗ ΠΩΛΗΣΗΣ]]/100</f>
        <v>1.9</v>
      </c>
      <c r="E122" s="10">
        <f>Table001__Page_1[[#This Row],[ΦΘΗΝΟΤΕΡΗ ΤΙΜΗ ΠΩΛΗΣΗΣ]]/100</f>
        <v>1.05</v>
      </c>
      <c r="F122" s="10">
        <f>Table001__Page_1[[#This Row],[ΜΕΣΗ ΤΙΜΗ ΠΩΛΗΣΗΣ]]/100</f>
        <v>1.51</v>
      </c>
      <c r="G122">
        <v>12</v>
      </c>
      <c r="H122">
        <v>2022</v>
      </c>
      <c r="I122" t="s">
        <v>185</v>
      </c>
    </row>
    <row r="123" spans="1:9" x14ac:dyDescent="0.3">
      <c r="A123" s="1" t="s">
        <v>202</v>
      </c>
      <c r="B123" t="s">
        <v>128</v>
      </c>
      <c r="C123" s="10">
        <v>0.5</v>
      </c>
      <c r="D123" s="10">
        <f>Table001__Page_1[[#This Row],[ΑΚΡΙΒΟΤΕΡΗ ΤΙΜΗ ΠΩΛΗΣΗΣ]]/100</f>
        <v>1.85</v>
      </c>
      <c r="E123" s="10">
        <f>Table001__Page_1[[#This Row],[ΦΘΗΝΟΤΕΡΗ ΤΙΜΗ ΠΩΛΗΣΗΣ]]/100</f>
        <v>1.05</v>
      </c>
      <c r="F123" s="10">
        <f>Table001__Page_1[[#This Row],[ΜΕΣΗ ΤΙΜΗ ΠΩΛΗΣΗΣ]]/100</f>
        <v>1.47</v>
      </c>
      <c r="G123">
        <v>12</v>
      </c>
      <c r="H123">
        <v>2022</v>
      </c>
      <c r="I123" t="s">
        <v>185</v>
      </c>
    </row>
    <row r="124" spans="1:9" x14ac:dyDescent="0.3">
      <c r="A124" s="1" t="s">
        <v>202</v>
      </c>
      <c r="B124" t="s">
        <v>129</v>
      </c>
      <c r="C124" s="10">
        <v>0.5</v>
      </c>
      <c r="D124" s="10">
        <f>Table001__Page_1[[#This Row],[ΑΚΡΙΒΟΤΕΡΗ ΤΙΜΗ ΠΩΛΗΣΗΣ]]/100</f>
        <v>2.09</v>
      </c>
      <c r="E124" s="10">
        <f>Table001__Page_1[[#This Row],[ΦΘΗΝΟΤΕΡΗ ΤΙΜΗ ΠΩΛΗΣΗΣ]]/100</f>
        <v>1.19</v>
      </c>
      <c r="F124" s="10">
        <f>Table001__Page_1[[#This Row],[ΜΕΣΗ ΤΙΜΗ ΠΩΛΗΣΗΣ]]/100</f>
        <v>1.7</v>
      </c>
      <c r="G124">
        <v>12</v>
      </c>
      <c r="H124">
        <v>2022</v>
      </c>
      <c r="I124" t="s">
        <v>185</v>
      </c>
    </row>
    <row r="125" spans="1:9" x14ac:dyDescent="0.3">
      <c r="A125" s="1" t="s">
        <v>202</v>
      </c>
      <c r="B125" t="s">
        <v>130</v>
      </c>
      <c r="C125" s="10">
        <v>0.5</v>
      </c>
      <c r="D125" s="10">
        <f>Table001__Page_1[[#This Row],[ΑΚΡΙΒΟΤΕΡΗ ΤΙΜΗ ΠΩΛΗΣΗΣ]]/100</f>
        <v>1.91</v>
      </c>
      <c r="E125" s="10">
        <f>Table001__Page_1[[#This Row],[ΦΘΗΝΟΤΕΡΗ ΤΙΜΗ ΠΩΛΗΣΗΣ]]/100</f>
        <v>1.19</v>
      </c>
      <c r="F125" s="10">
        <f>Table001__Page_1[[#This Row],[ΜΕΣΗ ΤΙΜΗ ΠΩΛΗΣΗΣ]]/100</f>
        <v>1.53</v>
      </c>
      <c r="G125">
        <v>12</v>
      </c>
      <c r="H125">
        <v>2022</v>
      </c>
      <c r="I125" t="s">
        <v>185</v>
      </c>
    </row>
    <row r="126" spans="1:9" x14ac:dyDescent="0.3">
      <c r="A126" s="1" t="s">
        <v>203</v>
      </c>
      <c r="B126" t="s">
        <v>131</v>
      </c>
      <c r="C126" s="10">
        <v>1</v>
      </c>
      <c r="D126" s="10">
        <f>Table001__Page_1[[#This Row],[ΑΚΡΙΒΟΤΕΡΗ ΤΙΜΗ ΠΩΛΗΣΗΣ]]/100</f>
        <v>0.55000000000000004</v>
      </c>
      <c r="E126" s="10">
        <f>Table001__Page_1[[#This Row],[ΦΘΗΝΟΤΕΡΗ ΤΙΜΗ ΠΩΛΗΣΗΣ]]/100</f>
        <v>0.3</v>
      </c>
      <c r="F126" s="10">
        <f>Table001__Page_1[[#This Row],[ΜΕΣΗ ΤΙΜΗ ΠΩΛΗΣΗΣ]]/100</f>
        <v>0.39</v>
      </c>
      <c r="G126">
        <v>12</v>
      </c>
      <c r="H126">
        <v>2022</v>
      </c>
      <c r="I126" t="s">
        <v>185</v>
      </c>
    </row>
    <row r="127" spans="1:9" x14ac:dyDescent="0.3">
      <c r="A127" s="1" t="s">
        <v>203</v>
      </c>
      <c r="B127" t="s">
        <v>132</v>
      </c>
      <c r="C127" s="10">
        <v>1</v>
      </c>
      <c r="D127" s="10">
        <f>Table001__Page_1[[#This Row],[ΑΚΡΙΒΟΤΕΡΗ ΤΙΜΗ ΠΩΛΗΣΗΣ]]/100</f>
        <v>1.59</v>
      </c>
      <c r="E127" s="10">
        <f>Table001__Page_1[[#This Row],[ΦΘΗΝΟΤΕΡΗ ΤΙΜΗ ΠΩΛΗΣΗΣ]]/100</f>
        <v>0.99</v>
      </c>
      <c r="F127" s="10">
        <f>Table001__Page_1[[#This Row],[ΜΕΣΗ ΤΙΜΗ ΠΩΛΗΣΗΣ]]/100</f>
        <v>1.25</v>
      </c>
      <c r="G127">
        <v>12</v>
      </c>
      <c r="H127">
        <v>2022</v>
      </c>
      <c r="I127" t="s">
        <v>185</v>
      </c>
    </row>
    <row r="128" spans="1:9" x14ac:dyDescent="0.3">
      <c r="A128" s="1" t="s">
        <v>203</v>
      </c>
      <c r="B128" t="s">
        <v>133</v>
      </c>
      <c r="C128" s="10">
        <v>1</v>
      </c>
      <c r="D128" s="10">
        <f>Table001__Page_1[[#This Row],[ΑΚΡΙΒΟΤΕΡΗ ΤΙΜΗ ΠΩΛΗΣΗΣ]]/100</f>
        <v>2.1</v>
      </c>
      <c r="E128" s="10">
        <f>Table001__Page_1[[#This Row],[ΦΘΗΝΟΤΕΡΗ ΤΙΜΗ ΠΩΛΗΣΗΣ]]/100</f>
        <v>0.99</v>
      </c>
      <c r="F128" s="10">
        <f>Table001__Page_1[[#This Row],[ΜΕΣΗ ΤΙΜΗ ΠΩΛΗΣΗΣ]]/100</f>
        <v>1.75</v>
      </c>
      <c r="G128">
        <v>12</v>
      </c>
      <c r="H128">
        <v>2022</v>
      </c>
      <c r="I128" t="s">
        <v>185</v>
      </c>
    </row>
    <row r="129" spans="1:9" x14ac:dyDescent="0.3">
      <c r="A129" s="1" t="s">
        <v>203</v>
      </c>
      <c r="B129" t="s">
        <v>134</v>
      </c>
      <c r="C129" s="10">
        <v>1</v>
      </c>
      <c r="D129" s="10">
        <f>Table001__Page_1[[#This Row],[ΑΚΡΙΒΟΤΕΡΗ ΤΙΜΗ ΠΩΛΗΣΗΣ]]/100</f>
        <v>1.8</v>
      </c>
      <c r="E129" s="10">
        <f>Table001__Page_1[[#This Row],[ΦΘΗΝΟΤΕΡΗ ΤΙΜΗ ΠΩΛΗΣΗΣ]]/100</f>
        <v>0.48</v>
      </c>
      <c r="F129" s="10">
        <f>Table001__Page_1[[#This Row],[ΜΕΣΗ ΤΙΜΗ ΠΩΛΗΣΗΣ]]/100</f>
        <v>0.91</v>
      </c>
      <c r="G129">
        <v>12</v>
      </c>
      <c r="H129">
        <v>2022</v>
      </c>
      <c r="I129" t="s">
        <v>185</v>
      </c>
    </row>
    <row r="130" spans="1:9" x14ac:dyDescent="0.3">
      <c r="A130" s="1" t="s">
        <v>203</v>
      </c>
      <c r="B130" t="s">
        <v>135</v>
      </c>
      <c r="C130" s="10">
        <v>1</v>
      </c>
      <c r="D130" s="10">
        <f>Table001__Page_1[[#This Row],[ΑΚΡΙΒΟΤΕΡΗ ΤΙΜΗ ΠΩΛΗΣΗΣ]]/100</f>
        <v>1.95</v>
      </c>
      <c r="E130" s="10">
        <f>Table001__Page_1[[#This Row],[ΦΘΗΝΟΤΕΡΗ ΤΙΜΗ ΠΩΛΗΣΗΣ]]/100</f>
        <v>0.6</v>
      </c>
      <c r="F130" s="10">
        <f>Table001__Page_1[[#This Row],[ΜΕΣΗ ΤΙΜΗ ΠΩΛΗΣΗΣ]]/100</f>
        <v>1.52</v>
      </c>
      <c r="G130">
        <v>12</v>
      </c>
      <c r="H130">
        <v>2022</v>
      </c>
      <c r="I130" t="s">
        <v>185</v>
      </c>
    </row>
    <row r="131" spans="1:9" x14ac:dyDescent="0.3">
      <c r="A131" s="1" t="s">
        <v>204</v>
      </c>
      <c r="B131" t="s">
        <v>136</v>
      </c>
      <c r="C131" s="10">
        <v>1</v>
      </c>
      <c r="D131" s="10">
        <f>Table001__Page_1[[#This Row],[ΑΚΡΙΒΟΤΕΡΗ ΤΙΜΗ ΠΩΛΗΣΗΣ]]/100</f>
        <v>6.75</v>
      </c>
      <c r="E131" s="10">
        <f>Table001__Page_1[[#This Row],[ΦΘΗΝΟΤΕΡΗ ΤΙΜΗ ΠΩΛΗΣΗΣ]]/100</f>
        <v>4.49</v>
      </c>
      <c r="F131" s="10">
        <f>Table001__Page_1[[#This Row],[ΜΕΣΗ ΤΙΜΗ ΠΩΛΗΣΗΣ]]/100</f>
        <v>5.43</v>
      </c>
      <c r="G131">
        <v>12</v>
      </c>
      <c r="H131">
        <v>2022</v>
      </c>
      <c r="I131" t="s">
        <v>185</v>
      </c>
    </row>
    <row r="132" spans="1:9" x14ac:dyDescent="0.3">
      <c r="A132" s="1" t="s">
        <v>204</v>
      </c>
      <c r="B132" t="s">
        <v>137</v>
      </c>
      <c r="C132" s="10">
        <v>1</v>
      </c>
      <c r="D132" s="10">
        <f>Table001__Page_1[[#This Row],[ΑΚΡΙΒΟΤΕΡΗ ΤΙΜΗ ΠΩΛΗΣΗΣ]]/100</f>
        <v>7.58</v>
      </c>
      <c r="E132" s="10">
        <f>Table001__Page_1[[#This Row],[ΦΘΗΝΟΤΕΡΗ ΤΙΜΗ ΠΩΛΗΣΗΣ]]/100</f>
        <v>4.3499999999999996</v>
      </c>
      <c r="F132" s="10">
        <f>Table001__Page_1[[#This Row],[ΜΕΣΗ ΤΙΜΗ ΠΩΛΗΣΗΣ]]/100</f>
        <v>5.31</v>
      </c>
      <c r="G132">
        <v>12</v>
      </c>
      <c r="H132">
        <v>2022</v>
      </c>
      <c r="I132" t="s">
        <v>185</v>
      </c>
    </row>
    <row r="133" spans="1:9" x14ac:dyDescent="0.3">
      <c r="A133" s="1" t="s">
        <v>204</v>
      </c>
      <c r="B133" t="s">
        <v>138</v>
      </c>
      <c r="C133" s="10">
        <v>1</v>
      </c>
      <c r="D133" s="10">
        <f>Table001__Page_1[[#This Row],[ΑΚΡΙΒΟΤΕΡΗ ΤΙΜΗ ΠΩΛΗΣΗΣ]]/100</f>
        <v>7.25</v>
      </c>
      <c r="E133" s="10">
        <f>Table001__Page_1[[#This Row],[ΦΘΗΝΟΤΕΡΗ ΤΙΜΗ ΠΩΛΗΣΗΣ]]/100</f>
        <v>3.99</v>
      </c>
      <c r="F133" s="10">
        <f>Table001__Page_1[[#This Row],[ΜΕΣΗ ΤΙΜΗ ΠΩΛΗΣΗΣ]]/100</f>
        <v>5.3</v>
      </c>
      <c r="G133">
        <v>12</v>
      </c>
      <c r="H133">
        <v>2022</v>
      </c>
      <c r="I133" t="s">
        <v>185</v>
      </c>
    </row>
    <row r="134" spans="1:9" x14ac:dyDescent="0.3">
      <c r="A134" s="1" t="s">
        <v>204</v>
      </c>
      <c r="B134" t="s">
        <v>139</v>
      </c>
      <c r="C134" s="10">
        <v>1</v>
      </c>
      <c r="D134" s="10">
        <f>Table001__Page_1[[#This Row],[ΑΚΡΙΒΟΤΕΡΗ ΤΙΜΗ ΠΩΛΗΣΗΣ]]/100</f>
        <v>4.5</v>
      </c>
      <c r="E134" s="10">
        <f>Table001__Page_1[[#This Row],[ΦΘΗΝΟΤΕΡΗ ΤΙΜΗ ΠΩΛΗΣΗΣ]]/100</f>
        <v>2.99</v>
      </c>
      <c r="F134" s="10">
        <f>Table001__Page_1[[#This Row],[ΜΕΣΗ ΤΙΜΗ ΠΩΛΗΣΗΣ]]/100</f>
        <v>3.75</v>
      </c>
      <c r="G134">
        <v>12</v>
      </c>
      <c r="H134">
        <v>2022</v>
      </c>
      <c r="I134" t="s">
        <v>185</v>
      </c>
    </row>
    <row r="135" spans="1:9" x14ac:dyDescent="0.3">
      <c r="A135" s="1" t="s">
        <v>204</v>
      </c>
      <c r="B135" t="s">
        <v>140</v>
      </c>
      <c r="C135" s="10">
        <v>1</v>
      </c>
      <c r="D135" s="10">
        <f>Table001__Page_1[[#This Row],[ΑΚΡΙΒΟΤΕΡΗ ΤΙΜΗ ΠΩΛΗΣΗΣ]]/100</f>
        <v>9.99</v>
      </c>
      <c r="E135" s="10">
        <f>Table001__Page_1[[#This Row],[ΦΘΗΝΟΤΕΡΗ ΤΙΜΗ ΠΩΛΗΣΗΣ]]/100</f>
        <v>6.49</v>
      </c>
      <c r="F135" s="10">
        <f>Table001__Page_1[[#This Row],[ΜΕΣΗ ΤΙΜΗ ΠΩΛΗΣΗΣ]]/100</f>
        <v>7.84</v>
      </c>
      <c r="G135">
        <v>12</v>
      </c>
      <c r="H135">
        <v>2022</v>
      </c>
      <c r="I135" t="s">
        <v>185</v>
      </c>
    </row>
    <row r="136" spans="1:9" x14ac:dyDescent="0.3">
      <c r="A136" s="1" t="s">
        <v>204</v>
      </c>
      <c r="B136" t="s">
        <v>141</v>
      </c>
      <c r="C136" s="10">
        <v>1</v>
      </c>
      <c r="D136" s="10">
        <f>Table001__Page_1[[#This Row],[ΑΚΡΙΒΟΤΕΡΗ ΤΙΜΗ ΠΩΛΗΣΗΣ]]/100</f>
        <v>12.9</v>
      </c>
      <c r="E136" s="10">
        <f>Table001__Page_1[[#This Row],[ΦΘΗΝΟΤΕΡΗ ΤΙΜΗ ΠΩΛΗΣΗΣ]]/100</f>
        <v>7.95</v>
      </c>
      <c r="F136" s="10">
        <f>Table001__Page_1[[#This Row],[ΜΕΣΗ ΤΙΜΗ ΠΩΛΗΣΗΣ]]/100</f>
        <v>9.6300000000000008</v>
      </c>
      <c r="G136">
        <v>12</v>
      </c>
      <c r="H136">
        <v>2022</v>
      </c>
      <c r="I136" t="s">
        <v>185</v>
      </c>
    </row>
    <row r="137" spans="1:9" x14ac:dyDescent="0.3">
      <c r="A137" s="1" t="s">
        <v>204</v>
      </c>
      <c r="B137" t="s">
        <v>142</v>
      </c>
      <c r="C137" s="10">
        <v>1</v>
      </c>
      <c r="D137" s="10">
        <f>Table001__Page_1[[#This Row],[ΑΚΡΙΒΟΤΕΡΗ ΤΙΜΗ ΠΩΛΗΣΗΣ]]/100</f>
        <v>15.99</v>
      </c>
      <c r="E137" s="10">
        <f>Table001__Page_1[[#This Row],[ΦΘΗΝΟΤΕΡΗ ΤΙΜΗ ΠΩΛΗΣΗΣ]]/100</f>
        <v>7.99</v>
      </c>
      <c r="F137" s="10">
        <f>Table001__Page_1[[#This Row],[ΜΕΣΗ ΤΙΜΗ ΠΩΛΗΣΗΣ]]/100</f>
        <v>12.11</v>
      </c>
      <c r="G137">
        <v>12</v>
      </c>
      <c r="H137">
        <v>2022</v>
      </c>
      <c r="I137" t="s">
        <v>185</v>
      </c>
    </row>
    <row r="138" spans="1:9" x14ac:dyDescent="0.3">
      <c r="A138" s="1" t="s">
        <v>204</v>
      </c>
      <c r="B138" t="s">
        <v>143</v>
      </c>
      <c r="C138" s="10">
        <v>1</v>
      </c>
      <c r="D138" s="10">
        <f>Table001__Page_1[[#This Row],[ΑΚΡΙΒΟΤΕΡΗ ΤΙΜΗ ΠΩΛΗΣΗΣ]]/100</f>
        <v>12.95</v>
      </c>
      <c r="E138" s="10">
        <f>Table001__Page_1[[#This Row],[ΦΘΗΝΟΤΕΡΗ ΤΙΜΗ ΠΩΛΗΣΗΣ]]/100</f>
        <v>6.17</v>
      </c>
      <c r="F138" s="10">
        <f>Table001__Page_1[[#This Row],[ΜΕΣΗ ΤΙΜΗ ΠΩΛΗΣΗΣ]]/100</f>
        <v>8.4600000000000009</v>
      </c>
      <c r="G138">
        <v>12</v>
      </c>
      <c r="H138">
        <v>2022</v>
      </c>
      <c r="I138" t="s">
        <v>185</v>
      </c>
    </row>
    <row r="139" spans="1:9" x14ac:dyDescent="0.3">
      <c r="A139" s="1" t="s">
        <v>204</v>
      </c>
      <c r="B139" t="s">
        <v>144</v>
      </c>
      <c r="C139" s="10">
        <v>1</v>
      </c>
      <c r="D139" s="10">
        <f>Table001__Page_1[[#This Row],[ΑΚΡΙΒΟΤΕΡΗ ΤΙΜΗ ΠΩΛΗΣΗΣ]]/100</f>
        <v>10.49</v>
      </c>
      <c r="E139" s="10">
        <f>Table001__Page_1[[#This Row],[ΦΘΗΝΟΤΕΡΗ ΤΙΜΗ ΠΩΛΗΣΗΣ]]/100</f>
        <v>8.5</v>
      </c>
      <c r="F139" s="10">
        <f>Table001__Page_1[[#This Row],[ΜΕΣΗ ΤΙΜΗ ΠΩΛΗΣΗΣ]]/100</f>
        <v>9.69</v>
      </c>
      <c r="G139">
        <v>12</v>
      </c>
      <c r="H139">
        <v>2022</v>
      </c>
      <c r="I139" t="s">
        <v>185</v>
      </c>
    </row>
    <row r="140" spans="1:9" x14ac:dyDescent="0.3">
      <c r="A140" s="1" t="s">
        <v>205</v>
      </c>
      <c r="B140" t="s">
        <v>145</v>
      </c>
      <c r="C140" s="10">
        <v>1</v>
      </c>
      <c r="D140" s="10">
        <f>Table001__Page_1[[#This Row],[ΑΚΡΙΒΟΤΕΡΗ ΤΙΜΗ ΠΩΛΗΣΗΣ]]/100</f>
        <v>19.95</v>
      </c>
      <c r="E140" s="10">
        <f>Table001__Page_1[[#This Row],[ΦΘΗΝΟΤΕΡΗ ΤΙΜΗ ΠΩΛΗΣΗΣ]]/100</f>
        <v>9.9499999999999993</v>
      </c>
      <c r="F140" s="10">
        <f>Table001__Page_1[[#This Row],[ΜΕΣΗ ΤΙΜΗ ΠΩΛΗΣΗΣ]]/100</f>
        <v>13.03</v>
      </c>
      <c r="G140">
        <v>12</v>
      </c>
      <c r="H140">
        <v>2022</v>
      </c>
      <c r="I140" t="s">
        <v>185</v>
      </c>
    </row>
    <row r="141" spans="1:9" x14ac:dyDescent="0.3">
      <c r="A141" s="1" t="s">
        <v>205</v>
      </c>
      <c r="B141" t="s">
        <v>146</v>
      </c>
      <c r="C141" s="10">
        <v>1</v>
      </c>
      <c r="D141" s="10">
        <f>Table001__Page_1[[#This Row],[ΑΚΡΙΒΟΤΕΡΗ ΤΙΜΗ ΠΩΛΗΣΗΣ]]/100</f>
        <v>12.95</v>
      </c>
      <c r="E141" s="10">
        <f>Table001__Page_1[[#This Row],[ΦΘΗΝΟΤΕΡΗ ΤΙΜΗ ΠΩΛΗΣΗΣ]]/100</f>
        <v>6.25</v>
      </c>
      <c r="F141" s="10">
        <f>Table001__Page_1[[#This Row],[ΜΕΣΗ ΤΙΜΗ ΠΩΛΗΣΗΣ]]/100</f>
        <v>8.0399999999999991</v>
      </c>
      <c r="G141">
        <v>12</v>
      </c>
      <c r="H141">
        <v>2022</v>
      </c>
      <c r="I141" t="s">
        <v>185</v>
      </c>
    </row>
    <row r="142" spans="1:9" x14ac:dyDescent="0.3">
      <c r="A142" s="1" t="s">
        <v>205</v>
      </c>
      <c r="B142" t="s">
        <v>147</v>
      </c>
      <c r="C142" s="10">
        <v>1</v>
      </c>
      <c r="D142" s="10">
        <f>Table001__Page_1[[#This Row],[ΑΚΡΙΒΟΤΕΡΗ ΤΙΜΗ ΠΩΛΗΣΗΣ]]/100</f>
        <v>13</v>
      </c>
      <c r="E142" s="10">
        <f>Table001__Page_1[[#This Row],[ΦΘΗΝΟΤΕΡΗ ΤΙΜΗ ΠΩΛΗΣΗΣ]]/100</f>
        <v>8.9499999999999993</v>
      </c>
      <c r="F142" s="10">
        <f>Table001__Page_1[[#This Row],[ΜΕΣΗ ΤΙΜΗ ΠΩΛΗΣΗΣ]]/100</f>
        <v>10.27</v>
      </c>
      <c r="G142">
        <v>12</v>
      </c>
      <c r="H142">
        <v>2022</v>
      </c>
      <c r="I142" t="s">
        <v>185</v>
      </c>
    </row>
    <row r="143" spans="1:9" x14ac:dyDescent="0.3">
      <c r="A143" s="1" t="s">
        <v>205</v>
      </c>
      <c r="B143" t="s">
        <v>148</v>
      </c>
      <c r="C143" s="10">
        <v>1</v>
      </c>
      <c r="D143" s="10">
        <f>Table001__Page_1[[#This Row],[ΑΚΡΙΒΟΤΕΡΗ ΤΙΜΗ ΠΩΛΗΣΗΣ]]/100</f>
        <v>26.95</v>
      </c>
      <c r="E143" s="10">
        <f>Table001__Page_1[[#This Row],[ΦΘΗΝΟΤΕΡΗ ΤΙΜΗ ΠΩΛΗΣΗΣ]]/100</f>
        <v>22</v>
      </c>
      <c r="F143" s="10">
        <f>Table001__Page_1[[#This Row],[ΜΕΣΗ ΤΙΜΗ ΠΩΛΗΣΗΣ]]/100</f>
        <v>25.65</v>
      </c>
      <c r="G143">
        <v>12</v>
      </c>
      <c r="H143">
        <v>2022</v>
      </c>
      <c r="I143" t="s">
        <v>185</v>
      </c>
    </row>
    <row r="144" spans="1:9" x14ac:dyDescent="0.3">
      <c r="A144" s="1" t="s">
        <v>205</v>
      </c>
      <c r="B144" t="s">
        <v>149</v>
      </c>
      <c r="C144" s="10">
        <v>1</v>
      </c>
      <c r="D144" s="10">
        <f>Table001__Page_1[[#This Row],[ΑΚΡΙΒΟΤΕΡΗ ΤΙΜΗ ΠΩΛΗΣΗΣ]]/100</f>
        <v>22.95</v>
      </c>
      <c r="E144" s="10">
        <f>Table001__Page_1[[#This Row],[ΦΘΗΝΟΤΕΡΗ ΤΙΜΗ ΠΩΛΗΣΗΣ]]/100</f>
        <v>14.95</v>
      </c>
      <c r="F144" s="10">
        <f>Table001__Page_1[[#This Row],[ΜΕΣΗ ΤΙΜΗ ΠΩΛΗΣΗΣ]]/100</f>
        <v>19.559999999999999</v>
      </c>
      <c r="G144">
        <v>12</v>
      </c>
      <c r="H144">
        <v>2022</v>
      </c>
      <c r="I144" t="s">
        <v>185</v>
      </c>
    </row>
    <row r="145" spans="1:9" x14ac:dyDescent="0.3">
      <c r="A145" s="1" t="s">
        <v>205</v>
      </c>
      <c r="B145" t="s">
        <v>150</v>
      </c>
      <c r="C145" s="10">
        <v>1</v>
      </c>
      <c r="D145" s="10">
        <f>Table001__Page_1[[#This Row],[ΑΚΡΙΒΟΤΕΡΗ ΤΙΜΗ ΠΩΛΗΣΗΣ]]/100</f>
        <v>15.95</v>
      </c>
      <c r="E145" s="10">
        <f>Table001__Page_1[[#This Row],[ΦΘΗΝΟΤΕΡΗ ΤΙΜΗ ΠΩΛΗΣΗΣ]]/100</f>
        <v>8.99</v>
      </c>
      <c r="F145" s="10">
        <f>Table001__Page_1[[#This Row],[ΜΕΣΗ ΤΙΜΗ ΠΩΛΗΣΗΣ]]/100</f>
        <v>11.72</v>
      </c>
      <c r="G145">
        <v>12</v>
      </c>
      <c r="H145">
        <v>2022</v>
      </c>
      <c r="I145" t="s">
        <v>185</v>
      </c>
    </row>
    <row r="146" spans="1:9" x14ac:dyDescent="0.3">
      <c r="A146" s="1" t="s">
        <v>205</v>
      </c>
      <c r="B146" t="s">
        <v>151</v>
      </c>
      <c r="C146" s="10">
        <v>1</v>
      </c>
      <c r="D146" s="10">
        <f>Table001__Page_1[[#This Row],[ΑΚΡΙΒΟΤΕΡΗ ΤΙΜΗ ΠΩΛΗΣΗΣ]]/100</f>
        <v>23.99</v>
      </c>
      <c r="E146" s="10">
        <f>Table001__Page_1[[#This Row],[ΦΘΗΝΟΤΕΡΗ ΤΙΜΗ ΠΩΛΗΣΗΣ]]/100</f>
        <v>15.49</v>
      </c>
      <c r="F146" s="10">
        <f>Table001__Page_1[[#This Row],[ΜΕΣΗ ΤΙΜΗ ΠΩΛΗΣΗΣ]]/100</f>
        <v>20.25</v>
      </c>
      <c r="G146">
        <v>12</v>
      </c>
      <c r="H146">
        <v>2022</v>
      </c>
      <c r="I146" t="s">
        <v>185</v>
      </c>
    </row>
    <row r="147" spans="1:9" x14ac:dyDescent="0.3">
      <c r="A147" s="1" t="s">
        <v>205</v>
      </c>
      <c r="B147" t="s">
        <v>152</v>
      </c>
      <c r="C147" s="10">
        <v>1</v>
      </c>
      <c r="D147" s="10">
        <f>Table001__Page_1[[#This Row],[ΑΚΡΙΒΟΤΕΡΗ ΤΙΜΗ ΠΩΛΗΣΗΣ]]/100</f>
        <v>15.99</v>
      </c>
      <c r="E147" s="10">
        <f>Table001__Page_1[[#This Row],[ΦΘΗΝΟΤΕΡΗ ΤΙΜΗ ΠΩΛΗΣΗΣ]]/100</f>
        <v>10.95</v>
      </c>
      <c r="F147" s="10">
        <f>Table001__Page_1[[#This Row],[ΜΕΣΗ ΤΙΜΗ ΠΩΛΗΣΗΣ]]/100</f>
        <v>13.8</v>
      </c>
      <c r="G147">
        <v>12</v>
      </c>
      <c r="H147">
        <v>2022</v>
      </c>
      <c r="I147" t="s">
        <v>185</v>
      </c>
    </row>
    <row r="148" spans="1:9" x14ac:dyDescent="0.3">
      <c r="A148" s="1" t="s">
        <v>206</v>
      </c>
      <c r="B148" t="s">
        <v>153</v>
      </c>
      <c r="C148" s="10">
        <v>0.95</v>
      </c>
      <c r="D148" s="10">
        <f>Table001__Page_1[[#This Row],[ΑΚΡΙΒΟΤΕΡΗ ΤΙΜΗ ΠΩΛΗΣΗΣ]]/100</f>
        <v>2.4</v>
      </c>
      <c r="E148" s="10">
        <f>Table001__Page_1[[#This Row],[ΦΘΗΝΟΤΕΡΗ ΤΙΜΗ ΠΩΛΗΣΗΣ]]/100</f>
        <v>0.99</v>
      </c>
      <c r="F148" s="10">
        <f>Table001__Page_1[[#This Row],[ΜΕΣΗ ΤΙΜΗ ΠΩΛΗΣΗΣ]]/100</f>
        <v>1.66</v>
      </c>
      <c r="G148">
        <v>12</v>
      </c>
      <c r="H148">
        <v>2022</v>
      </c>
      <c r="I148" t="s">
        <v>185</v>
      </c>
    </row>
    <row r="149" spans="1:9" x14ac:dyDescent="0.3">
      <c r="A149" s="1" t="s">
        <v>206</v>
      </c>
      <c r="B149" t="s">
        <v>154</v>
      </c>
      <c r="C149" s="10">
        <v>0.47499999999999998</v>
      </c>
      <c r="D149" s="10">
        <f>Table001__Page_1[[#This Row],[ΑΚΡΙΒΟΤΕΡΗ ΤΙΜΗ ΠΩΛΗΣΗΣ]]/100</f>
        <v>1.9</v>
      </c>
      <c r="E149" s="10">
        <f>Table001__Page_1[[#This Row],[ΦΘΗΝΟΤΕΡΗ ΤΙΜΗ ΠΩΛΗΣΗΣ]]/100</f>
        <v>0.85</v>
      </c>
      <c r="F149" s="10">
        <f>Table001__Page_1[[#This Row],[ΜΕΣΗ ΤΙΜΗ ΠΩΛΗΣΗΣ]]/100</f>
        <v>1.26</v>
      </c>
      <c r="G149">
        <v>12</v>
      </c>
      <c r="H149">
        <v>2022</v>
      </c>
      <c r="I149" t="s">
        <v>185</v>
      </c>
    </row>
    <row r="150" spans="1:9" x14ac:dyDescent="0.3">
      <c r="A150" s="1" t="s">
        <v>206</v>
      </c>
      <c r="B150" t="s">
        <v>155</v>
      </c>
      <c r="C150" s="10">
        <v>0.85</v>
      </c>
      <c r="D150" s="10">
        <f>Table001__Page_1[[#This Row],[ΑΚΡΙΒΟΤΕΡΗ ΤΙΜΗ ΠΩΛΗΣΗΣ]]/100</f>
        <v>2.65</v>
      </c>
      <c r="E150" s="10">
        <f>Table001__Page_1[[#This Row],[ΦΘΗΝΟΤΕΡΗ ΤΙΜΗ ΠΩΛΗΣΗΣ]]/100</f>
        <v>1.1499999999999999</v>
      </c>
      <c r="F150" s="10">
        <f>Table001__Page_1[[#This Row],[ΜΕΣΗ ΤΙΜΗ ΠΩΛΗΣΗΣ]]/100</f>
        <v>1.85</v>
      </c>
      <c r="G150">
        <v>12</v>
      </c>
      <c r="H150">
        <v>2022</v>
      </c>
      <c r="I150" t="s">
        <v>185</v>
      </c>
    </row>
    <row r="151" spans="1:9" x14ac:dyDescent="0.3">
      <c r="A151" s="1" t="s">
        <v>206</v>
      </c>
      <c r="B151" t="s">
        <v>156</v>
      </c>
      <c r="C151" s="10">
        <v>0.47499999999999998</v>
      </c>
      <c r="D151" s="10">
        <f>Table001__Page_1[[#This Row],[ΑΚΡΙΒΟΤΕΡΗ ΤΙΜΗ ΠΩΛΗΣΗΣ]]/100</f>
        <v>2.4</v>
      </c>
      <c r="E151" s="10">
        <f>Table001__Page_1[[#This Row],[ΦΘΗΝΟΤΕΡΗ ΤΙΜΗ ΠΩΛΗΣΗΣ]]/100</f>
        <v>1</v>
      </c>
      <c r="F151" s="10">
        <f>Table001__Page_1[[#This Row],[ΜΕΣΗ ΤΙΜΗ ΠΩΛΗΣΗΣ]]/100</f>
        <v>1.64</v>
      </c>
      <c r="G151">
        <v>12</v>
      </c>
      <c r="H151">
        <v>2022</v>
      </c>
      <c r="I151" t="s">
        <v>185</v>
      </c>
    </row>
    <row r="152" spans="1:9" x14ac:dyDescent="0.3">
      <c r="A152" s="1" t="s">
        <v>206</v>
      </c>
      <c r="B152" t="s">
        <v>157</v>
      </c>
      <c r="C152" s="10">
        <v>0.95</v>
      </c>
      <c r="D152" s="10">
        <f>Table001__Page_1[[#This Row],[ΑΚΡΙΒΟΤΕΡΗ ΤΙΜΗ ΠΩΛΗΣΗΣ]]/100</f>
        <v>2.65</v>
      </c>
      <c r="E152" s="10">
        <f>Table001__Page_1[[#This Row],[ΦΘΗΝΟΤΕΡΗ ΤΙΜΗ ΠΩΛΗΣΗΣ]]/100</f>
        <v>1.39</v>
      </c>
      <c r="F152" s="10">
        <f>Table001__Page_1[[#This Row],[ΜΕΣΗ ΤΙΜΗ ΠΩΛΗΣΗΣ]]/100</f>
        <v>1.92</v>
      </c>
      <c r="G152">
        <v>12</v>
      </c>
      <c r="H152">
        <v>2022</v>
      </c>
      <c r="I152" t="s">
        <v>185</v>
      </c>
    </row>
    <row r="153" spans="1:9" x14ac:dyDescent="0.3">
      <c r="A153" s="1" t="s">
        <v>206</v>
      </c>
      <c r="B153" t="s">
        <v>158</v>
      </c>
      <c r="C153" s="10">
        <v>0.47499999999999998</v>
      </c>
      <c r="D153" s="10">
        <f>Table001__Page_1[[#This Row],[ΑΚΡΙΒΟΤΕΡΗ ΤΙΜΗ ΠΩΛΗΣΗΣ]]/100</f>
        <v>2.65</v>
      </c>
      <c r="E153" s="10">
        <f>Table001__Page_1[[#This Row],[ΦΘΗΝΟΤΕΡΗ ΤΙΜΗ ΠΩΛΗΣΗΣ]]/100</f>
        <v>1</v>
      </c>
      <c r="F153" s="10">
        <f>Table001__Page_1[[#This Row],[ΜΕΣΗ ΤΙΜΗ ΠΩΛΗΣΗΣ]]/100</f>
        <v>1.75</v>
      </c>
      <c r="G153">
        <v>12</v>
      </c>
      <c r="H153">
        <v>2022</v>
      </c>
      <c r="I153" t="s">
        <v>185</v>
      </c>
    </row>
    <row r="154" spans="1:9" x14ac:dyDescent="0.3">
      <c r="A154" s="1" t="s">
        <v>207</v>
      </c>
      <c r="B154" s="7" t="s">
        <v>159</v>
      </c>
      <c r="C154" s="10">
        <v>3</v>
      </c>
      <c r="D154" s="10">
        <f>Table001__Page_1[[#This Row],[ΑΚΡΙΒΟΤΕΡΗ ΤΙΜΗ ΠΩΛΗΣΗΣ]]/100</f>
        <v>15</v>
      </c>
      <c r="E154" s="10">
        <f>Table001__Page_1[[#This Row],[ΦΘΗΝΟΤΕΡΗ ΤΙΜΗ ΠΩΛΗΣΗΣ]]/100</f>
        <v>9.9499999999999993</v>
      </c>
      <c r="F154" s="10">
        <f>Table001__Page_1[[#This Row],[ΜΕΣΗ ΤΙΜΗ ΠΩΛΗΣΗΣ]]/100</f>
        <v>12.57</v>
      </c>
      <c r="G154">
        <v>12</v>
      </c>
      <c r="H154">
        <v>2022</v>
      </c>
      <c r="I154" t="s">
        <v>185</v>
      </c>
    </row>
    <row r="155" spans="1:9" x14ac:dyDescent="0.3">
      <c r="A155" s="1" t="s">
        <v>207</v>
      </c>
      <c r="B155" t="s">
        <v>160</v>
      </c>
      <c r="C155" s="10">
        <v>3</v>
      </c>
      <c r="D155" s="10">
        <f>Table001__Page_1[[#This Row],[ΑΚΡΙΒΟΤΕΡΗ ΤΙΜΗ ΠΩΛΗΣΗΣ]]/100</f>
        <v>13.95</v>
      </c>
      <c r="E155" s="10">
        <f>Table001__Page_1[[#This Row],[ΦΘΗΝΟΤΕΡΗ ΤΙΜΗ ΠΩΛΗΣΗΣ]]/100</f>
        <v>7.35</v>
      </c>
      <c r="F155" s="10">
        <f>Table001__Page_1[[#This Row],[ΜΕΣΗ ΤΙΜΗ ΠΩΛΗΣΗΣ]]/100</f>
        <v>9.69</v>
      </c>
      <c r="G155">
        <v>12</v>
      </c>
      <c r="H155">
        <v>2022</v>
      </c>
      <c r="I155" t="s">
        <v>185</v>
      </c>
    </row>
    <row r="156" spans="1:9" x14ac:dyDescent="0.3">
      <c r="A156" s="1" t="s">
        <v>208</v>
      </c>
      <c r="B156" t="s">
        <v>161</v>
      </c>
      <c r="C156" s="10">
        <v>0.35</v>
      </c>
      <c r="D156" s="10">
        <f>Table001__Page_1[[#This Row],[ΑΚΡΙΒΟΤΕΡΗ ΤΙΜΗ ΠΩΛΗΣΗΣ]]/100</f>
        <v>3.35</v>
      </c>
      <c r="E156" s="10">
        <f>Table001__Page_1[[#This Row],[ΦΘΗΝΟΤΕΡΗ ΤΙΜΗ ΠΩΛΗΣΗΣ]]/100</f>
        <v>1.65</v>
      </c>
      <c r="F156" s="10">
        <f>Table001__Page_1[[#This Row],[ΜΕΣΗ ΤΙΜΗ ΠΩΛΗΣΗΣ]]/100</f>
        <v>2.62</v>
      </c>
      <c r="G156">
        <v>12</v>
      </c>
      <c r="H156">
        <v>2022</v>
      </c>
      <c r="I156" t="s">
        <v>185</v>
      </c>
    </row>
    <row r="157" spans="1:9" x14ac:dyDescent="0.3">
      <c r="A157" s="1" t="s">
        <v>207</v>
      </c>
      <c r="B157" t="s">
        <v>162</v>
      </c>
      <c r="C157" s="10">
        <v>3</v>
      </c>
      <c r="D157" s="10">
        <f>Table001__Page_1[[#This Row],[ΑΚΡΙΒΟΤΕΡΗ ΤΙΜΗ ΠΩΛΗΣΗΣ]]/100</f>
        <v>11.59</v>
      </c>
      <c r="E157" s="10">
        <f>Table001__Page_1[[#This Row],[ΦΘΗΝΟΤΕΡΗ ΤΙΜΗ ΠΩΛΗΣΗΣ]]/100</f>
        <v>7.95</v>
      </c>
      <c r="F157" s="10">
        <f>Table001__Page_1[[#This Row],[ΜΕΣΗ ΤΙΜΗ ΠΩΛΗΣΗΣ]]/100</f>
        <v>9.23</v>
      </c>
      <c r="G157">
        <v>12</v>
      </c>
      <c r="H157">
        <v>2022</v>
      </c>
      <c r="I157" t="s">
        <v>185</v>
      </c>
    </row>
    <row r="158" spans="1:9" x14ac:dyDescent="0.3">
      <c r="A158" s="1" t="s">
        <v>209</v>
      </c>
      <c r="B158" t="s">
        <v>163</v>
      </c>
      <c r="C158" s="10">
        <v>1</v>
      </c>
      <c r="D158" s="10">
        <f>Table001__Page_1[[#This Row],[ΑΚΡΙΒΟΤΕΡΗ ΤΙΜΗ ΠΩΛΗΣΗΣ]]/100</f>
        <v>9</v>
      </c>
      <c r="E158" s="10">
        <f>Table001__Page_1[[#This Row],[ΦΘΗΝΟΤΕΡΗ ΤΙΜΗ ΠΩΛΗΣΗΣ]]/100</f>
        <v>5.95</v>
      </c>
      <c r="F158" s="10">
        <f>Table001__Page_1[[#This Row],[ΜΕΣΗ ΤΙΜΗ ΠΩΛΗΣΗΣ]]/100</f>
        <v>7.5</v>
      </c>
      <c r="G158">
        <v>12</v>
      </c>
      <c r="H158">
        <v>2022</v>
      </c>
      <c r="I158" t="s">
        <v>185</v>
      </c>
    </row>
    <row r="159" spans="1:9" x14ac:dyDescent="0.3">
      <c r="A159" s="1" t="s">
        <v>209</v>
      </c>
      <c r="B159" t="s">
        <v>164</v>
      </c>
      <c r="C159" s="10">
        <v>1</v>
      </c>
      <c r="D159" s="10">
        <f>Table001__Page_1[[#This Row],[ΑΚΡΙΒΟΤΕΡΗ ΤΙΜΗ ΠΩΛΗΣΗΣ]]/100</f>
        <v>6.99</v>
      </c>
      <c r="E159" s="10">
        <f>Table001__Page_1[[#This Row],[ΦΘΗΝΟΤΕΡΗ ΤΙΜΗ ΠΩΛΗΣΗΣ]]/100</f>
        <v>4.95</v>
      </c>
      <c r="F159" s="10">
        <f>Table001__Page_1[[#This Row],[ΜΕΣΗ ΤΙΜΗ ΠΩΛΗΣΗΣ]]/100</f>
        <v>6.04</v>
      </c>
      <c r="G159">
        <v>12</v>
      </c>
      <c r="H159">
        <v>2022</v>
      </c>
      <c r="I159" t="s">
        <v>185</v>
      </c>
    </row>
    <row r="160" spans="1:9" x14ac:dyDescent="0.3">
      <c r="A160" s="1" t="s">
        <v>209</v>
      </c>
      <c r="B160" t="s">
        <v>165</v>
      </c>
      <c r="C160" s="10">
        <v>1</v>
      </c>
      <c r="D160" s="10">
        <f>Table001__Page_1[[#This Row],[ΑΚΡΙΒΟΤΕΡΗ ΤΙΜΗ ΠΩΛΗΣΗΣ]]/100</f>
        <v>9.5</v>
      </c>
      <c r="E160" s="10">
        <f>Table001__Page_1[[#This Row],[ΦΘΗΝΟΤΕΡΗ ΤΙΜΗ ΠΩΛΗΣΗΣ]]/100</f>
        <v>5.69</v>
      </c>
      <c r="F160" s="10">
        <f>Table001__Page_1[[#This Row],[ΜΕΣΗ ΤΙΜΗ ΠΩΛΗΣΗΣ]]/100</f>
        <v>8.3000000000000007</v>
      </c>
      <c r="G160">
        <v>12</v>
      </c>
      <c r="H160">
        <v>2022</v>
      </c>
      <c r="I160" t="s">
        <v>185</v>
      </c>
    </row>
    <row r="161" spans="1:9" x14ac:dyDescent="0.3">
      <c r="A161" s="1" t="s">
        <v>209</v>
      </c>
      <c r="B161" t="s">
        <v>166</v>
      </c>
      <c r="C161" s="10">
        <v>1</v>
      </c>
      <c r="D161" s="10">
        <f>Table001__Page_1[[#This Row],[ΑΚΡΙΒΟΤΕΡΗ ΤΙΜΗ ΠΩΛΗΣΗΣ]]/100</f>
        <v>8.99</v>
      </c>
      <c r="E161" s="10">
        <f>Table001__Page_1[[#This Row],[ΦΘΗΝΟΤΕΡΗ ΤΙΜΗ ΠΩΛΗΣΗΣ]]/100</f>
        <v>5.18</v>
      </c>
      <c r="F161" s="10">
        <f>Table001__Page_1[[#This Row],[ΜΕΣΗ ΤΙΜΗ ΠΩΛΗΣΗΣ]]/100</f>
        <v>7.93</v>
      </c>
      <c r="G161">
        <v>12</v>
      </c>
      <c r="H161">
        <v>2022</v>
      </c>
      <c r="I161" t="s">
        <v>185</v>
      </c>
    </row>
    <row r="162" spans="1:9" x14ac:dyDescent="0.3">
      <c r="A162" s="1" t="s">
        <v>210</v>
      </c>
      <c r="B162" t="s">
        <v>167</v>
      </c>
      <c r="C162" s="10">
        <v>0.25</v>
      </c>
      <c r="D162" s="10">
        <f>Table001__Page_1[[#This Row],[ΑΚΡΙΒΟΤΕΡΗ ΤΙΜΗ ΠΩΛΗΣΗΣ]]/100</f>
        <v>0.69</v>
      </c>
      <c r="E162" s="10">
        <f>Table001__Page_1[[#This Row],[ΦΘΗΝΟΤΕΡΗ ΤΙΜΗ ΠΩΛΗΣΗΣ]]/100</f>
        <v>0.47</v>
      </c>
      <c r="F162" s="10">
        <f>Table001__Page_1[[#This Row],[ΜΕΣΗ ΤΙΜΗ ΠΩΛΗΣΗΣ]]/100</f>
        <v>0.6</v>
      </c>
      <c r="G162">
        <v>12</v>
      </c>
      <c r="H162">
        <v>2022</v>
      </c>
      <c r="I162" t="s">
        <v>185</v>
      </c>
    </row>
    <row r="163" spans="1:9" x14ac:dyDescent="0.3">
      <c r="A163" s="1" t="s">
        <v>210</v>
      </c>
      <c r="B163" t="s">
        <v>168</v>
      </c>
      <c r="C163" s="10">
        <f>3*0.2</f>
        <v>0.60000000000000009</v>
      </c>
      <c r="D163" s="10">
        <f>Table001__Page_1[[#This Row],[ΑΚΡΙΒΟΤΕΡΗ ΤΙΜΗ ΠΩΛΗΣΗΣ]]/100</f>
        <v>2.29</v>
      </c>
      <c r="E163" s="10">
        <f>Table001__Page_1[[#This Row],[ΦΘΗΝΟΤΕΡΗ ΤΙΜΗ ΠΩΛΗΣΗΣ]]/100</f>
        <v>1.1299999999999999</v>
      </c>
      <c r="F163" s="10">
        <f>Table001__Page_1[[#This Row],[ΜΕΣΗ ΤΙΜΗ ΠΩΛΗΣΗΣ]]/100</f>
        <v>1.49</v>
      </c>
      <c r="G163">
        <v>12</v>
      </c>
      <c r="H163">
        <v>2022</v>
      </c>
      <c r="I163" t="s">
        <v>185</v>
      </c>
    </row>
    <row r="164" spans="1:9" x14ac:dyDescent="0.3">
      <c r="A164" s="1" t="s">
        <v>210</v>
      </c>
      <c r="B164" t="s">
        <v>169</v>
      </c>
      <c r="C164" s="10">
        <f>4*0.07</f>
        <v>0.28000000000000003</v>
      </c>
      <c r="D164" s="10">
        <f>Table001__Page_1[[#This Row],[ΑΚΡΙΒΟΤΕΡΗ ΤΙΜΗ ΠΩΛΗΣΗΣ]]/100</f>
        <v>2.27</v>
      </c>
      <c r="E164" s="10">
        <f>Table001__Page_1[[#This Row],[ΦΘΗΝΟΤΕΡΗ ΤΙΜΗ ΠΩΛΗΣΗΣ]]/100</f>
        <v>0.69</v>
      </c>
      <c r="F164" s="10">
        <f>Table001__Page_1[[#This Row],[ΜΕΣΗ ΤΙΜΗ ΠΩΛΗΣΗΣ]]/100</f>
        <v>1.79</v>
      </c>
      <c r="G164">
        <v>12</v>
      </c>
      <c r="H164">
        <v>2022</v>
      </c>
      <c r="I164" t="s">
        <v>185</v>
      </c>
    </row>
    <row r="165" spans="1:9" x14ac:dyDescent="0.3">
      <c r="A165" s="1" t="s">
        <v>210</v>
      </c>
      <c r="B165" t="s">
        <v>170</v>
      </c>
      <c r="C165" s="10">
        <f>4*0.07</f>
        <v>0.28000000000000003</v>
      </c>
      <c r="D165" s="10">
        <f>Table001__Page_1[[#This Row],[ΑΚΡΙΒΟΤΕΡΗ ΤΙΜΗ ΠΩΛΗΣΗΣ]]/100</f>
        <v>1.89</v>
      </c>
      <c r="E165" s="10">
        <f>Table001__Page_1[[#This Row],[ΦΘΗΝΟΤΕΡΗ ΤΙΜΗ ΠΩΛΗΣΗΣ]]/100</f>
        <v>1.44</v>
      </c>
      <c r="F165" s="10">
        <f>Table001__Page_1[[#This Row],[ΜΕΣΗ ΤΙΜΗ ΠΩΛΗΣΗΣ]]/100</f>
        <v>1.78</v>
      </c>
      <c r="G165">
        <v>12</v>
      </c>
      <c r="H165">
        <v>2022</v>
      </c>
      <c r="I165" t="s">
        <v>185</v>
      </c>
    </row>
    <row r="166" spans="1:9" x14ac:dyDescent="0.3">
      <c r="A166" s="1" t="s">
        <v>210</v>
      </c>
      <c r="B166" t="s">
        <v>171</v>
      </c>
      <c r="C166" s="10">
        <f>4*0.07</f>
        <v>0.28000000000000003</v>
      </c>
      <c r="D166" s="10">
        <f>Table001__Page_1[[#This Row],[ΑΚΡΙΒΟΤΕΡΗ ΤΙΜΗ ΠΩΛΗΣΗΣ]]/100</f>
        <v>2.79</v>
      </c>
      <c r="E166" s="10">
        <f>Table001__Page_1[[#This Row],[ΦΘΗΝΟΤΕΡΗ ΤΙΜΗ ΠΩΛΗΣΗΣ]]/100</f>
        <v>1.75</v>
      </c>
      <c r="F166" s="10">
        <f>Table001__Page_1[[#This Row],[ΜΕΣΗ ΤΙΜΗ ΠΩΛΗΣΗΣ]]/100</f>
        <v>2.17</v>
      </c>
      <c r="G166">
        <v>12</v>
      </c>
      <c r="H166">
        <v>2022</v>
      </c>
      <c r="I166" t="s">
        <v>185</v>
      </c>
    </row>
    <row r="167" spans="1:9" x14ac:dyDescent="0.3">
      <c r="A167" s="1" t="s">
        <v>211</v>
      </c>
      <c r="B167" t="s">
        <v>172</v>
      </c>
      <c r="C167" s="10">
        <v>12</v>
      </c>
      <c r="D167" s="10">
        <f>Table001__Page_1[[#This Row],[ΑΚΡΙΒΟΤΕΡΗ ΤΙΜΗ ΠΩΛΗΣΗΣ]]/100</f>
        <v>1.75</v>
      </c>
      <c r="E167" s="10">
        <f>Table001__Page_1[[#This Row],[ΦΘΗΝΟΤΕΡΗ ΤΙΜΗ ΠΩΛΗΣΗΣ]]/100</f>
        <v>1.1499999999999999</v>
      </c>
      <c r="F167" s="10">
        <f>Table001__Page_1[[#This Row],[ΜΕΣΗ ΤΙΜΗ ΠΩΛΗΣΗΣ]]/100</f>
        <v>1.48</v>
      </c>
      <c r="G167">
        <v>12</v>
      </c>
      <c r="H167">
        <v>2022</v>
      </c>
      <c r="I167" t="s">
        <v>185</v>
      </c>
    </row>
    <row r="168" spans="1:9" x14ac:dyDescent="0.3">
      <c r="A168" s="1" t="s">
        <v>210</v>
      </c>
      <c r="B168" t="s">
        <v>173</v>
      </c>
      <c r="C168" s="10">
        <v>7.0000000000000007E-2</v>
      </c>
      <c r="D168" s="10">
        <f>Table001__Page_1[[#This Row],[ΑΚΡΙΒΟΤΕΡΗ ΤΙΜΗ ΠΩΛΗΣΗΣ]]/100</f>
        <v>0.55000000000000004</v>
      </c>
      <c r="E168" s="10">
        <f>Table001__Page_1[[#This Row],[ΦΘΗΝΟΤΕΡΗ ΤΙΜΗ ΠΩΛΗΣΗΣ]]/100</f>
        <v>0.34</v>
      </c>
      <c r="F168" s="10">
        <f>Table001__Page_1[[#This Row],[ΜΕΣΗ ΤΙΜΗ ΠΩΛΗΣΗΣ]]/100</f>
        <v>0.47</v>
      </c>
      <c r="G168">
        <v>12</v>
      </c>
      <c r="H168">
        <v>2022</v>
      </c>
      <c r="I168" t="s">
        <v>185</v>
      </c>
    </row>
    <row r="169" spans="1:9" x14ac:dyDescent="0.3">
      <c r="A169" s="1" t="s">
        <v>212</v>
      </c>
      <c r="B169" t="s">
        <v>174</v>
      </c>
      <c r="C169" s="10">
        <v>10</v>
      </c>
      <c r="D169" s="10">
        <f>Table001__Page_1[[#This Row],[ΑΚΡΙΒΟΤΕΡΗ ΤΙΜΗ ΠΩΛΗΣΗΣ]]/100</f>
        <v>17.989999999999998</v>
      </c>
      <c r="E169" s="10">
        <f>Table001__Page_1[[#This Row],[ΦΘΗΝΟΤΕΡΗ ΤΙΜΗ ΠΩΛΗΣΗΣ]]/100</f>
        <v>14.45</v>
      </c>
      <c r="F169" s="10">
        <f>Table001__Page_1[[#This Row],[ΜΕΣΗ ΤΙΜΗ ΠΩΛΗΣΗΣ]]/100</f>
        <v>15.97</v>
      </c>
      <c r="G169">
        <v>12</v>
      </c>
      <c r="H169">
        <v>2022</v>
      </c>
      <c r="I169" t="s">
        <v>185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70D8A-5BC0-4F68-B89C-0FF11B074C76}">
  <dimension ref="A1:H32"/>
  <sheetViews>
    <sheetView workbookViewId="0">
      <selection activeCell="H3" sqref="H3"/>
    </sheetView>
  </sheetViews>
  <sheetFormatPr defaultRowHeight="14.4" x14ac:dyDescent="0.3"/>
  <cols>
    <col min="1" max="1" width="54.88671875" customWidth="1"/>
    <col min="2" max="2" width="13.33203125" bestFit="1" customWidth="1"/>
    <col min="3" max="3" width="32.88671875" bestFit="1" customWidth="1"/>
    <col min="4" max="4" width="33.6640625" bestFit="1" customWidth="1"/>
    <col min="5" max="5" width="25.44140625" bestFit="1" customWidth="1"/>
    <col min="6" max="6" width="9.33203125" bestFit="1" customWidth="1"/>
    <col min="7" max="7" width="10.33203125" bestFit="1" customWidth="1"/>
    <col min="8" max="8" width="26.33203125" bestFit="1" customWidth="1"/>
  </cols>
  <sheetData>
    <row r="1" spans="1:8" s="2" customFormat="1" ht="18" x14ac:dyDescent="0.35">
      <c r="A1" s="3" t="s">
        <v>0</v>
      </c>
      <c r="B1" s="3" t="s">
        <v>1</v>
      </c>
      <c r="C1" s="4" t="s">
        <v>2</v>
      </c>
      <c r="D1" s="3" t="s">
        <v>4</v>
      </c>
      <c r="E1" s="3" t="s">
        <v>6</v>
      </c>
      <c r="F1" s="3" t="s">
        <v>213</v>
      </c>
      <c r="G1" s="3" t="s">
        <v>214</v>
      </c>
      <c r="H1" s="3" t="s">
        <v>215</v>
      </c>
    </row>
    <row r="2" spans="1:8" x14ac:dyDescent="0.3">
      <c r="A2" s="1" t="s">
        <v>216</v>
      </c>
      <c r="B2" s="1" t="s">
        <v>217</v>
      </c>
      <c r="C2">
        <f>ROUND(MAX(Table001!D2:D10),2)</f>
        <v>7.78</v>
      </c>
      <c r="D2">
        <f>MIN(Table001!F2:F10)</f>
        <v>1.78</v>
      </c>
      <c r="E2">
        <f>ROUND(AVERAGE(Table001!H2:H10),2)</f>
        <v>3.66</v>
      </c>
      <c r="F2">
        <v>12</v>
      </c>
      <c r="G2">
        <v>2022</v>
      </c>
      <c r="H2" s="5" t="s">
        <v>185</v>
      </c>
    </row>
    <row r="3" spans="1:8" x14ac:dyDescent="0.3">
      <c r="A3" s="1" t="s">
        <v>186</v>
      </c>
      <c r="B3" s="1" t="s">
        <v>217</v>
      </c>
      <c r="C3">
        <f>ROUND(MAX(Table001!D11:D23),2)</f>
        <v>8.3800000000000008</v>
      </c>
      <c r="D3">
        <f>MIN(Table001!F11:F23)</f>
        <v>1.35</v>
      </c>
      <c r="E3">
        <f>ROUND(AVERAGE(Table001!H11:H23),2)</f>
        <v>4.4400000000000004</v>
      </c>
      <c r="F3">
        <v>12</v>
      </c>
      <c r="G3">
        <v>2022</v>
      </c>
      <c r="H3" s="5" t="s">
        <v>185</v>
      </c>
    </row>
    <row r="4" spans="1:8" x14ac:dyDescent="0.3">
      <c r="A4" s="1" t="s">
        <v>187</v>
      </c>
      <c r="B4" s="1" t="s">
        <v>218</v>
      </c>
      <c r="C4">
        <f>ROUND(MAX(Table001!D24:D26)*0.5,2)</f>
        <v>2.19</v>
      </c>
      <c r="D4">
        <f>MIN(Table001!F24:F26)* 0.5</f>
        <v>1.19</v>
      </c>
      <c r="E4">
        <f>ROUND(AVERAGE(Table001!H24:H26) * 0.5,2)</f>
        <v>1.67</v>
      </c>
      <c r="F4">
        <v>12</v>
      </c>
      <c r="G4">
        <v>2022</v>
      </c>
      <c r="H4" s="5" t="s">
        <v>185</v>
      </c>
    </row>
    <row r="5" spans="1:8" x14ac:dyDescent="0.3">
      <c r="A5" s="1" t="s">
        <v>188</v>
      </c>
      <c r="B5" s="1" t="s">
        <v>219</v>
      </c>
      <c r="C5">
        <f>MAX(Table001!D27:D34)</f>
        <v>2</v>
      </c>
      <c r="D5">
        <f>MIN(Table001!F27:F34)</f>
        <v>0.73</v>
      </c>
      <c r="E5">
        <f>ROUND(AVERAGE(Table001!H27:H34),2)</f>
        <v>1.46</v>
      </c>
      <c r="F5">
        <v>12</v>
      </c>
      <c r="G5">
        <v>2022</v>
      </c>
      <c r="H5" s="5" t="s">
        <v>185</v>
      </c>
    </row>
    <row r="6" spans="1:8" x14ac:dyDescent="0.3">
      <c r="A6" s="1" t="s">
        <v>189</v>
      </c>
      <c r="B6" s="1" t="s">
        <v>217</v>
      </c>
      <c r="C6">
        <f>MAX(Table001!D35:D42)</f>
        <v>5.55</v>
      </c>
      <c r="D6">
        <f>MIN(Table001!F35:F42)</f>
        <v>3.4</v>
      </c>
      <c r="E6">
        <f>ROUND(AVERAGE(Table001!H35:H42),2)</f>
        <v>4.3600000000000003</v>
      </c>
      <c r="F6">
        <v>12</v>
      </c>
      <c r="G6">
        <v>2022</v>
      </c>
      <c r="H6" s="5" t="s">
        <v>185</v>
      </c>
    </row>
    <row r="7" spans="1:8" x14ac:dyDescent="0.3">
      <c r="A7" s="1" t="s">
        <v>190</v>
      </c>
      <c r="B7" s="1" t="s">
        <v>220</v>
      </c>
      <c r="C7">
        <f>ROUND(MAX(Table001!D43:D53) *0.2,2)</f>
        <v>16.82</v>
      </c>
      <c r="D7">
        <f>MIN(Table001!F43:F53)* 0.2</f>
        <v>2.39</v>
      </c>
      <c r="E7">
        <f>ROUND(AVERAGE(Table001!H43:H53) * 0.2,2)</f>
        <v>6.67</v>
      </c>
      <c r="F7">
        <v>12</v>
      </c>
      <c r="G7">
        <v>2022</v>
      </c>
      <c r="H7" s="5" t="s">
        <v>185</v>
      </c>
    </row>
    <row r="8" spans="1:8" x14ac:dyDescent="0.3">
      <c r="A8" s="1" t="s">
        <v>191</v>
      </c>
      <c r="B8" s="1" t="s">
        <v>217</v>
      </c>
      <c r="C8">
        <f>MAX(Table001!D54:D58)</f>
        <v>2.1</v>
      </c>
      <c r="D8">
        <f>MIN(Table001!F54:F58)</f>
        <v>0.99</v>
      </c>
      <c r="E8">
        <f>ROUND(AVERAGE(Table001!H54:H58),2)</f>
        <v>1.4</v>
      </c>
      <c r="F8">
        <v>12</v>
      </c>
      <c r="G8">
        <v>2022</v>
      </c>
      <c r="H8" s="5" t="s">
        <v>185</v>
      </c>
    </row>
    <row r="9" spans="1:8" x14ac:dyDescent="0.3">
      <c r="A9" s="1" t="s">
        <v>192</v>
      </c>
      <c r="B9" s="1" t="s">
        <v>217</v>
      </c>
      <c r="C9">
        <f>MAX(Table001!D59)</f>
        <v>1.85</v>
      </c>
      <c r="D9">
        <f>MIN(Table001!F59)</f>
        <v>1.05</v>
      </c>
      <c r="E9">
        <f>ROUND(AVERAGE(Table001!H59),2)</f>
        <v>1.45</v>
      </c>
      <c r="F9">
        <v>12</v>
      </c>
      <c r="G9">
        <v>2022</v>
      </c>
      <c r="H9" s="5" t="s">
        <v>185</v>
      </c>
    </row>
    <row r="10" spans="1:8" x14ac:dyDescent="0.3">
      <c r="A10" s="1" t="s">
        <v>193</v>
      </c>
      <c r="B10" s="1" t="s">
        <v>221</v>
      </c>
      <c r="C10">
        <f>MAX(Table001!D60) * 12</f>
        <v>3.5999999999999996</v>
      </c>
      <c r="D10">
        <f>MIN(Table001!F60)*12</f>
        <v>2.15</v>
      </c>
      <c r="E10">
        <f>ROUND(AVERAGE(Table001!H60) *12,2)</f>
        <v>2.99</v>
      </c>
      <c r="F10">
        <v>12</v>
      </c>
      <c r="G10">
        <v>2022</v>
      </c>
      <c r="H10" s="5" t="s">
        <v>185</v>
      </c>
    </row>
    <row r="11" spans="1:8" x14ac:dyDescent="0.3">
      <c r="A11" s="1" t="s">
        <v>222</v>
      </c>
      <c r="B11" s="1" t="s">
        <v>220</v>
      </c>
      <c r="C11">
        <f>MAX(Table001!D61:D72) *0.2</f>
        <v>6.28</v>
      </c>
      <c r="D11">
        <f>MIN(Table001!F61:F72)* 0.2</f>
        <v>0.86</v>
      </c>
      <c r="E11">
        <f>ROUND(AVERAGE(Table001!H61:H72) * 0.2,2)</f>
        <v>3.1</v>
      </c>
      <c r="F11">
        <v>12</v>
      </c>
      <c r="G11">
        <v>2022</v>
      </c>
      <c r="H11" s="5" t="s">
        <v>185</v>
      </c>
    </row>
    <row r="12" spans="1:8" x14ac:dyDescent="0.3">
      <c r="A12" s="1" t="s">
        <v>195</v>
      </c>
      <c r="B12" s="1" t="s">
        <v>218</v>
      </c>
      <c r="C12">
        <f>ROUND(MAX(Table001!D73,Table001!D75:D80) *0.5,2)</f>
        <v>6.53</v>
      </c>
      <c r="D12">
        <f>ROUND(MIN(Table001!F73,Table001!F75:F80)* 0.5,2)</f>
        <v>2.79</v>
      </c>
      <c r="E12">
        <f>ROUND(AVERAGE(Table001!H73,Table001!H75:H80) * 0.5,2)</f>
        <v>3.97</v>
      </c>
      <c r="F12">
        <v>12</v>
      </c>
      <c r="G12">
        <v>2022</v>
      </c>
      <c r="H12" s="5" t="s">
        <v>185</v>
      </c>
    </row>
    <row r="13" spans="1:8" x14ac:dyDescent="0.3">
      <c r="A13" s="1" t="s">
        <v>196</v>
      </c>
      <c r="B13" s="1" t="s">
        <v>218</v>
      </c>
      <c r="C13">
        <f>MAX(Table001!D74) *0.5</f>
        <v>2.95</v>
      </c>
      <c r="D13">
        <f>MIN(Table001!F74)* 0.5</f>
        <v>1.79</v>
      </c>
      <c r="E13">
        <f>ROUND(AVERAGE(Table001!H74) * 0.5,2)</f>
        <v>2.38</v>
      </c>
      <c r="F13">
        <v>12</v>
      </c>
      <c r="G13">
        <v>2022</v>
      </c>
      <c r="H13" s="5" t="s">
        <v>185</v>
      </c>
    </row>
    <row r="14" spans="1:8" x14ac:dyDescent="0.3">
      <c r="A14" s="1" t="s">
        <v>197</v>
      </c>
      <c r="B14" s="1" t="s">
        <v>223</v>
      </c>
      <c r="C14">
        <f>MAX(Table001!D81:D87) *0.3</f>
        <v>7.7799999999999994</v>
      </c>
      <c r="D14">
        <f>MIN(Table001!F81:F87)* 0.3</f>
        <v>2.8899999999999997</v>
      </c>
      <c r="E14">
        <f>ROUND(AVERAGE(Table001!H81:H87) * 0.3,2)</f>
        <v>4.6500000000000004</v>
      </c>
      <c r="F14">
        <v>12</v>
      </c>
      <c r="G14">
        <v>2022</v>
      </c>
      <c r="H14" s="5" t="s">
        <v>185</v>
      </c>
    </row>
    <row r="15" spans="1:8" x14ac:dyDescent="0.3">
      <c r="A15" s="1" t="s">
        <v>198</v>
      </c>
      <c r="B15" s="1" t="s">
        <v>224</v>
      </c>
      <c r="C15">
        <v>2.36</v>
      </c>
      <c r="D15">
        <v>0.81</v>
      </c>
      <c r="E15">
        <v>1.39</v>
      </c>
      <c r="F15">
        <v>12</v>
      </c>
      <c r="G15">
        <v>2022</v>
      </c>
      <c r="H15" s="5" t="s">
        <v>185</v>
      </c>
    </row>
    <row r="16" spans="1:8" x14ac:dyDescent="0.3">
      <c r="A16" s="1" t="s">
        <v>225</v>
      </c>
      <c r="B16" s="1" t="s">
        <v>219</v>
      </c>
      <c r="C16">
        <f>ROUND(MAX(Table001!D100:D105),2)</f>
        <v>0.73</v>
      </c>
      <c r="D16">
        <f>ROUND(MIN(Table001!F100:F105),2)</f>
        <v>0.13</v>
      </c>
      <c r="E16">
        <f>ROUND(AVERAGE(Table001!H100:H105),2)</f>
        <v>0.37</v>
      </c>
      <c r="F16">
        <v>12</v>
      </c>
      <c r="G16">
        <v>2022</v>
      </c>
      <c r="H16" s="5" t="s">
        <v>185</v>
      </c>
    </row>
    <row r="17" spans="1:8" x14ac:dyDescent="0.3">
      <c r="A17" s="1" t="s">
        <v>202</v>
      </c>
      <c r="B17" s="1" t="s">
        <v>218</v>
      </c>
      <c r="F17">
        <v>12</v>
      </c>
      <c r="G17">
        <v>2022</v>
      </c>
      <c r="H17" s="5" t="s">
        <v>185</v>
      </c>
    </row>
    <row r="18" spans="1:8" x14ac:dyDescent="0.3">
      <c r="A18" s="1" t="s">
        <v>226</v>
      </c>
      <c r="B18" s="1" t="s">
        <v>217</v>
      </c>
      <c r="F18">
        <v>12</v>
      </c>
      <c r="G18">
        <v>2022</v>
      </c>
      <c r="H18" s="5" t="s">
        <v>185</v>
      </c>
    </row>
    <row r="19" spans="1:8" x14ac:dyDescent="0.3">
      <c r="A19" s="1" t="s">
        <v>227</v>
      </c>
      <c r="B19" s="1" t="s">
        <v>217</v>
      </c>
      <c r="F19">
        <v>12</v>
      </c>
      <c r="G19">
        <v>2022</v>
      </c>
      <c r="H19" s="5" t="s">
        <v>185</v>
      </c>
    </row>
    <row r="20" spans="1:8" x14ac:dyDescent="0.3">
      <c r="A20" s="1" t="s">
        <v>228</v>
      </c>
      <c r="B20" s="1" t="s">
        <v>217</v>
      </c>
      <c r="F20">
        <v>12</v>
      </c>
      <c r="G20">
        <v>2022</v>
      </c>
      <c r="H20" s="5" t="s">
        <v>185</v>
      </c>
    </row>
    <row r="21" spans="1:8" x14ac:dyDescent="0.3">
      <c r="A21" s="1" t="s">
        <v>229</v>
      </c>
      <c r="B21" s="1" t="s">
        <v>217</v>
      </c>
      <c r="F21">
        <v>12</v>
      </c>
      <c r="G21">
        <v>2022</v>
      </c>
      <c r="H21" s="5" t="s">
        <v>185</v>
      </c>
    </row>
    <row r="22" spans="1:8" x14ac:dyDescent="0.3">
      <c r="A22" s="1" t="s">
        <v>230</v>
      </c>
      <c r="B22" s="1" t="s">
        <v>217</v>
      </c>
      <c r="F22">
        <v>12</v>
      </c>
      <c r="G22">
        <v>2022</v>
      </c>
      <c r="H22" s="5" t="s">
        <v>185</v>
      </c>
    </row>
    <row r="23" spans="1:8" x14ac:dyDescent="0.3">
      <c r="A23" s="1" t="s">
        <v>231</v>
      </c>
      <c r="B23" s="1" t="s">
        <v>217</v>
      </c>
      <c r="F23">
        <v>12</v>
      </c>
      <c r="G23">
        <v>2022</v>
      </c>
      <c r="H23" s="5" t="s">
        <v>185</v>
      </c>
    </row>
    <row r="24" spans="1:8" x14ac:dyDescent="0.3">
      <c r="A24" s="1" t="s">
        <v>232</v>
      </c>
      <c r="B24" s="1" t="s">
        <v>217</v>
      </c>
      <c r="F24">
        <v>12</v>
      </c>
      <c r="G24">
        <v>2022</v>
      </c>
      <c r="H24" s="5" t="s">
        <v>185</v>
      </c>
    </row>
    <row r="25" spans="1:8" x14ac:dyDescent="0.3">
      <c r="A25" s="1" t="s">
        <v>233</v>
      </c>
      <c r="B25" s="1" t="s">
        <v>217</v>
      </c>
      <c r="F25">
        <v>12</v>
      </c>
      <c r="G25">
        <v>2022</v>
      </c>
      <c r="H25" s="5" t="s">
        <v>185</v>
      </c>
    </row>
    <row r="26" spans="1:8" x14ac:dyDescent="0.3">
      <c r="A26" s="1" t="s">
        <v>234</v>
      </c>
      <c r="B26" s="1" t="s">
        <v>217</v>
      </c>
      <c r="F26">
        <v>12</v>
      </c>
      <c r="G26">
        <v>2022</v>
      </c>
      <c r="H26" s="5" t="s">
        <v>185</v>
      </c>
    </row>
    <row r="27" spans="1:8" x14ac:dyDescent="0.3">
      <c r="A27" s="1" t="s">
        <v>235</v>
      </c>
      <c r="B27" s="1" t="s">
        <v>236</v>
      </c>
      <c r="F27">
        <v>12</v>
      </c>
      <c r="G27">
        <v>2022</v>
      </c>
      <c r="H27" s="5" t="s">
        <v>185</v>
      </c>
    </row>
    <row r="28" spans="1:8" x14ac:dyDescent="0.3">
      <c r="A28" s="1" t="s">
        <v>207</v>
      </c>
      <c r="B28" s="1" t="s">
        <v>219</v>
      </c>
      <c r="F28">
        <v>12</v>
      </c>
      <c r="G28">
        <v>2022</v>
      </c>
      <c r="H28" s="5" t="s">
        <v>185</v>
      </c>
    </row>
    <row r="29" spans="1:8" x14ac:dyDescent="0.3">
      <c r="A29" s="1" t="s">
        <v>209</v>
      </c>
      <c r="B29" s="1" t="s">
        <v>219</v>
      </c>
      <c r="F29">
        <v>12</v>
      </c>
      <c r="G29">
        <v>2022</v>
      </c>
      <c r="H29" s="5" t="s">
        <v>185</v>
      </c>
    </row>
    <row r="30" spans="1:8" x14ac:dyDescent="0.3">
      <c r="A30" s="1" t="s">
        <v>237</v>
      </c>
      <c r="B30" s="1" t="s">
        <v>238</v>
      </c>
      <c r="F30">
        <v>12</v>
      </c>
      <c r="G30">
        <v>2022</v>
      </c>
      <c r="H30" s="5" t="s">
        <v>185</v>
      </c>
    </row>
    <row r="31" spans="1:8" x14ac:dyDescent="0.3">
      <c r="A31" s="1" t="s">
        <v>212</v>
      </c>
      <c r="B31" s="1" t="s">
        <v>239</v>
      </c>
      <c r="F31">
        <v>12</v>
      </c>
      <c r="G31">
        <v>2022</v>
      </c>
      <c r="H31" s="5" t="s">
        <v>185</v>
      </c>
    </row>
    <row r="32" spans="1:8" x14ac:dyDescent="0.3">
      <c r="H32" s="5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2745A8-21B4-4052-BC84-FEC29AF83C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Table001</vt:lpstr>
      <vt:lpstr>Final</vt:lpstr>
      <vt:lpstr>Test1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Rousou</dc:creator>
  <cp:keywords/>
  <dc:description/>
  <cp:lastModifiedBy>Panagiotis Rousou</cp:lastModifiedBy>
  <cp:revision/>
  <dcterms:created xsi:type="dcterms:W3CDTF">2023-02-15T09:26:12Z</dcterms:created>
  <dcterms:modified xsi:type="dcterms:W3CDTF">2023-04-07T15:09:28Z</dcterms:modified>
  <cp:category/>
  <cp:contentStatus/>
</cp:coreProperties>
</file>