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GSA\Geothermal\data_and_models\"/>
    </mc:Choice>
  </mc:AlternateContent>
  <bookViews>
    <workbookView xWindow="-105" yWindow="-105" windowWidth="19425" windowHeight="10425" activeTab="1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C4" i="1" l="1"/>
  <c r="C5" i="1"/>
  <c r="C6" i="1"/>
  <c r="C7" i="1"/>
  <c r="E10" i="4"/>
  <c r="E13" i="1" l="1"/>
  <c r="E12" i="1"/>
  <c r="E4" i="1" l="1"/>
  <c r="D12" i="2" l="1"/>
  <c r="G9" i="2"/>
  <c r="G8" i="2"/>
  <c r="G7" i="2"/>
  <c r="G6" i="2"/>
  <c r="G10" i="2"/>
  <c r="G5" i="2"/>
  <c r="F11" i="2"/>
  <c r="E11" i="2"/>
  <c r="G4" i="2"/>
  <c r="G11" i="2" s="1"/>
  <c r="D11" i="2"/>
  <c r="C11" i="2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<sst xmlns="http://schemas.openxmlformats.org/spreadsheetml/2006/main" count="122" uniqueCount="71">
  <si>
    <t>Technology</t>
  </si>
  <si>
    <t>Study</t>
  </si>
  <si>
    <t>Notes</t>
  </si>
  <si>
    <t>Dry steam</t>
  </si>
  <si>
    <t>Buonocore et al., 2015</t>
  </si>
  <si>
    <t>Single Flash</t>
  </si>
  <si>
    <t>Double flash</t>
  </si>
  <si>
    <t>Hondo, 2005</t>
  </si>
  <si>
    <t>Atilgan and Azapagic, 2016</t>
  </si>
  <si>
    <t>Marchand et al., 2015</t>
  </si>
  <si>
    <t>Binary</t>
  </si>
  <si>
    <t>Martin Gamboa et al., 2015</t>
  </si>
  <si>
    <t>Base case (S6)</t>
  </si>
  <si>
    <t>Pratiwi et al., 2018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</si>
  <si>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</si>
  <si>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</si>
  <si>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</si>
  <si>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</si>
  <si>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</si>
  <si>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</si>
  <si>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</si>
  <si>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</si>
  <si>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</si>
  <si>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</si>
  <si>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</si>
  <si>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</si>
  <si>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</si>
  <si>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</si>
  <si>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</si>
  <si>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</si>
  <si>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</si>
  <si>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</si>
  <si>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</si>
  <si>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</si>
  <si>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</si>
  <si>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</si>
  <si>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</si>
  <si>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</si>
  <si>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</si>
  <si>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</si>
  <si>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</si>
  <si>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</si>
  <si>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</si>
  <si>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</si>
  <si>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</si>
  <si>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</si>
  <si>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</si>
  <si>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</si>
  <si>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</si>
  <si>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</si>
  <si>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</si>
  <si>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</si>
  <si>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Bravi and Basosi, 2014a</t>
  </si>
  <si>
    <t>Bravi and Basosi, 2014b</t>
  </si>
  <si>
    <t>Bravi and Basosi, 2014c</t>
  </si>
  <si>
    <t>Bravi and Basosi, 2014d</t>
  </si>
  <si>
    <t>Paulillo et al., 2019a</t>
  </si>
  <si>
    <t>Paulillo et al., 2019b</t>
  </si>
  <si>
    <t>Global warming, kg CO2 eq./MWh</t>
  </si>
  <si>
    <t>Frick et al., 2010a</t>
  </si>
  <si>
    <t>Frick et al., 2010b</t>
  </si>
  <si>
    <t>Frick et al., 2010c</t>
  </si>
  <si>
    <t>Frick et al., 2010d</t>
  </si>
  <si>
    <t>Lacirignola and Blanc, 2013a</t>
  </si>
  <si>
    <t>Lacirignola and Blanc, 2013b</t>
  </si>
  <si>
    <t>Lacirignola and Blanc, 2013c</t>
  </si>
  <si>
    <t>Paulillo et al. 2019a</t>
  </si>
  <si>
    <t>Paulillo et al. 2019b</t>
  </si>
  <si>
    <t>Diesel consumption (GJ/m)</t>
  </si>
  <si>
    <t>Installed capacity (MW)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</si>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</sst>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" sqref="E1"/>
    </sheetView>
  </sheetViews>
  <sheetFormatPr defaultRowHeight="15" x14ac:dyDescent="0.25"/>
  <cols>
    <col min="1" max="1" width="38.5703125" customWidth="1"/>
    <col min="2" max="2" width="21.140625" customWidth="1"/>
    <col min="3" max="3" width="32.28515625" customWidth="1"/>
    <col min="4" max="4" width="27.28515625" customWidth="1"/>
    <col min="5" max="5" width="34" customWidth="1"/>
    <col min="6" max="6" width="17.85546875" customWidth="1"/>
    <col min="7" max="7" width="11.7109375" customWidth="1"/>
    <col min="8" max="8" width="12" customWidth="1"/>
  </cols>
  <sheetData>
    <row r="1" spans="1:8" s="27" customFormat="1" x14ac:dyDescent="0.25">
      <c r="E1" s="30" t="s">
        <v>49</v>
      </c>
      <c r="F1" s="30"/>
      <c r="G1" s="26"/>
      <c r="H1" s="26"/>
    </row>
    <row r="2" spans="1:8" x14ac:dyDescent="0.25">
      <c r="A2" s="28" t="s">
        <v>1</v>
      </c>
      <c r="B2" s="28" t="s">
        <v>0</v>
      </c>
      <c r="C2" s="28" t="s">
        <v>50</v>
      </c>
      <c r="D2" s="28" t="s">
        <v>2</v>
      </c>
      <c r="E2" s="29" t="s">
        <v>51</v>
      </c>
      <c r="F2" s="28"/>
    </row>
    <row r="3" spans="1:8" x14ac:dyDescent="0.25">
      <c r="A3" s="3" t="s">
        <v>4</v>
      </c>
      <c r="B3" s="2" t="s">
        <v>3</v>
      </c>
      <c r="C3" s="4">
        <v>248</v>
      </c>
      <c r="E3" t="s">
        <v>22</v>
      </c>
    </row>
    <row r="4" spans="1:8" x14ac:dyDescent="0.25">
      <c r="A4" s="3" t="s">
        <v>52</v>
      </c>
      <c r="B4" t="s">
        <v>3</v>
      </c>
      <c r="C4" s="4">
        <f>'Bravi&amp;Basosi'!C11</f>
        <v>591.57142857142856</v>
      </c>
      <c r="D4" t="s">
        <v>17</v>
      </c>
      <c r="E4">
        <f>398</f>
        <v>398</v>
      </c>
    </row>
    <row r="5" spans="1:8" x14ac:dyDescent="0.25">
      <c r="A5" s="3" t="s">
        <v>53</v>
      </c>
      <c r="B5" s="2" t="s">
        <v>5</v>
      </c>
      <c r="C5" s="4">
        <f>'Bravi&amp;Basosi'!D11</f>
        <v>603</v>
      </c>
      <c r="D5" t="s">
        <v>18</v>
      </c>
      <c r="E5">
        <v>465</v>
      </c>
    </row>
    <row r="6" spans="1:8" x14ac:dyDescent="0.25">
      <c r="A6" s="3" t="s">
        <v>54</v>
      </c>
      <c r="B6" s="2" t="s">
        <v>5</v>
      </c>
      <c r="C6" s="4">
        <f>'Bravi&amp;Basosi'!E11</f>
        <v>717.5</v>
      </c>
      <c r="D6" t="s">
        <v>19</v>
      </c>
      <c r="E6">
        <v>529</v>
      </c>
    </row>
    <row r="7" spans="1:8" x14ac:dyDescent="0.25">
      <c r="A7" s="3" t="s">
        <v>55</v>
      </c>
      <c r="B7" s="2" t="s">
        <v>5</v>
      </c>
      <c r="C7" s="4">
        <f>'Bravi&amp;Basosi'!F11</f>
        <v>795.33333333333337</v>
      </c>
      <c r="D7" t="s">
        <v>20</v>
      </c>
      <c r="E7">
        <v>677</v>
      </c>
    </row>
    <row r="8" spans="1:8" x14ac:dyDescent="0.25">
      <c r="A8" s="3" t="s">
        <v>7</v>
      </c>
      <c r="B8" s="2" t="s">
        <v>6</v>
      </c>
      <c r="C8">
        <v>15</v>
      </c>
      <c r="E8" t="s">
        <v>22</v>
      </c>
    </row>
    <row r="9" spans="1:8" x14ac:dyDescent="0.25">
      <c r="A9" s="3" t="s">
        <v>8</v>
      </c>
      <c r="B9" s="2" t="s">
        <v>6</v>
      </c>
      <c r="C9">
        <v>63</v>
      </c>
      <c r="E9" t="s">
        <v>22</v>
      </c>
    </row>
    <row r="10" spans="1:8" x14ac:dyDescent="0.25">
      <c r="A10" s="3" t="s">
        <v>9</v>
      </c>
      <c r="B10" s="2" t="s">
        <v>6</v>
      </c>
      <c r="C10">
        <v>47</v>
      </c>
      <c r="E10">
        <v>41.6</v>
      </c>
    </row>
    <row r="11" spans="1:8" x14ac:dyDescent="0.25">
      <c r="A11" s="3" t="s">
        <v>29</v>
      </c>
      <c r="B11" s="2" t="s">
        <v>5</v>
      </c>
      <c r="C11">
        <v>103</v>
      </c>
      <c r="D11" t="s">
        <v>28</v>
      </c>
      <c r="E11">
        <v>98.9</v>
      </c>
    </row>
    <row r="12" spans="1:8" x14ac:dyDescent="0.25">
      <c r="A12" s="3" t="s">
        <v>56</v>
      </c>
      <c r="B12" s="2" t="s">
        <v>5</v>
      </c>
      <c r="C12">
        <v>26.8</v>
      </c>
      <c r="E12" s="21">
        <f>1470/225.5*3.6</f>
        <v>23.467849223946786</v>
      </c>
    </row>
    <row r="13" spans="1:8" x14ac:dyDescent="0.25">
      <c r="A13" s="3" t="s">
        <v>57</v>
      </c>
      <c r="B13" s="2" t="s">
        <v>27</v>
      </c>
      <c r="C13">
        <v>23.7</v>
      </c>
      <c r="E13" s="21">
        <f>1470/253.3*3.6</f>
        <v>20.892222660876431</v>
      </c>
    </row>
    <row r="14" spans="1:8" x14ac:dyDescent="0.25">
      <c r="A14" s="3"/>
      <c r="B14" s="2"/>
    </row>
    <row r="30" s="23" customFormat="1" x14ac:dyDescent="0.25"/>
    <row r="31" s="23" customFormat="1" x14ac:dyDescent="0.2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5" sqref="F5"/>
    </sheetView>
  </sheetViews>
  <sheetFormatPr defaultRowHeight="15" x14ac:dyDescent="0.25"/>
  <cols>
    <col min="1" max="1" width="32.5703125" customWidth="1"/>
    <col min="2" max="2" width="15.85546875" customWidth="1"/>
    <col min="3" max="3" width="20.5703125" bestFit="1" customWidth="1"/>
    <col min="4" max="4" width="22.42578125" customWidth="1"/>
    <col min="5" max="5" width="15.85546875" customWidth="1"/>
    <col min="6" max="6" width="13.5703125" customWidth="1"/>
  </cols>
  <sheetData>
    <row r="1" spans="1:6" x14ac:dyDescent="0.25">
      <c r="A1" s="27"/>
      <c r="B1" s="27"/>
      <c r="C1" s="27"/>
      <c r="D1" s="27"/>
      <c r="E1" s="39" t="s">
        <v>49</v>
      </c>
      <c r="F1" s="39"/>
    </row>
    <row r="2" spans="1:6" s="32" customFormat="1" ht="45" x14ac:dyDescent="0.25">
      <c r="A2" s="31" t="s">
        <v>1</v>
      </c>
      <c r="B2" s="31" t="s">
        <v>0</v>
      </c>
      <c r="C2" s="31" t="s">
        <v>50</v>
      </c>
      <c r="D2" s="31" t="s">
        <v>2</v>
      </c>
      <c r="E2" s="31" t="s">
        <v>68</v>
      </c>
      <c r="F2" s="31" t="s">
        <v>69</v>
      </c>
    </row>
    <row r="3" spans="1:6" x14ac:dyDescent="0.25">
      <c r="A3" s="5" t="s">
        <v>59</v>
      </c>
      <c r="B3" s="2" t="s">
        <v>10</v>
      </c>
      <c r="C3" s="25">
        <v>54</v>
      </c>
      <c r="D3" t="s">
        <v>70</v>
      </c>
      <c r="E3">
        <v>7.5</v>
      </c>
      <c r="F3">
        <v>1.75</v>
      </c>
    </row>
    <row r="4" spans="1:6" x14ac:dyDescent="0.25">
      <c r="A4" s="5" t="s">
        <v>60</v>
      </c>
      <c r="B4" s="2" t="s">
        <v>10</v>
      </c>
      <c r="C4" s="25">
        <v>53</v>
      </c>
      <c r="D4" t="s">
        <v>41</v>
      </c>
      <c r="E4">
        <v>7.5</v>
      </c>
      <c r="F4">
        <v>1.75</v>
      </c>
    </row>
    <row r="5" spans="1:6" x14ac:dyDescent="0.25">
      <c r="A5" s="5" t="s">
        <v>61</v>
      </c>
      <c r="B5" s="2" t="s">
        <v>10</v>
      </c>
      <c r="C5" s="25">
        <v>7</v>
      </c>
      <c r="D5" t="s">
        <v>42</v>
      </c>
      <c r="E5">
        <v>8.5</v>
      </c>
      <c r="F5">
        <v>11.1</v>
      </c>
    </row>
    <row r="6" spans="1:6" x14ac:dyDescent="0.25">
      <c r="A6" s="5" t="s">
        <v>62</v>
      </c>
      <c r="B6" s="2" t="s">
        <v>10</v>
      </c>
      <c r="C6" s="25">
        <v>750</v>
      </c>
      <c r="D6" t="s">
        <v>43</v>
      </c>
      <c r="E6">
        <v>9.5</v>
      </c>
      <c r="F6">
        <v>0.46</v>
      </c>
    </row>
    <row r="7" spans="1:6" x14ac:dyDescent="0.25">
      <c r="A7" s="5" t="s">
        <v>63</v>
      </c>
      <c r="B7" s="2" t="s">
        <v>10</v>
      </c>
      <c r="C7" s="33">
        <v>36.700000000000003</v>
      </c>
      <c r="D7" t="s">
        <v>12</v>
      </c>
      <c r="E7">
        <v>4</v>
      </c>
      <c r="F7">
        <v>2.2799999999999998</v>
      </c>
    </row>
    <row r="8" spans="1:6" x14ac:dyDescent="0.25">
      <c r="A8" s="5" t="s">
        <v>64</v>
      </c>
      <c r="B8" s="2" t="s">
        <v>10</v>
      </c>
      <c r="C8" s="33">
        <v>16.899999999999999</v>
      </c>
      <c r="D8" t="s">
        <v>44</v>
      </c>
      <c r="E8">
        <v>5</v>
      </c>
      <c r="F8">
        <v>5.46</v>
      </c>
    </row>
    <row r="9" spans="1:6" x14ac:dyDescent="0.25">
      <c r="A9" s="5" t="s">
        <v>65</v>
      </c>
      <c r="B9" s="2" t="s">
        <v>10</v>
      </c>
      <c r="C9" s="33">
        <v>49.8</v>
      </c>
      <c r="D9" t="s">
        <v>45</v>
      </c>
      <c r="E9">
        <v>6</v>
      </c>
      <c r="F9">
        <v>1.1399999999999999</v>
      </c>
    </row>
    <row r="10" spans="1:6" x14ac:dyDescent="0.25">
      <c r="A10" s="5" t="s">
        <v>13</v>
      </c>
      <c r="B10" s="2" t="s">
        <v>10</v>
      </c>
      <c r="C10" s="34">
        <v>24.73</v>
      </c>
      <c r="D10" t="s">
        <v>46</v>
      </c>
      <c r="E10" s="21">
        <f>((4.21*2580)+(3196*7.08))/(2580+3196)</f>
        <v>5.7980401662049852</v>
      </c>
      <c r="F10">
        <v>4.9429999999999996</v>
      </c>
    </row>
    <row r="11" spans="1:6" x14ac:dyDescent="0.25">
      <c r="A11" s="5" t="s">
        <v>66</v>
      </c>
      <c r="B11" s="2" t="s">
        <v>10</v>
      </c>
      <c r="C11" s="35">
        <f>46.6</f>
        <v>46.6</v>
      </c>
      <c r="D11" t="s">
        <v>30</v>
      </c>
      <c r="E11" s="21">
        <v>7.23</v>
      </c>
      <c r="F11">
        <v>1</v>
      </c>
    </row>
    <row r="12" spans="1:6" x14ac:dyDescent="0.25">
      <c r="A12" s="5" t="s">
        <v>67</v>
      </c>
      <c r="B12" s="2" t="s">
        <v>10</v>
      </c>
      <c r="C12" s="34">
        <f>17.5</f>
        <v>17.5</v>
      </c>
      <c r="E12" s="21">
        <v>7.23</v>
      </c>
      <c r="F12">
        <v>3</v>
      </c>
    </row>
    <row r="13" spans="1:6" s="37" customFormat="1" x14ac:dyDescent="0.25">
      <c r="A13" s="36" t="s">
        <v>29</v>
      </c>
      <c r="B13" s="37" t="s">
        <v>10</v>
      </c>
      <c r="C13" s="38"/>
      <c r="D13" s="37" t="s">
        <v>47</v>
      </c>
    </row>
  </sheetData>
  <mergeCells count="1"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8.7109375" customWidth="1"/>
    <col min="2" max="2" width="23.140625" customWidth="1"/>
    <col min="3" max="3" width="19.7109375" customWidth="1"/>
    <col min="4" max="4" width="35" customWidth="1"/>
    <col min="5" max="5" width="20.7109375" customWidth="1"/>
    <col min="6" max="6" width="12.140625" customWidth="1"/>
  </cols>
  <sheetData>
    <row r="1" spans="1:6" x14ac:dyDescent="0.25">
      <c r="A1" s="41" t="s">
        <v>1</v>
      </c>
      <c r="B1" s="41" t="s">
        <v>0</v>
      </c>
      <c r="C1" s="41" t="s">
        <v>24</v>
      </c>
      <c r="D1" s="41" t="s">
        <v>2</v>
      </c>
      <c r="E1" s="42" t="s">
        <v>49</v>
      </c>
      <c r="F1" s="42"/>
    </row>
    <row r="2" spans="1:6" x14ac:dyDescent="0.25">
      <c r="A2" s="41"/>
      <c r="B2" s="41"/>
      <c r="C2" s="41"/>
      <c r="D2" s="41"/>
      <c r="E2" s="40" t="s">
        <v>39</v>
      </c>
      <c r="F2" s="40"/>
    </row>
    <row r="3" spans="1:6" x14ac:dyDescent="0.25">
      <c r="A3" s="22" t="s">
        <v>11</v>
      </c>
      <c r="B3" s="23" t="s">
        <v>10</v>
      </c>
      <c r="C3" s="23">
        <v>2.25</v>
      </c>
      <c r="D3" s="23" t="s">
        <v>31</v>
      </c>
      <c r="E3" s="23">
        <v>0</v>
      </c>
      <c r="F3" t="s">
        <v>40</v>
      </c>
    </row>
    <row r="4" spans="1:6" x14ac:dyDescent="0.25">
      <c r="A4" s="22" t="s">
        <v>14</v>
      </c>
      <c r="B4" s="23" t="s">
        <v>10</v>
      </c>
      <c r="C4" s="24">
        <v>5.6</v>
      </c>
      <c r="D4" s="23" t="s">
        <v>48</v>
      </c>
      <c r="E4" s="23">
        <v>0</v>
      </c>
      <c r="F4" t="s">
        <v>40</v>
      </c>
    </row>
    <row r="5" spans="1:6" x14ac:dyDescent="0.25">
      <c r="A5" s="3" t="s">
        <v>29</v>
      </c>
      <c r="B5" s="2" t="s">
        <v>10</v>
      </c>
      <c r="C5">
        <v>5.7</v>
      </c>
      <c r="D5" t="s">
        <v>28</v>
      </c>
      <c r="E5">
        <v>0</v>
      </c>
      <c r="F5" t="s">
        <v>40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58</v>
      </c>
    </row>
    <row r="2" spans="1:7" x14ac:dyDescent="0.25">
      <c r="C2" s="44" t="s">
        <v>16</v>
      </c>
      <c r="D2" s="44"/>
      <c r="E2" s="44"/>
      <c r="F2" s="44"/>
    </row>
    <row r="3" spans="1:7" x14ac:dyDescent="0.25">
      <c r="C3" s="17" t="s">
        <v>17</v>
      </c>
      <c r="D3" s="16" t="s">
        <v>18</v>
      </c>
      <c r="E3" s="16" t="s">
        <v>19</v>
      </c>
      <c r="F3" s="18" t="s">
        <v>20</v>
      </c>
      <c r="G3" s="15" t="s">
        <v>21</v>
      </c>
    </row>
    <row r="4" spans="1:7" x14ac:dyDescent="0.25">
      <c r="A4" s="43" t="s">
        <v>15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25">
      <c r="A5" s="43"/>
      <c r="B5" s="1">
        <v>2004</v>
      </c>
      <c r="C5" s="8">
        <v>381</v>
      </c>
      <c r="D5" s="8">
        <v>572</v>
      </c>
      <c r="E5" s="6" t="s">
        <v>22</v>
      </c>
      <c r="F5" s="13" t="s">
        <v>22</v>
      </c>
      <c r="G5" s="7">
        <f>SUMIF(C5:F5,"&lt;&gt;N/A")/2</f>
        <v>476.5</v>
      </c>
    </row>
    <row r="6" spans="1:7" x14ac:dyDescent="0.25">
      <c r="A6" s="43"/>
      <c r="B6" s="1">
        <v>2005</v>
      </c>
      <c r="C6" s="8">
        <v>864</v>
      </c>
      <c r="D6" s="8">
        <v>550</v>
      </c>
      <c r="E6" s="6" t="s">
        <v>22</v>
      </c>
      <c r="F6" s="13" t="s">
        <v>22</v>
      </c>
      <c r="G6" s="7">
        <f>SUMIF(C6:F6,"&lt;&gt;N/A")/2</f>
        <v>707</v>
      </c>
    </row>
    <row r="7" spans="1:7" x14ac:dyDescent="0.25">
      <c r="A7" s="43"/>
      <c r="B7" s="1">
        <v>2006</v>
      </c>
      <c r="C7" s="8">
        <v>608</v>
      </c>
      <c r="D7" s="8">
        <v>683</v>
      </c>
      <c r="E7" s="6" t="s">
        <v>22</v>
      </c>
      <c r="F7" s="13" t="s">
        <v>22</v>
      </c>
      <c r="G7" s="7">
        <f>SUMIF(C7:F7,"&lt;&gt;N/A")/2</f>
        <v>645.5</v>
      </c>
    </row>
    <row r="8" spans="1:7" x14ac:dyDescent="0.25">
      <c r="A8" s="43"/>
      <c r="B8" s="1">
        <v>2007</v>
      </c>
      <c r="C8" s="6" t="s">
        <v>22</v>
      </c>
      <c r="D8" s="8">
        <v>528</v>
      </c>
      <c r="E8" s="6" t="s">
        <v>22</v>
      </c>
      <c r="F8" s="13" t="s">
        <v>22</v>
      </c>
      <c r="G8" s="7">
        <f>SUMIF(C8:F8,"&lt;&gt;N/A")/1</f>
        <v>528</v>
      </c>
    </row>
    <row r="9" spans="1:7" x14ac:dyDescent="0.25">
      <c r="A9" s="43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25">
      <c r="A10" s="43"/>
      <c r="B10" s="9">
        <v>2009</v>
      </c>
      <c r="C10" s="10">
        <v>796</v>
      </c>
      <c r="D10" s="10">
        <v>682</v>
      </c>
      <c r="E10" s="11" t="s">
        <v>22</v>
      </c>
      <c r="F10" s="14">
        <v>850</v>
      </c>
      <c r="G10" s="7">
        <f>SUMIF(C10:F10,"&lt;&gt;N/A")/3</f>
        <v>776</v>
      </c>
    </row>
    <row r="11" spans="1:7" x14ac:dyDescent="0.25">
      <c r="B11" t="s">
        <v>21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25">
      <c r="B12" t="s">
        <v>23</v>
      </c>
      <c r="D12" s="45">
        <f>SUMIF(D4:F10,"&lt;&gt;N/A")/12</f>
        <v>670.16666666666663</v>
      </c>
      <c r="E12" s="45"/>
      <c r="F12" s="45"/>
    </row>
    <row r="14" spans="1:7" x14ac:dyDescent="0.25">
      <c r="A14" t="s">
        <v>25</v>
      </c>
    </row>
    <row r="15" spans="1:7" x14ac:dyDescent="0.25">
      <c r="A15" t="s">
        <v>26</v>
      </c>
    </row>
    <row r="19" spans="2:7" x14ac:dyDescent="0.25">
      <c r="G19" s="7"/>
    </row>
    <row r="23" spans="2:7" x14ac:dyDescent="0.25">
      <c r="B23" s="7"/>
    </row>
    <row r="26" spans="2:7" x14ac:dyDescent="0.2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3" x14ac:dyDescent="0.25">
      <c r="A2" t="s">
        <v>32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0" t="s">
        <v>38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2019-11-25T16:12:33Z</dcterms:modified>
</cp:coreProperties>
</file>