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data_and_models\"/>
    </mc:Choice>
  </mc:AlternateContent>
  <xr:revisionPtr revIDLastSave="11" documentId="11_321CEF00633E16F1A890F12E059DFE2E2631BA6A" xr6:coauthVersionLast="44" xr6:coauthVersionMax="44" xr10:uidLastSave="{BC7D71C4-3422-4BC9-B265-4E49BCD6CEAF}"/>
  <bookViews>
    <workbookView xWindow="-110" yWindow="-110" windowWidth="19420" windowHeight="10420" activeTab="3" xr2:uid="{00000000-000D-0000-FFFF-FFFF00000000}"/>
  </bookViews>
  <sheets>
    <sheet name="all" sheetId="6" r:id="rId1"/>
    <sheet name="all(with zeros)_skip" sheetId="8" r:id="rId2"/>
    <sheet name="Wells_skip" sheetId="7" r:id="rId3"/>
    <sheet name="Plants_sk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7" i="8" l="1"/>
  <c r="O182" i="8"/>
  <c r="N182" i="8"/>
  <c r="K182" i="8" s="1" a="1"/>
  <c r="K182" i="8" s="1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B165" i="8"/>
  <c r="O150" i="8"/>
  <c r="N150" i="8"/>
  <c r="O149" i="8"/>
  <c r="N149" i="8"/>
  <c r="O148" i="8"/>
  <c r="N148" i="8"/>
  <c r="B147" i="8"/>
  <c r="O147" i="8" s="1"/>
  <c r="B146" i="8"/>
  <c r="O146" i="8" s="1"/>
  <c r="B145" i="8"/>
  <c r="O145" i="8" s="1"/>
  <c r="B144" i="8"/>
  <c r="N144" i="8" s="1"/>
  <c r="B143" i="8"/>
  <c r="N143" i="8" s="1"/>
  <c r="B142" i="8"/>
  <c r="O142" i="8" s="1"/>
  <c r="B141" i="8"/>
  <c r="O141" i="8" s="1"/>
  <c r="B140" i="8"/>
  <c r="N140" i="8" s="1"/>
  <c r="B139" i="8"/>
  <c r="O139" i="8" s="1"/>
  <c r="O125" i="8"/>
  <c r="N125" i="8"/>
  <c r="O124" i="8"/>
  <c r="N124" i="8"/>
  <c r="O123" i="8"/>
  <c r="N123" i="8"/>
  <c r="B121" i="8"/>
  <c r="N121" i="8" s="1"/>
  <c r="B120" i="8"/>
  <c r="O120" i="8" s="1"/>
  <c r="B119" i="8"/>
  <c r="O119" i="8" s="1"/>
  <c r="B118" i="8"/>
  <c r="N118" i="8" s="1"/>
  <c r="B117" i="8"/>
  <c r="N117" i="8" s="1"/>
  <c r="B116" i="8"/>
  <c r="O116" i="8" s="1"/>
  <c r="B115" i="8"/>
  <c r="O115" i="8" s="1"/>
  <c r="B114" i="8"/>
  <c r="N114" i="8" s="1"/>
  <c r="B113" i="8"/>
  <c r="O113" i="8" s="1"/>
  <c r="B112" i="8"/>
  <c r="O112" i="8" s="1"/>
  <c r="B102" i="8"/>
  <c r="B90" i="8"/>
  <c r="O90" i="8" s="1"/>
  <c r="B89" i="8"/>
  <c r="O89" i="8" s="1"/>
  <c r="B88" i="8"/>
  <c r="N88" i="8" s="1"/>
  <c r="O87" i="8"/>
  <c r="N87" i="8"/>
  <c r="O86" i="8"/>
  <c r="N86" i="8"/>
  <c r="O85" i="8"/>
  <c r="N85" i="8"/>
  <c r="B84" i="8"/>
  <c r="O84" i="8" s="1"/>
  <c r="B83" i="8"/>
  <c r="O83" i="8" s="1"/>
  <c r="B82" i="8"/>
  <c r="O82" i="8" s="1"/>
  <c r="B81" i="8"/>
  <c r="N81" i="8" s="1"/>
  <c r="B80" i="8"/>
  <c r="O80" i="8" s="1"/>
  <c r="B79" i="8"/>
  <c r="O79" i="8" s="1"/>
  <c r="B78" i="8"/>
  <c r="O78" i="8" s="1"/>
  <c r="B77" i="8"/>
  <c r="N77" i="8" s="1"/>
  <c r="B76" i="8"/>
  <c r="O76" i="8" s="1"/>
  <c r="B66" i="8"/>
  <c r="O66" i="8" s="1"/>
  <c r="B65" i="8"/>
  <c r="O65" i="8" s="1"/>
  <c r="B64" i="8"/>
  <c r="N64" i="8" s="1"/>
  <c r="B63" i="8"/>
  <c r="O63" i="8" s="1"/>
  <c r="O62" i="8"/>
  <c r="N62" i="8"/>
  <c r="O61" i="8"/>
  <c r="N61" i="8"/>
  <c r="O60" i="8"/>
  <c r="N60" i="8"/>
  <c r="B58" i="8"/>
  <c r="O58" i="8" s="1"/>
  <c r="B57" i="8"/>
  <c r="O57" i="8" s="1"/>
  <c r="B56" i="8"/>
  <c r="B55" i="8"/>
  <c r="N55" i="8" s="1"/>
  <c r="B54" i="8"/>
  <c r="O54" i="8" s="1"/>
  <c r="B53" i="8"/>
  <c r="O53" i="8" s="1"/>
  <c r="B52" i="8"/>
  <c r="O52" i="8" s="1"/>
  <c r="B51" i="8"/>
  <c r="N51" i="8" s="1"/>
  <c r="B50" i="8"/>
  <c r="O50" i="8" s="1"/>
  <c r="B49" i="8"/>
  <c r="O49" i="8" s="1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21" i="8"/>
  <c r="K21" i="8" s="1"/>
  <c r="N21" i="8"/>
  <c r="J21" i="8" s="1"/>
  <c r="O81" i="8" l="1"/>
  <c r="J32" i="8" a="1"/>
  <c r="J32" i="8" s="1"/>
  <c r="O117" i="8"/>
  <c r="J117" i="8" s="1" a="1"/>
  <c r="J117" i="8" s="1"/>
  <c r="O143" i="8"/>
  <c r="K143" i="8" s="1" a="1"/>
  <c r="K143" i="8" s="1"/>
  <c r="K177" i="8" a="1"/>
  <c r="K177" i="8" s="1"/>
  <c r="J33" i="8" a="1"/>
  <c r="J33" i="8" s="1"/>
  <c r="N54" i="8"/>
  <c r="J54" i="8" s="1" a="1"/>
  <c r="J54" i="8" s="1"/>
  <c r="O121" i="8"/>
  <c r="J121" i="8" s="1" a="1"/>
  <c r="J121" i="8" s="1"/>
  <c r="J36" i="8" a="1"/>
  <c r="J36" i="8" s="1"/>
  <c r="N53" i="8"/>
  <c r="K53" i="8" s="1" a="1"/>
  <c r="K53" i="8" s="1"/>
  <c r="K178" i="8" a="1"/>
  <c r="K178" i="8" s="1"/>
  <c r="J182" i="8" a="1"/>
  <c r="J182" i="8" s="1"/>
  <c r="K35" i="8" a="1"/>
  <c r="K35" i="8" s="1"/>
  <c r="K39" i="8" a="1"/>
  <c r="K39" i="8" s="1"/>
  <c r="N66" i="8"/>
  <c r="K66" i="8" s="1" a="1"/>
  <c r="K66" i="8" s="1"/>
  <c r="K32" i="8" a="1"/>
  <c r="K32" i="8" s="1"/>
  <c r="J31" i="8" a="1"/>
  <c r="J31" i="8" s="1"/>
  <c r="K176" i="8" a="1"/>
  <c r="K176" i="8" s="1"/>
  <c r="N63" i="8"/>
  <c r="J63" i="8" s="1" a="1"/>
  <c r="J63" i="8" s="1"/>
  <c r="N82" i="8"/>
  <c r="K82" i="8" s="1" a="1"/>
  <c r="K82" i="8" s="1"/>
  <c r="N113" i="8"/>
  <c r="K113" i="8" s="1" a="1"/>
  <c r="K113" i="8" s="1"/>
  <c r="O118" i="8"/>
  <c r="K118" i="8" s="1" a="1"/>
  <c r="K118" i="8" s="1"/>
  <c r="N52" i="8"/>
  <c r="K52" i="8" s="1" a="1"/>
  <c r="K52" i="8" s="1"/>
  <c r="O64" i="8"/>
  <c r="K64" i="8" s="1" a="1"/>
  <c r="K64" i="8" s="1"/>
  <c r="N83" i="8"/>
  <c r="K83" i="8" s="1" a="1"/>
  <c r="K83" i="8" s="1"/>
  <c r="N119" i="8"/>
  <c r="J119" i="8" s="1" a="1"/>
  <c r="J119" i="8" s="1"/>
  <c r="N141" i="8"/>
  <c r="J141" i="8" s="1" a="1"/>
  <c r="J141" i="8" s="1"/>
  <c r="J178" i="8" a="1"/>
  <c r="J178" i="8" s="1"/>
  <c r="N65" i="8"/>
  <c r="J65" i="8" s="1" a="1"/>
  <c r="J65" i="8" s="1"/>
  <c r="N80" i="8"/>
  <c r="J80" i="8" s="1" a="1"/>
  <c r="J80" i="8" s="1"/>
  <c r="N142" i="8"/>
  <c r="J142" i="8" s="1" a="1"/>
  <c r="J142" i="8" s="1"/>
  <c r="K33" i="8" a="1"/>
  <c r="K33" i="8" s="1"/>
  <c r="K31" i="8" a="1"/>
  <c r="K31" i="8" s="1"/>
  <c r="O77" i="8"/>
  <c r="J77" i="8" s="1" a="1"/>
  <c r="J77" i="8" s="1"/>
  <c r="N89" i="8"/>
  <c r="J89" i="8" s="1" a="1"/>
  <c r="J89" i="8" s="1"/>
  <c r="J113" i="8" a="1"/>
  <c r="J113" i="8" s="1"/>
  <c r="J177" i="8" a="1"/>
  <c r="J177" i="8" s="1"/>
  <c r="K36" i="8" a="1"/>
  <c r="K36" i="8" s="1"/>
  <c r="J39" i="8" a="1"/>
  <c r="J39" i="8" s="1"/>
  <c r="N50" i="8"/>
  <c r="N58" i="8"/>
  <c r="J58" i="8" s="1" a="1"/>
  <c r="J58" i="8" s="1"/>
  <c r="N90" i="8"/>
  <c r="K90" i="8" s="1" a="1"/>
  <c r="K90" i="8" s="1"/>
  <c r="O114" i="8"/>
  <c r="K114" i="8" s="1" a="1"/>
  <c r="K114" i="8" s="1"/>
  <c r="N139" i="8"/>
  <c r="J139" i="8" s="1" a="1"/>
  <c r="J139" i="8" s="1"/>
  <c r="N147" i="8"/>
  <c r="J147" i="8" s="1" a="1"/>
  <c r="J147" i="8" s="1"/>
  <c r="J175" i="8" a="1"/>
  <c r="J175" i="8" s="1"/>
  <c r="J35" i="8" a="1"/>
  <c r="J35" i="8" s="1"/>
  <c r="O51" i="8"/>
  <c r="J51" i="8" s="1" a="1"/>
  <c r="J51" i="8" s="1"/>
  <c r="N76" i="8"/>
  <c r="K76" i="8" s="1" a="1"/>
  <c r="K76" i="8" s="1"/>
  <c r="N84" i="8"/>
  <c r="K84" i="8" s="1" a="1"/>
  <c r="K84" i="8" s="1"/>
  <c r="N112" i="8"/>
  <c r="K112" i="8" s="1" a="1"/>
  <c r="K112" i="8" s="1"/>
  <c r="N120" i="8"/>
  <c r="K120" i="8" s="1" a="1"/>
  <c r="K120" i="8" s="1"/>
  <c r="O140" i="8"/>
  <c r="J140" i="8" s="1" a="1"/>
  <c r="J140" i="8" s="1"/>
  <c r="J179" i="8" a="1"/>
  <c r="J179" i="8" s="1"/>
  <c r="O55" i="8"/>
  <c r="J55" i="8" s="1" a="1"/>
  <c r="J55" i="8" s="1"/>
  <c r="J64" i="8" a="1"/>
  <c r="J64" i="8" s="1"/>
  <c r="O88" i="8"/>
  <c r="J88" i="8" s="1" a="1"/>
  <c r="J88" i="8" s="1"/>
  <c r="O144" i="8"/>
  <c r="K144" i="8" s="1" a="1"/>
  <c r="K144" i="8" s="1"/>
  <c r="K34" i="8" a="1"/>
  <c r="K34" i="8" s="1"/>
  <c r="J34" i="8" a="1"/>
  <c r="J34" i="8" s="1"/>
  <c r="J52" i="8" a="1"/>
  <c r="J52" i="8" s="1"/>
  <c r="O56" i="8"/>
  <c r="N56" i="8"/>
  <c r="J53" i="8" a="1"/>
  <c r="J53" i="8" s="1"/>
  <c r="J81" i="8" a="1"/>
  <c r="J81" i="8" s="1"/>
  <c r="K81" i="8" a="1"/>
  <c r="K81" i="8" s="1"/>
  <c r="K175" i="8" a="1"/>
  <c r="K175" i="8" s="1"/>
  <c r="K179" i="8" a="1"/>
  <c r="K179" i="8" s="1"/>
  <c r="N49" i="8"/>
  <c r="N57" i="8"/>
  <c r="N79" i="8"/>
  <c r="N116" i="8"/>
  <c r="N146" i="8"/>
  <c r="N78" i="8"/>
  <c r="N145" i="8"/>
  <c r="J176" i="8" a="1"/>
  <c r="J176" i="8" s="1"/>
  <c r="N115" i="8"/>
  <c r="O149" i="6"/>
  <c r="N149" i="6"/>
  <c r="O148" i="6"/>
  <c r="N148" i="6"/>
  <c r="O147" i="6"/>
  <c r="N147" i="6"/>
  <c r="O86" i="6"/>
  <c r="N86" i="6"/>
  <c r="O85" i="6"/>
  <c r="N85" i="6"/>
  <c r="O84" i="6"/>
  <c r="N84" i="6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N122" i="6"/>
  <c r="O124" i="6"/>
  <c r="N124" i="6"/>
  <c r="O123" i="6"/>
  <c r="N123" i="6"/>
  <c r="O122" i="6"/>
  <c r="O89" i="4"/>
  <c r="K89" i="4" s="1"/>
  <c r="N89" i="4"/>
  <c r="J89" i="4" s="1"/>
  <c r="O88" i="4"/>
  <c r="K88" i="4" s="1"/>
  <c r="N88" i="4"/>
  <c r="J88" i="4" s="1"/>
  <c r="O87" i="4"/>
  <c r="N87" i="4"/>
  <c r="J87" i="4" s="1"/>
  <c r="K117" i="8" l="1" a="1"/>
  <c r="K117" i="8" s="1"/>
  <c r="J143" i="8" a="1"/>
  <c r="J143" i="8" s="1"/>
  <c r="J66" i="8" a="1"/>
  <c r="J66" i="8" s="1"/>
  <c r="K63" i="8" a="1"/>
  <c r="K63" i="8" s="1"/>
  <c r="K54" i="8" a="1"/>
  <c r="K54" i="8" s="1"/>
  <c r="K121" i="8" a="1"/>
  <c r="K121" i="8" s="1"/>
  <c r="K147" i="8" a="1"/>
  <c r="K147" i="8" s="1"/>
  <c r="J118" i="8" a="1"/>
  <c r="J118" i="8" s="1"/>
  <c r="K65" i="8" a="1"/>
  <c r="K65" i="8" s="1"/>
  <c r="K51" i="8" a="1"/>
  <c r="K51" i="8" s="1"/>
  <c r="K141" i="8" a="1"/>
  <c r="K141" i="8" s="1"/>
  <c r="J82" i="8" a="1"/>
  <c r="J82" i="8" s="1"/>
  <c r="J112" i="8" a="1"/>
  <c r="J112" i="8" s="1"/>
  <c r="K80" i="8" a="1"/>
  <c r="K80" i="8" s="1"/>
  <c r="K77" i="8" a="1"/>
  <c r="K77" i="8" s="1"/>
  <c r="J83" i="8" a="1"/>
  <c r="J83" i="8" s="1"/>
  <c r="K58" i="8" a="1"/>
  <c r="K58" i="8" s="1"/>
  <c r="K142" i="8" a="1"/>
  <c r="K142" i="8" s="1"/>
  <c r="J120" i="8" a="1"/>
  <c r="J120" i="8" s="1"/>
  <c r="K88" i="8" a="1"/>
  <c r="K88" i="8" s="1"/>
  <c r="K55" i="8" a="1"/>
  <c r="K55" i="8" s="1"/>
  <c r="K119" i="8" a="1"/>
  <c r="K119" i="8" s="1"/>
  <c r="K139" i="8" a="1"/>
  <c r="K139" i="8" s="1"/>
  <c r="J144" i="8" a="1"/>
  <c r="J144" i="8" s="1"/>
  <c r="J114" i="8" a="1"/>
  <c r="J114" i="8" s="1"/>
  <c r="J90" i="8" a="1"/>
  <c r="J90" i="8" s="1"/>
  <c r="K89" i="8" a="1"/>
  <c r="K89" i="8" s="1"/>
  <c r="K140" i="8" a="1"/>
  <c r="K140" i="8" s="1"/>
  <c r="J84" i="8" a="1"/>
  <c r="J84" i="8" s="1"/>
  <c r="K50" i="8" a="1"/>
  <c r="K50" i="8" s="1"/>
  <c r="J50" i="8" a="1"/>
  <c r="J50" i="8" s="1"/>
  <c r="J76" i="8" a="1"/>
  <c r="J76" i="8" s="1"/>
  <c r="K145" i="8" a="1"/>
  <c r="K145" i="8" s="1"/>
  <c r="J145" i="8" a="1"/>
  <c r="J145" i="8" s="1"/>
  <c r="K78" i="8" a="1"/>
  <c r="K78" i="8" s="1"/>
  <c r="J78" i="8" a="1"/>
  <c r="J78" i="8" s="1"/>
  <c r="K56" i="8" a="1"/>
  <c r="K56" i="8" s="1"/>
  <c r="J56" i="8" a="1"/>
  <c r="J56" i="8" s="1"/>
  <c r="K116" i="8" a="1"/>
  <c r="K116" i="8" s="1"/>
  <c r="J116" i="8" a="1"/>
  <c r="J116" i="8" s="1"/>
  <c r="K146" i="8" a="1"/>
  <c r="K146" i="8" s="1"/>
  <c r="J146" i="8" a="1"/>
  <c r="J146" i="8" s="1"/>
  <c r="K79" i="8" a="1"/>
  <c r="K79" i="8" s="1"/>
  <c r="J79" i="8" a="1"/>
  <c r="J79" i="8" s="1"/>
  <c r="K115" i="8" a="1"/>
  <c r="K115" i="8" s="1"/>
  <c r="J115" i="8" a="1"/>
  <c r="J115" i="8" s="1"/>
  <c r="K57" i="8" a="1"/>
  <c r="K57" i="8" s="1"/>
  <c r="J57" i="8" a="1"/>
  <c r="J57" i="8" s="1"/>
  <c r="K49" i="8" a="1"/>
  <c r="K49" i="8" s="1"/>
  <c r="J49" i="8" a="1"/>
  <c r="J49" i="8" s="1"/>
  <c r="K87" i="4"/>
  <c r="N35" i="6" l="1"/>
  <c r="B86" i="4" l="1"/>
  <c r="B121" i="6" l="1"/>
  <c r="B122" i="8"/>
  <c r="B101" i="6"/>
  <c r="O122" i="8" l="1"/>
  <c r="N122" i="8"/>
  <c r="B48" i="6"/>
  <c r="B111" i="6"/>
  <c r="K122" i="8" l="1" a="1"/>
  <c r="K122" i="8" s="1"/>
  <c r="J122" i="8" a="1"/>
  <c r="J122" i="8" s="1"/>
  <c r="B164" i="6"/>
  <c r="B139" i="6"/>
  <c r="O139" i="6" s="1"/>
  <c r="B140" i="6"/>
  <c r="O140" i="6" s="1"/>
  <c r="B141" i="6"/>
  <c r="O141" i="6" s="1"/>
  <c r="B142" i="6"/>
  <c r="N142" i="6" s="1"/>
  <c r="B143" i="6"/>
  <c r="O143" i="6" s="1"/>
  <c r="B144" i="6"/>
  <c r="O144" i="6" s="1"/>
  <c r="B145" i="6"/>
  <c r="O145" i="6" s="1"/>
  <c r="B146" i="6"/>
  <c r="N146" i="6" s="1"/>
  <c r="B138" i="6"/>
  <c r="N138" i="6" s="1"/>
  <c r="B112" i="6"/>
  <c r="O112" i="6" s="1"/>
  <c r="B113" i="6"/>
  <c r="N113" i="6" s="1"/>
  <c r="B114" i="6"/>
  <c r="O114" i="6" s="1"/>
  <c r="B115" i="6"/>
  <c r="O115" i="6" s="1"/>
  <c r="B116" i="6"/>
  <c r="O116" i="6" s="1"/>
  <c r="B117" i="6"/>
  <c r="N117" i="6" s="1"/>
  <c r="B118" i="6"/>
  <c r="O118" i="6" s="1"/>
  <c r="B119" i="6"/>
  <c r="O119" i="6" s="1"/>
  <c r="B120" i="6"/>
  <c r="O120" i="6" s="1"/>
  <c r="N121" i="6"/>
  <c r="O111" i="6"/>
  <c r="B117" i="4"/>
  <c r="B116" i="4"/>
  <c r="B115" i="4"/>
  <c r="B93" i="4"/>
  <c r="B92" i="4"/>
  <c r="B91" i="4"/>
  <c r="B90" i="4"/>
  <c r="B23" i="4"/>
  <c r="B59" i="8" s="1"/>
  <c r="B152" i="6" l="1"/>
  <c r="B153" i="8"/>
  <c r="B125" i="6"/>
  <c r="O125" i="6" s="1"/>
  <c r="B126" i="8"/>
  <c r="B126" i="6"/>
  <c r="N126" i="6" s="1"/>
  <c r="B127" i="8"/>
  <c r="B151" i="6"/>
  <c r="O151" i="6" s="1"/>
  <c r="B152" i="8"/>
  <c r="O59" i="8"/>
  <c r="N59" i="8"/>
  <c r="B128" i="6"/>
  <c r="N128" i="6" s="1"/>
  <c r="B129" i="8"/>
  <c r="B127" i="6"/>
  <c r="O127" i="6" s="1"/>
  <c r="B128" i="8"/>
  <c r="B150" i="6"/>
  <c r="O150" i="6" s="1"/>
  <c r="B151" i="8"/>
  <c r="O152" i="6"/>
  <c r="N145" i="6"/>
  <c r="N120" i="6"/>
  <c r="N118" i="6"/>
  <c r="N143" i="6"/>
  <c r="N141" i="6"/>
  <c r="O128" i="6"/>
  <c r="N114" i="6"/>
  <c r="N116" i="6"/>
  <c r="N139" i="6"/>
  <c r="N112" i="6"/>
  <c r="N111" i="6"/>
  <c r="N115" i="6"/>
  <c r="N119" i="6"/>
  <c r="N140" i="6"/>
  <c r="N144" i="6"/>
  <c r="N152" i="6"/>
  <c r="O117" i="6"/>
  <c r="K117" i="6" s="1" a="1"/>
  <c r="K117" i="6" s="1"/>
  <c r="O121" i="6"/>
  <c r="J121" i="6" s="1" a="1"/>
  <c r="J121" i="6" s="1"/>
  <c r="O142" i="6"/>
  <c r="J142" i="6" s="1" a="1"/>
  <c r="J142" i="6" s="1"/>
  <c r="O146" i="6"/>
  <c r="K146" i="6" s="1" a="1"/>
  <c r="K146" i="6" s="1"/>
  <c r="O113" i="6"/>
  <c r="J113" i="6" s="1" a="1"/>
  <c r="J113" i="6" s="1"/>
  <c r="O138" i="6"/>
  <c r="K138" i="6" s="1" a="1"/>
  <c r="K138" i="6" s="1"/>
  <c r="O126" i="6" l="1"/>
  <c r="N127" i="6"/>
  <c r="N125" i="6"/>
  <c r="K125" i="6" s="1" a="1"/>
  <c r="K125" i="6" s="1"/>
  <c r="N151" i="6"/>
  <c r="J151" i="6" s="1" a="1"/>
  <c r="J151" i="6" s="1"/>
  <c r="O128" i="8"/>
  <c r="N128" i="8"/>
  <c r="O127" i="8"/>
  <c r="N127" i="8"/>
  <c r="O151" i="8"/>
  <c r="N151" i="8"/>
  <c r="N150" i="6"/>
  <c r="J150" i="6" s="1" a="1"/>
  <c r="J150" i="6" s="1"/>
  <c r="O129" i="8"/>
  <c r="N129" i="8"/>
  <c r="N126" i="8"/>
  <c r="O126" i="8"/>
  <c r="J59" i="8" a="1"/>
  <c r="J59" i="8" s="1"/>
  <c r="K59" i="8" a="1"/>
  <c r="K59" i="8" s="1"/>
  <c r="O153" i="8"/>
  <c r="N153" i="8"/>
  <c r="O152" i="8"/>
  <c r="N152" i="8"/>
  <c r="K113" i="6" a="1"/>
  <c r="K113" i="6" s="1"/>
  <c r="K121" i="6" a="1"/>
  <c r="K121" i="6" s="1"/>
  <c r="J140" i="6" a="1"/>
  <c r="J140" i="6" s="1"/>
  <c r="K140" i="6" a="1"/>
  <c r="K140" i="6" s="1"/>
  <c r="K120" i="6" a="1"/>
  <c r="K120" i="6" s="1"/>
  <c r="J120" i="6" a="1"/>
  <c r="J120" i="6" s="1"/>
  <c r="K127" i="6" a="1"/>
  <c r="K127" i="6" s="1"/>
  <c r="J127" i="6" a="1"/>
  <c r="J127" i="6" s="1"/>
  <c r="K112" i="6" a="1"/>
  <c r="K112" i="6" s="1"/>
  <c r="J112" i="6" a="1"/>
  <c r="J112" i="6" s="1"/>
  <c r="J126" i="6" a="1"/>
  <c r="J126" i="6" s="1"/>
  <c r="K126" i="6" a="1"/>
  <c r="K126" i="6" s="1"/>
  <c r="J145" i="6" a="1"/>
  <c r="J145" i="6" s="1"/>
  <c r="K145" i="6" a="1"/>
  <c r="K145" i="6" s="1"/>
  <c r="K119" i="6" a="1"/>
  <c r="K119" i="6" s="1"/>
  <c r="J119" i="6" a="1"/>
  <c r="J119" i="6" s="1"/>
  <c r="J116" i="6" a="1"/>
  <c r="J116" i="6" s="1"/>
  <c r="K116" i="6" a="1"/>
  <c r="K116" i="6" s="1"/>
  <c r="K128" i="6" a="1"/>
  <c r="K128" i="6" s="1"/>
  <c r="J128" i="6" a="1"/>
  <c r="J128" i="6" s="1"/>
  <c r="K142" i="6" a="1"/>
  <c r="K142" i="6" s="1"/>
  <c r="K115" i="6" a="1"/>
  <c r="K115" i="6" s="1"/>
  <c r="J115" i="6" a="1"/>
  <c r="J115" i="6" s="1"/>
  <c r="J114" i="6" a="1"/>
  <c r="J114" i="6" s="1"/>
  <c r="K114" i="6" a="1"/>
  <c r="K114" i="6" s="1"/>
  <c r="J111" i="6" a="1"/>
  <c r="J111" i="6" s="1"/>
  <c r="K111" i="6" a="1"/>
  <c r="K111" i="6" s="1"/>
  <c r="J141" i="6" a="1"/>
  <c r="J141" i="6" s="1"/>
  <c r="K141" i="6" a="1"/>
  <c r="K141" i="6" s="1"/>
  <c r="J146" i="6" a="1"/>
  <c r="J146" i="6" s="1"/>
  <c r="J117" i="6" a="1"/>
  <c r="J117" i="6" s="1"/>
  <c r="J143" i="6" a="1"/>
  <c r="J143" i="6" s="1"/>
  <c r="K143" i="6" a="1"/>
  <c r="K143" i="6" s="1"/>
  <c r="K139" i="6" a="1"/>
  <c r="K139" i="6" s="1"/>
  <c r="J139" i="6" a="1"/>
  <c r="J139" i="6" s="1"/>
  <c r="K152" i="6" a="1"/>
  <c r="K152" i="6" s="1"/>
  <c r="J152" i="6" a="1"/>
  <c r="J152" i="6" s="1"/>
  <c r="J144" i="6" a="1"/>
  <c r="J144" i="6" s="1"/>
  <c r="K144" i="6" a="1"/>
  <c r="K144" i="6" s="1"/>
  <c r="K118" i="6" a="1"/>
  <c r="K118" i="6" s="1"/>
  <c r="J118" i="6" a="1"/>
  <c r="J118" i="6" s="1"/>
  <c r="J138" i="6" a="1"/>
  <c r="J138" i="6" s="1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N76" i="4"/>
  <c r="J76" i="4" s="1"/>
  <c r="J125" i="6" l="1" a="1"/>
  <c r="J125" i="6" s="1"/>
  <c r="K151" i="6" a="1"/>
  <c r="K151" i="6" s="1"/>
  <c r="K150" i="6" a="1"/>
  <c r="K150" i="6" s="1"/>
  <c r="K127" i="8" a="1"/>
  <c r="K127" i="8" s="1"/>
  <c r="J127" i="8" a="1"/>
  <c r="J127" i="8" s="1"/>
  <c r="K153" i="8" a="1"/>
  <c r="K153" i="8" s="1"/>
  <c r="J153" i="8" a="1"/>
  <c r="J153" i="8" s="1"/>
  <c r="K151" i="8" a="1"/>
  <c r="K151" i="8" s="1"/>
  <c r="J151" i="8" a="1"/>
  <c r="J151" i="8" s="1"/>
  <c r="K126" i="8" a="1"/>
  <c r="K126" i="8" s="1"/>
  <c r="J126" i="8" a="1"/>
  <c r="J126" i="8" s="1"/>
  <c r="K128" i="8" a="1"/>
  <c r="K128" i="8" s="1"/>
  <c r="J128" i="8" a="1"/>
  <c r="J128" i="8" s="1"/>
  <c r="K152" i="8" a="1"/>
  <c r="K152" i="8" s="1"/>
  <c r="J152" i="8" a="1"/>
  <c r="J152" i="8" s="1"/>
  <c r="K129" i="8" a="1"/>
  <c r="K129" i="8" s="1"/>
  <c r="J129" i="8" a="1"/>
  <c r="J129" i="8" s="1"/>
  <c r="N86" i="4"/>
  <c r="J86" i="4" s="1"/>
  <c r="N36" i="6" l="1"/>
  <c r="N20" i="6"/>
  <c r="J20" i="6" s="1"/>
  <c r="O20" i="6"/>
  <c r="K20" i="6" s="1"/>
  <c r="B58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O60" i="6"/>
  <c r="N61" i="6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N174" i="6"/>
  <c r="O38" i="6"/>
  <c r="N38" i="6"/>
  <c r="O37" i="6"/>
  <c r="N37" i="6"/>
  <c r="O36" i="6"/>
  <c r="O35" i="6"/>
  <c r="O34" i="6"/>
  <c r="N34" i="6"/>
  <c r="O33" i="6"/>
  <c r="N33" i="6"/>
  <c r="O32" i="6"/>
  <c r="N32" i="6"/>
  <c r="O31" i="6"/>
  <c r="N31" i="6"/>
  <c r="O30" i="6"/>
  <c r="N30" i="6"/>
  <c r="N88" i="6" l="1"/>
  <c r="J176" i="6" a="1"/>
  <c r="J176" i="6" s="1"/>
  <c r="K176" i="6" a="1"/>
  <c r="K176" i="6" s="1"/>
  <c r="J33" i="6" a="1"/>
  <c r="J33" i="6" s="1"/>
  <c r="K33" i="6" a="1"/>
  <c r="K33" i="6" s="1"/>
  <c r="J38" i="6" a="1"/>
  <c r="J38" i="6" s="1"/>
  <c r="K38" i="6" a="1"/>
  <c r="K38" i="6" s="1"/>
  <c r="J181" i="6" a="1"/>
  <c r="J181" i="6" s="1"/>
  <c r="K181" i="6" a="1"/>
  <c r="K181" i="6" s="1"/>
  <c r="J177" i="6" a="1"/>
  <c r="J177" i="6" s="1"/>
  <c r="K177" i="6" a="1"/>
  <c r="K177" i="6" s="1"/>
  <c r="J30" i="6" a="1"/>
  <c r="J30" i="6" s="1"/>
  <c r="K30" i="6" a="1"/>
  <c r="K30" i="6" s="1"/>
  <c r="J178" i="6" a="1"/>
  <c r="J178" i="6" s="1"/>
  <c r="K178" i="6" a="1"/>
  <c r="K178" i="6" s="1"/>
  <c r="J88" i="6" a="1"/>
  <c r="K88" i="6" a="1"/>
  <c r="K88" i="6" s="1"/>
  <c r="J35" i="6" a="1"/>
  <c r="J35" i="6" s="1"/>
  <c r="K35" i="6" a="1"/>
  <c r="K35" i="6" s="1"/>
  <c r="J34" i="6" a="1"/>
  <c r="J34" i="6" s="1"/>
  <c r="K34" i="6" a="1"/>
  <c r="K34" i="6" s="1"/>
  <c r="J174" i="6" a="1"/>
  <c r="J174" i="6" s="1"/>
  <c r="K174" i="6" a="1"/>
  <c r="K174" i="6" s="1"/>
  <c r="K31" i="6" a="1"/>
  <c r="K31" i="6" s="1"/>
  <c r="J31" i="6" a="1"/>
  <c r="J31" i="6" s="1"/>
  <c r="J175" i="6" a="1"/>
  <c r="J175" i="6" s="1"/>
  <c r="K175" i="6" a="1"/>
  <c r="K175" i="6" s="1"/>
  <c r="J32" i="6" a="1"/>
  <c r="J32" i="6" s="1"/>
  <c r="K32" i="6" a="1"/>
  <c r="K32" i="6" s="1"/>
  <c r="O58" i="6"/>
  <c r="J58" i="6" s="1" a="1"/>
  <c r="J58" i="6" s="1"/>
  <c r="N48" i="6"/>
  <c r="O59" i="6"/>
  <c r="N50" i="6"/>
  <c r="N62" i="6"/>
  <c r="N54" i="6"/>
  <c r="O81" i="6"/>
  <c r="J81" i="6" s="1" a="1"/>
  <c r="J81" i="6" s="1"/>
  <c r="N76" i="6"/>
  <c r="O63" i="6"/>
  <c r="J63" i="6" s="1" a="1"/>
  <c r="J63" i="6" s="1"/>
  <c r="N89" i="6"/>
  <c r="N77" i="6"/>
  <c r="N51" i="6"/>
  <c r="N55" i="6"/>
  <c r="N80" i="6"/>
  <c r="O56" i="6"/>
  <c r="J56" i="6" s="1" a="1"/>
  <c r="J56" i="6" s="1"/>
  <c r="N60" i="6"/>
  <c r="N78" i="6"/>
  <c r="O82" i="6"/>
  <c r="J82" i="6" s="1" a="1"/>
  <c r="J82" i="6" s="1"/>
  <c r="O52" i="6"/>
  <c r="K52" i="6" s="1" a="1"/>
  <c r="K52" i="6" s="1"/>
  <c r="N180" i="6"/>
  <c r="N49" i="6"/>
  <c r="O53" i="6"/>
  <c r="J53" i="6" s="1" a="1"/>
  <c r="J53" i="6" s="1"/>
  <c r="N64" i="6"/>
  <c r="O75" i="6"/>
  <c r="K75" i="6" s="1" a="1"/>
  <c r="K75" i="6" s="1"/>
  <c r="N57" i="6"/>
  <c r="O65" i="6"/>
  <c r="J65" i="6" s="1" a="1"/>
  <c r="J65" i="6" s="1"/>
  <c r="N79" i="6"/>
  <c r="N83" i="6"/>
  <c r="N87" i="6"/>
  <c r="O61" i="6"/>
  <c r="J88" i="6" l="1"/>
  <c r="K53" i="6" a="1"/>
  <c r="K53" i="6" s="1"/>
  <c r="K56" i="6" a="1"/>
  <c r="K56" i="6" s="1"/>
  <c r="J64" i="6" a="1"/>
  <c r="J64" i="6" s="1"/>
  <c r="K64" i="6" a="1"/>
  <c r="K64" i="6" s="1"/>
  <c r="J80" i="6" a="1"/>
  <c r="J80" i="6" s="1"/>
  <c r="K80" i="6" a="1"/>
  <c r="K80" i="6" s="1"/>
  <c r="J54" i="6" a="1"/>
  <c r="J54" i="6" s="1"/>
  <c r="K54" i="6" a="1"/>
  <c r="K54" i="6" s="1"/>
  <c r="J62" i="6" a="1"/>
  <c r="J62" i="6" s="1"/>
  <c r="K62" i="6" a="1"/>
  <c r="K62" i="6" s="1"/>
  <c r="J50" i="6" a="1"/>
  <c r="J50" i="6" s="1"/>
  <c r="K50" i="6" a="1"/>
  <c r="K50" i="6" s="1"/>
  <c r="K82" i="6" a="1"/>
  <c r="K82" i="6" s="1"/>
  <c r="K65" i="6" a="1"/>
  <c r="K65" i="6" s="1"/>
  <c r="K81" i="6" a="1"/>
  <c r="K81" i="6" s="1"/>
  <c r="J52" i="6" a="1"/>
  <c r="J52" i="6" s="1"/>
  <c r="K49" i="6" a="1"/>
  <c r="K49" i="6" s="1"/>
  <c r="J49" i="6" a="1"/>
  <c r="J49" i="6" s="1"/>
  <c r="J55" i="6" a="1"/>
  <c r="J55" i="6" s="1"/>
  <c r="K55" i="6" a="1"/>
  <c r="K55" i="6" s="1"/>
  <c r="J79" i="6" a="1"/>
  <c r="J79" i="6" s="1"/>
  <c r="K79" i="6" a="1"/>
  <c r="K79" i="6" s="1"/>
  <c r="K77" i="6" a="1"/>
  <c r="K77" i="6" s="1"/>
  <c r="J77" i="6" a="1"/>
  <c r="J77" i="6" s="1"/>
  <c r="J87" i="6" a="1"/>
  <c r="J87" i="6" s="1"/>
  <c r="K87" i="6" a="1"/>
  <c r="K87" i="6" s="1"/>
  <c r="K51" i="6" a="1"/>
  <c r="K51" i="6" s="1"/>
  <c r="J51" i="6" a="1"/>
  <c r="J51" i="6" s="1"/>
  <c r="K89" i="6" a="1"/>
  <c r="K89" i="6" s="1"/>
  <c r="J89" i="6" a="1"/>
  <c r="J89" i="6" s="1"/>
  <c r="J48" i="6" a="1"/>
  <c r="J48" i="6" s="1"/>
  <c r="K48" i="6" a="1"/>
  <c r="K48" i="6" s="1"/>
  <c r="K63" i="6" a="1"/>
  <c r="K63" i="6" s="1"/>
  <c r="J75" i="6" a="1"/>
  <c r="J75" i="6" s="1"/>
  <c r="K58" i="6" a="1"/>
  <c r="K58" i="6" s="1"/>
  <c r="J76" i="6" a="1"/>
  <c r="J76" i="6" s="1"/>
  <c r="K76" i="6" a="1"/>
  <c r="K76" i="6" s="1"/>
  <c r="J83" i="6" a="1"/>
  <c r="J83" i="6" s="1"/>
  <c r="K83" i="6" a="1"/>
  <c r="K83" i="6" s="1"/>
  <c r="J57" i="6" a="1"/>
  <c r="J57" i="6" s="1"/>
  <c r="K57" i="6" a="1"/>
  <c r="K57" i="6" s="1"/>
  <c r="K78" i="6" a="1"/>
  <c r="K78" i="6" s="1"/>
  <c r="J78" i="6" a="1"/>
  <c r="J78" i="6" s="1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<sst xmlns="http://schemas.openxmlformats.org/spreadsheetml/2006/main" count="2671" uniqueCount="119">
  <si>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</si>
  <si>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</si>
  <si>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</si>
  <si>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</si>
  <si>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</si>
  <si>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</si>
  <si>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</si>
  <si>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</si>
  <si>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</si>
  <si>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</si>
  <si>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</si>
  <si>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</si>
  <si>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</si>
  <si>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</si>
  <si>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</si>
  <si>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</si>
  <si>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</si>
  <si>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</si>
  <si>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</si>
  <si>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</si>
  <si>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</si>
  <si>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</si>
  <si>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</si>
  <si>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</si>
  <si>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</si>
  <si>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</si>
  <si>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</si>
  <si>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</si>
  <si>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</si>
  <si>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</si>
  <si>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</si>
  <si>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</si>
  <si>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</si>
  <si>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</si>
  <si>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</si>
  <si>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</si>
  <si>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</si>
  <si>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</si>
  <si>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</si>
  <si>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</si>
  <si>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</si>
  <si>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</si>
  <si>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</si>
  <si>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</si>
  <si>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</si>
  <si>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</si>
  <si>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</si>
  <si>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</si>
  <si>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</si>
  <si>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</si>
  <si>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</si>
  <si>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</si>
  <si>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</si>
  <si>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</si>
  <si>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</si>
  <si>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</si>
  <si>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</si>
  <si>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</si>
  <si>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</si>
  <si>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</si>
  <si>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</si>
  <si>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</si>
  <si>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</si>
  <si>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</si>
  <si>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</si>
  <si>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</si>
  <si>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</si>
  <si>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</si>
  <si>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</si>
  <si>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</si>
  <si>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</si>
  <si>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</si>
  <si>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</si>
  <si>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</si>
  <si>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</si>
  <si>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</si>
  <si>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</si>
  <si>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</si>
  <si>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</si>
  <si>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</si>
  <si>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</si>
  <si>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</si>
  <si>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</si>
  <si>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</si>
  <si>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</si>
  <si>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</si>
  <si>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</si>
  <si>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</si>
  <si>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</si>
  <si>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</si>
  <si>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</si>
  <si>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</si>
  <si>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</si>
  <si>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</si>
  <si>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</si>
  <si>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</si>
  <si>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</si>
  <si>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</si>
  <si>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</si>
  <si>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</si>
  <si>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</si>
  <si>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</si>
  <si>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</si>
  <si>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</si>
  <si>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</si>
  <si>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</si>
  <si>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</si>
  <si>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</si>
  <si>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</si>
  <si>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</si>
  <si>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</si>
  <si>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</si>
  <si>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</si>
  <si>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Boundaries</t>
  </si>
  <si>
    <t>market for perfluoropentane</t>
  </si>
  <si>
    <t>market for used perfluoropentane</t>
  </si>
  <si>
    <t>geothermal plant, single flash, facilities (electricity)</t>
  </si>
  <si>
    <t>market for steel, low-alloyed, hot rolled</t>
  </si>
  <si>
    <t>ecoinvent 3.6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</si>
</sst>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opLeftCell="A216" zoomScale="53" zoomScaleNormal="90" workbookViewId="0">
      <selection activeCell="F176" sqref="F176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21" x14ac:dyDescent="0.35">
      <c r="A1" t="s">
        <v>17</v>
      </c>
      <c r="B1">
        <v>11</v>
      </c>
      <c r="C1" s="2"/>
    </row>
    <row r="2" spans="1:21" ht="15.5" x14ac:dyDescent="0.35">
      <c r="A2" s="1" t="s">
        <v>0</v>
      </c>
      <c r="B2" s="1" t="s">
        <v>56</v>
      </c>
      <c r="C2" s="2"/>
    </row>
    <row r="3" spans="1:21" x14ac:dyDescent="0.35">
      <c r="A3" t="s">
        <v>1</v>
      </c>
      <c r="B3" t="s">
        <v>16</v>
      </c>
      <c r="C3" s="2"/>
    </row>
    <row r="5" spans="1:21" ht="15.5" x14ac:dyDescent="0.35">
      <c r="A5" s="1" t="s">
        <v>2</v>
      </c>
      <c r="B5" s="1" t="s">
        <v>54</v>
      </c>
      <c r="C5" s="2"/>
    </row>
    <row r="6" spans="1:21" x14ac:dyDescent="0.35">
      <c r="A6" t="s">
        <v>3</v>
      </c>
      <c r="B6" t="s">
        <v>104</v>
      </c>
    </row>
    <row r="7" spans="1:21" x14ac:dyDescent="0.35">
      <c r="A7" t="s">
        <v>4</v>
      </c>
    </row>
    <row r="8" spans="1:21" x14ac:dyDescent="0.35">
      <c r="A8" t="s">
        <v>5</v>
      </c>
      <c r="B8" t="s">
        <v>18</v>
      </c>
    </row>
    <row r="9" spans="1:21" x14ac:dyDescent="0.35">
      <c r="A9" t="s">
        <v>6</v>
      </c>
      <c r="B9">
        <v>1</v>
      </c>
    </row>
    <row r="10" spans="1:21" x14ac:dyDescent="0.35">
      <c r="A10" t="s">
        <v>7</v>
      </c>
      <c r="B10" t="s">
        <v>8</v>
      </c>
    </row>
    <row r="11" spans="1:21" x14ac:dyDescent="0.35">
      <c r="A11" t="s">
        <v>9</v>
      </c>
      <c r="B11" t="s">
        <v>9</v>
      </c>
    </row>
    <row r="12" spans="1:21" ht="15.5" x14ac:dyDescent="0.35">
      <c r="A12" s="1" t="s">
        <v>11</v>
      </c>
    </row>
    <row r="13" spans="1:21" ht="15.5" x14ac:dyDescent="0.35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93</v>
      </c>
      <c r="H13" s="1" t="s">
        <v>20</v>
      </c>
      <c r="I13" s="1" t="s">
        <v>57</v>
      </c>
      <c r="J13" s="1" t="s">
        <v>58</v>
      </c>
      <c r="K13" s="1" t="s">
        <v>59</v>
      </c>
      <c r="M13" s="1" t="s">
        <v>60</v>
      </c>
      <c r="N13" s="12" t="s">
        <v>113</v>
      </c>
      <c r="O13" s="12"/>
    </row>
    <row r="14" spans="1:21" x14ac:dyDescent="0.35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118</v>
      </c>
    </row>
    <row r="15" spans="1:21" x14ac:dyDescent="0.35">
      <c r="A15" t="s">
        <v>21</v>
      </c>
      <c r="B15">
        <v>192.3</v>
      </c>
      <c r="C15" t="s">
        <v>10</v>
      </c>
      <c r="D15" t="s">
        <v>18</v>
      </c>
      <c r="E15" t="s">
        <v>15</v>
      </c>
      <c r="F15" t="s">
        <v>118</v>
      </c>
      <c r="S15" t="s">
        <v>73</v>
      </c>
    </row>
    <row r="16" spans="1:21" x14ac:dyDescent="0.35">
      <c r="A16" t="s">
        <v>26</v>
      </c>
      <c r="B16">
        <v>63740000</v>
      </c>
      <c r="C16" t="s">
        <v>10</v>
      </c>
      <c r="D16" t="s">
        <v>18</v>
      </c>
      <c r="E16" t="s">
        <v>15</v>
      </c>
      <c r="F16" t="s">
        <v>118</v>
      </c>
      <c r="S16" t="s">
        <v>22</v>
      </c>
      <c r="T16">
        <v>864</v>
      </c>
      <c r="U16" t="s">
        <v>23</v>
      </c>
    </row>
    <row r="17" spans="1:20" x14ac:dyDescent="0.35">
      <c r="A17" t="s">
        <v>25</v>
      </c>
      <c r="B17">
        <v>-21246</v>
      </c>
      <c r="C17" t="s">
        <v>27</v>
      </c>
      <c r="D17" t="s">
        <v>28</v>
      </c>
      <c r="E17" t="s">
        <v>15</v>
      </c>
      <c r="F17" t="s">
        <v>118</v>
      </c>
    </row>
    <row r="18" spans="1:20" s="8" customFormat="1" x14ac:dyDescent="0.35">
      <c r="A18" s="8" t="s">
        <v>24</v>
      </c>
      <c r="B18" s="8">
        <v>0</v>
      </c>
      <c r="C18" s="8" t="s">
        <v>10</v>
      </c>
      <c r="D18" s="8" t="s">
        <v>28</v>
      </c>
      <c r="E18" s="8" t="s">
        <v>15</v>
      </c>
      <c r="F18" s="8" t="s">
        <v>118</v>
      </c>
    </row>
    <row r="19" spans="1:20" x14ac:dyDescent="0.35">
      <c r="A19" t="s">
        <v>29</v>
      </c>
      <c r="B19">
        <v>-192.3</v>
      </c>
      <c r="C19" t="s">
        <v>10</v>
      </c>
      <c r="D19" t="s">
        <v>28</v>
      </c>
      <c r="E19" t="s">
        <v>15</v>
      </c>
      <c r="F19" t="s">
        <v>118</v>
      </c>
    </row>
    <row r="20" spans="1:20" x14ac:dyDescent="0.35">
      <c r="A20" t="s">
        <v>103</v>
      </c>
      <c r="B20">
        <v>100000</v>
      </c>
      <c r="C20" t="s">
        <v>10</v>
      </c>
      <c r="D20" t="s">
        <v>70</v>
      </c>
      <c r="E20" t="s">
        <v>15</v>
      </c>
      <c r="F20" t="s">
        <v>118</v>
      </c>
      <c r="I20">
        <v>4</v>
      </c>
      <c r="J20">
        <f>N20</f>
        <v>90000</v>
      </c>
      <c r="K20">
        <f>O20</f>
        <v>110000.00000000001</v>
      </c>
      <c r="M20" t="s">
        <v>64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5.5" x14ac:dyDescent="0.35">
      <c r="A22" s="1" t="s">
        <v>2</v>
      </c>
      <c r="B22" s="1" t="s">
        <v>53</v>
      </c>
    </row>
    <row r="23" spans="1:20" x14ac:dyDescent="0.35">
      <c r="A23" t="s">
        <v>3</v>
      </c>
      <c r="B23" t="s">
        <v>46</v>
      </c>
    </row>
    <row r="24" spans="1:20" x14ac:dyDescent="0.35">
      <c r="A24" t="s">
        <v>5</v>
      </c>
      <c r="B24" t="s">
        <v>18</v>
      </c>
    </row>
    <row r="25" spans="1:20" x14ac:dyDescent="0.35">
      <c r="A25" t="s">
        <v>6</v>
      </c>
      <c r="B25" s="3">
        <v>1</v>
      </c>
    </row>
    <row r="26" spans="1:20" x14ac:dyDescent="0.35">
      <c r="A26" t="s">
        <v>7</v>
      </c>
      <c r="B26" t="s">
        <v>8</v>
      </c>
    </row>
    <row r="27" spans="1:20" x14ac:dyDescent="0.35">
      <c r="A27" t="s">
        <v>9</v>
      </c>
      <c r="B27" s="3" t="s">
        <v>39</v>
      </c>
    </row>
    <row r="28" spans="1:20" ht="15.5" x14ac:dyDescent="0.35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5.5" x14ac:dyDescent="0.35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93</v>
      </c>
      <c r="H29" s="1" t="s">
        <v>20</v>
      </c>
      <c r="I29" s="1" t="s">
        <v>57</v>
      </c>
      <c r="J29" s="1" t="s">
        <v>58</v>
      </c>
      <c r="K29" s="1" t="s">
        <v>59</v>
      </c>
      <c r="M29" s="1" t="s">
        <v>60</v>
      </c>
      <c r="N29" s="12" t="s">
        <v>113</v>
      </c>
      <c r="O29" s="12"/>
      <c r="S29" t="s">
        <v>66</v>
      </c>
    </row>
    <row r="30" spans="1:20" x14ac:dyDescent="0.35">
      <c r="A30" t="s">
        <v>30</v>
      </c>
      <c r="B30">
        <v>18</v>
      </c>
      <c r="C30" t="s">
        <v>27</v>
      </c>
      <c r="D30" t="s">
        <v>18</v>
      </c>
      <c r="E30" t="s">
        <v>15</v>
      </c>
      <c r="F30" t="s">
        <v>118</v>
      </c>
      <c r="I30">
        <v>4</v>
      </c>
      <c r="J30">
        <f t="array" ref="J30">MIN(ABS(N30:O30))</f>
        <v>13.5</v>
      </c>
      <c r="K30">
        <f t="array" ref="K30">MAX(ABS(N30:O30))</f>
        <v>22.5</v>
      </c>
      <c r="M30" t="s">
        <v>63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63</v>
      </c>
      <c r="T30">
        <v>0.25</v>
      </c>
    </row>
    <row r="31" spans="1:20" x14ac:dyDescent="0.35">
      <c r="A31" t="s">
        <v>31</v>
      </c>
      <c r="B31">
        <v>0.3</v>
      </c>
      <c r="C31" t="s">
        <v>27</v>
      </c>
      <c r="D31" t="s">
        <v>32</v>
      </c>
      <c r="E31" t="s">
        <v>15</v>
      </c>
      <c r="F31" t="s">
        <v>118</v>
      </c>
      <c r="I31">
        <v>4</v>
      </c>
      <c r="J31">
        <f t="array" ref="J31">MIN(ABS(N31:O31))</f>
        <v>0.22499999999999998</v>
      </c>
      <c r="K31">
        <f t="array" ref="K31">MAX(ABS(N31:O31))</f>
        <v>0.375</v>
      </c>
      <c r="M31" t="s">
        <v>63</v>
      </c>
      <c r="N31">
        <f t="shared" si="2"/>
        <v>0.22499999999999998</v>
      </c>
      <c r="O31">
        <f t="shared" si="3"/>
        <v>0.375</v>
      </c>
      <c r="S31" t="s">
        <v>64</v>
      </c>
      <c r="T31">
        <v>0.1</v>
      </c>
    </row>
    <row r="32" spans="1:20" x14ac:dyDescent="0.35">
      <c r="A32" t="s">
        <v>117</v>
      </c>
      <c r="B32">
        <v>197</v>
      </c>
      <c r="C32" t="s">
        <v>10</v>
      </c>
      <c r="D32" t="s">
        <v>18</v>
      </c>
      <c r="E32" t="s">
        <v>15</v>
      </c>
      <c r="F32" t="s">
        <v>118</v>
      </c>
      <c r="I32">
        <v>4</v>
      </c>
      <c r="J32">
        <f t="array" ref="J32">MIN(ABS(N32:O32))</f>
        <v>147.75</v>
      </c>
      <c r="K32">
        <f t="array" ref="K32">MAX(ABS(N32:O32))</f>
        <v>246.25</v>
      </c>
      <c r="M32" t="s">
        <v>63</v>
      </c>
      <c r="N32">
        <f t="shared" si="2"/>
        <v>147.75</v>
      </c>
      <c r="O32">
        <f t="shared" si="3"/>
        <v>246.25</v>
      </c>
      <c r="S32" t="s">
        <v>65</v>
      </c>
      <c r="T32">
        <v>0.05</v>
      </c>
    </row>
    <row r="33" spans="1:15" x14ac:dyDescent="0.35">
      <c r="A33" t="s">
        <v>36</v>
      </c>
      <c r="B33">
        <v>6.2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4.6500000000000004</v>
      </c>
      <c r="K33">
        <f t="array" ref="K33">MAX(ABS(N33:O33))</f>
        <v>7.75</v>
      </c>
      <c r="M33" t="s">
        <v>63</v>
      </c>
      <c r="N33">
        <f t="shared" si="2"/>
        <v>4.6500000000000004</v>
      </c>
      <c r="O33">
        <f t="shared" si="3"/>
        <v>7.75</v>
      </c>
    </row>
    <row r="34" spans="1:15" x14ac:dyDescent="0.35">
      <c r="A34" s="4" t="s">
        <v>38</v>
      </c>
      <c r="B34">
        <v>43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32.25</v>
      </c>
      <c r="K34">
        <f t="array" ref="K34">MAX(ABS(N34:O34))</f>
        <v>53.75</v>
      </c>
      <c r="M34" t="s">
        <v>63</v>
      </c>
      <c r="N34">
        <f t="shared" si="2"/>
        <v>32.25</v>
      </c>
      <c r="O34">
        <f t="shared" si="3"/>
        <v>53.75</v>
      </c>
    </row>
    <row r="35" spans="1:15" x14ac:dyDescent="0.35">
      <c r="A35" t="s">
        <v>33</v>
      </c>
      <c r="B35">
        <v>-720</v>
      </c>
      <c r="C35" t="s">
        <v>10</v>
      </c>
      <c r="D35" t="s">
        <v>28</v>
      </c>
      <c r="E35" t="s">
        <v>15</v>
      </c>
      <c r="F35" t="s">
        <v>118</v>
      </c>
      <c r="I35">
        <v>4</v>
      </c>
      <c r="J35">
        <f t="array" ref="J35">MIN(ABS(N35:O35))</f>
        <v>540</v>
      </c>
      <c r="K35">
        <f t="array" ref="K35">MAX(ABS(N35:O35))</f>
        <v>900</v>
      </c>
      <c r="M35" t="s">
        <v>63</v>
      </c>
      <c r="N35">
        <f>IF($M35=$S$30,$B35*(1-$T$30),IF($M35=$S$31,$B35*(1-$T$31),IF($M35=$S$32,$B35*(1-$T$32),"ERROR")))</f>
        <v>-540</v>
      </c>
      <c r="O35">
        <f t="shared" si="3"/>
        <v>-900</v>
      </c>
    </row>
    <row r="36" spans="1:15" s="8" customFormat="1" x14ac:dyDescent="0.35">
      <c r="A36" s="8" t="s">
        <v>24</v>
      </c>
      <c r="B36" s="8">
        <v>0</v>
      </c>
      <c r="C36" s="8" t="s">
        <v>10</v>
      </c>
      <c r="D36" s="8" t="s">
        <v>28</v>
      </c>
      <c r="E36" s="8" t="s">
        <v>15</v>
      </c>
      <c r="F36" s="8" t="s">
        <v>118</v>
      </c>
      <c r="M36" s="8" t="s">
        <v>63</v>
      </c>
      <c r="N36" s="8">
        <f>IF($M36=$S$30,$B36*(1-$T$30),IF($M36=$S$31,$B36*(1-$T$31),IF($M36=$S$32,$B36*(1-$T$32),"ERROR")))</f>
        <v>0</v>
      </c>
      <c r="O36" s="8">
        <f t="shared" si="3"/>
        <v>0</v>
      </c>
    </row>
    <row r="37" spans="1:15" s="8" customFormat="1" x14ac:dyDescent="0.35">
      <c r="A37" s="8" t="s">
        <v>37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 t="shared" si="2"/>
        <v>0</v>
      </c>
      <c r="O37" s="8">
        <f t="shared" si="3"/>
        <v>0</v>
      </c>
    </row>
    <row r="38" spans="1:15" x14ac:dyDescent="0.35">
      <c r="A38" t="s">
        <v>34</v>
      </c>
      <c r="B38">
        <v>-43</v>
      </c>
      <c r="C38" t="s">
        <v>10</v>
      </c>
      <c r="D38" t="s">
        <v>28</v>
      </c>
      <c r="E38" t="s">
        <v>15</v>
      </c>
      <c r="F38" t="s">
        <v>118</v>
      </c>
      <c r="I38">
        <v>4</v>
      </c>
      <c r="J38">
        <f t="array" ref="J38">MIN(ABS(N38:O38))</f>
        <v>32.25</v>
      </c>
      <c r="K38">
        <f t="array" ref="K38">MAX(ABS(N38:O38))</f>
        <v>53.75</v>
      </c>
      <c r="M38" t="s">
        <v>63</v>
      </c>
      <c r="N38">
        <f t="shared" si="2"/>
        <v>-32.25</v>
      </c>
      <c r="O38">
        <f t="shared" si="3"/>
        <v>-53.75</v>
      </c>
    </row>
    <row r="40" spans="1:15" ht="15.5" x14ac:dyDescent="0.35">
      <c r="A40" s="1" t="s">
        <v>2</v>
      </c>
      <c r="B40" s="1" t="s">
        <v>52</v>
      </c>
    </row>
    <row r="41" spans="1:15" x14ac:dyDescent="0.35">
      <c r="A41" t="s">
        <v>3</v>
      </c>
      <c r="B41" t="s">
        <v>46</v>
      </c>
    </row>
    <row r="42" spans="1:15" x14ac:dyDescent="0.35">
      <c r="A42" t="s">
        <v>5</v>
      </c>
      <c r="B42" t="s">
        <v>18</v>
      </c>
    </row>
    <row r="43" spans="1:15" x14ac:dyDescent="0.35">
      <c r="A43" t="s">
        <v>6</v>
      </c>
      <c r="B43" s="3">
        <v>1</v>
      </c>
    </row>
    <row r="44" spans="1:15" x14ac:dyDescent="0.35">
      <c r="A44" t="s">
        <v>7</v>
      </c>
      <c r="B44" t="s">
        <v>8</v>
      </c>
    </row>
    <row r="45" spans="1:15" x14ac:dyDescent="0.35">
      <c r="A45" t="s">
        <v>9</v>
      </c>
      <c r="B45" s="3" t="s">
        <v>81</v>
      </c>
    </row>
    <row r="46" spans="1:15" ht="15.5" x14ac:dyDescent="0.35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5.5" x14ac:dyDescent="0.35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93</v>
      </c>
      <c r="H47" s="1" t="s">
        <v>20</v>
      </c>
      <c r="I47" s="1" t="s">
        <v>57</v>
      </c>
      <c r="J47" s="1" t="s">
        <v>58</v>
      </c>
      <c r="K47" s="1" t="s">
        <v>59</v>
      </c>
      <c r="M47" s="1" t="s">
        <v>60</v>
      </c>
      <c r="N47" s="12" t="s">
        <v>113</v>
      </c>
      <c r="O47" s="12"/>
    </row>
    <row r="48" spans="1:15" x14ac:dyDescent="0.35">
      <c r="A48" t="s">
        <v>30</v>
      </c>
      <c r="B48" s="7">
        <f>Plants_skip!B13/303.3</f>
        <v>1901.4836795252224</v>
      </c>
      <c r="C48" t="s">
        <v>27</v>
      </c>
      <c r="D48" t="s">
        <v>18</v>
      </c>
      <c r="E48" t="s">
        <v>15</v>
      </c>
      <c r="F48" t="s">
        <v>118</v>
      </c>
      <c r="I48">
        <v>4</v>
      </c>
      <c r="J48" s="5">
        <f t="array" ref="J48">MIN(ABS(N48:O48))</f>
        <v>1711.3353115727002</v>
      </c>
      <c r="K48" s="5">
        <f t="array" ref="K48">MAX(ABS(N48:O48))</f>
        <v>2091.6320474777449</v>
      </c>
      <c r="M48" t="s">
        <v>64</v>
      </c>
      <c r="N48">
        <f t="shared" ref="N48:N65" si="4">IF($M48=$S$30,$B48*(1-$T$30),IF($M48=$S$31,$B48*(1-$T$31),IF($M48=$S$32,$B48*(1-$T$32),"ERROR")))</f>
        <v>1711.3353115727002</v>
      </c>
      <c r="O48">
        <f t="shared" ref="O48:O65" si="5">IF($M48=$S$30,$B48*(1+$T$30),IF($M48=$S$31,$B48*(1+$T$31),IF($M48=$S$32,$B48*(1+$T$32),"ERROR")))</f>
        <v>2091.6320474777449</v>
      </c>
    </row>
    <row r="49" spans="1:19" x14ac:dyDescent="0.35">
      <c r="A49" t="s">
        <v>31</v>
      </c>
      <c r="B49" s="7">
        <f>Plants_skip!B14/303.3</f>
        <v>81.008902077151333</v>
      </c>
      <c r="C49" t="s">
        <v>27</v>
      </c>
      <c r="D49" t="s">
        <v>32</v>
      </c>
      <c r="E49" t="s">
        <v>15</v>
      </c>
      <c r="F49" t="s">
        <v>118</v>
      </c>
      <c r="I49">
        <v>4</v>
      </c>
      <c r="J49" s="5">
        <f t="array" ref="J49">MIN(ABS(N49:O49))</f>
        <v>72.908011869436208</v>
      </c>
      <c r="K49" s="5">
        <f t="array" ref="K49">MAX(ABS(N49:O49))</f>
        <v>89.109792284866472</v>
      </c>
      <c r="M49" t="s">
        <v>64</v>
      </c>
      <c r="N49">
        <f t="shared" si="4"/>
        <v>72.908011869436208</v>
      </c>
      <c r="O49">
        <f t="shared" si="5"/>
        <v>89.109792284866472</v>
      </c>
    </row>
    <row r="50" spans="1:19" x14ac:dyDescent="0.35">
      <c r="A50" t="s">
        <v>40</v>
      </c>
      <c r="B50" s="7">
        <f>Plants_skip!B15/303.3</f>
        <v>11623.442136498516</v>
      </c>
      <c r="C50" t="s">
        <v>10</v>
      </c>
      <c r="D50" t="s">
        <v>18</v>
      </c>
      <c r="E50" t="s">
        <v>15</v>
      </c>
      <c r="F50" t="s">
        <v>118</v>
      </c>
      <c r="I50">
        <v>4</v>
      </c>
      <c r="J50" s="5">
        <f t="array" ref="J50">MIN(ABS(N50:O50))</f>
        <v>10461.097922848665</v>
      </c>
      <c r="K50" s="5">
        <f t="array" ref="K50">MAX(ABS(N50:O50))</f>
        <v>12785.786350148368</v>
      </c>
      <c r="M50" t="s">
        <v>64</v>
      </c>
      <c r="N50">
        <f t="shared" si="4"/>
        <v>10461.097922848665</v>
      </c>
      <c r="O50">
        <f t="shared" si="5"/>
        <v>12785.786350148368</v>
      </c>
    </row>
    <row r="51" spans="1:19" x14ac:dyDescent="0.35">
      <c r="A51" t="s">
        <v>19</v>
      </c>
      <c r="B51" s="7">
        <f>Plants_skip!B16/303.3</f>
        <v>656.973293768546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591.27596439169145</v>
      </c>
      <c r="K51" s="5">
        <f t="array" ref="K51">MAX(ABS(N51:O51))</f>
        <v>722.67062314540067</v>
      </c>
      <c r="M51" t="s">
        <v>64</v>
      </c>
      <c r="N51">
        <f t="shared" si="4"/>
        <v>591.27596439169145</v>
      </c>
      <c r="O51">
        <f t="shared" si="5"/>
        <v>722.67062314540067</v>
      </c>
    </row>
    <row r="52" spans="1:19" x14ac:dyDescent="0.35">
      <c r="A52" t="s">
        <v>41</v>
      </c>
      <c r="B52" s="7">
        <f>Plants_skip!B17/303.3</f>
        <v>513.64985163204744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462.28486646884272</v>
      </c>
      <c r="K52" s="5">
        <f t="array" ref="K52">MAX(ABS(N52:O52))</f>
        <v>565.01483679525222</v>
      </c>
      <c r="M52" t="s">
        <v>64</v>
      </c>
      <c r="N52">
        <f t="shared" si="4"/>
        <v>462.28486646884272</v>
      </c>
      <c r="O52">
        <f t="shared" si="5"/>
        <v>565.01483679525222</v>
      </c>
    </row>
    <row r="53" spans="1:19" x14ac:dyDescent="0.35">
      <c r="A53" t="s">
        <v>42</v>
      </c>
      <c r="B53" s="7">
        <f>Plants_skip!B18/303.3</f>
        <v>133.53115727002967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100.14836795252225</v>
      </c>
      <c r="K53" s="5">
        <f t="array" ref="K53">MAX(ABS(N53:O53))</f>
        <v>166.91394658753708</v>
      </c>
      <c r="M53" t="s">
        <v>63</v>
      </c>
      <c r="N53">
        <f t="shared" si="4"/>
        <v>100.14836795252225</v>
      </c>
      <c r="O53">
        <f t="shared" si="5"/>
        <v>166.91394658753708</v>
      </c>
    </row>
    <row r="54" spans="1:19" x14ac:dyDescent="0.35">
      <c r="A54" s="4" t="s">
        <v>38</v>
      </c>
      <c r="B54" s="7">
        <f>Plants_skip!B19/303.3</f>
        <v>528.78338278931744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475.90504451038572</v>
      </c>
      <c r="K54" s="5">
        <f t="array" ref="K54">MAX(ABS(N54:O54))</f>
        <v>581.66172106824922</v>
      </c>
      <c r="M54" t="s">
        <v>64</v>
      </c>
      <c r="N54">
        <f t="shared" si="4"/>
        <v>475.90504451038572</v>
      </c>
      <c r="O54">
        <f t="shared" si="5"/>
        <v>581.66172106824922</v>
      </c>
    </row>
    <row r="55" spans="1:19" x14ac:dyDescent="0.35">
      <c r="A55" t="s">
        <v>43</v>
      </c>
      <c r="B55" s="7">
        <f>Plants_skip!B20/303.3</f>
        <v>389.3768545994065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292.03264094955489</v>
      </c>
      <c r="K55" s="5">
        <f t="array" ref="K55">MAX(ABS(N55:O55))</f>
        <v>486.72106824925811</v>
      </c>
      <c r="M55" t="s">
        <v>63</v>
      </c>
      <c r="N55">
        <f t="shared" si="4"/>
        <v>292.03264094955489</v>
      </c>
      <c r="O55">
        <f t="shared" si="5"/>
        <v>486.72106824925811</v>
      </c>
    </row>
    <row r="56" spans="1:19" x14ac:dyDescent="0.35">
      <c r="A56" t="s">
        <v>21</v>
      </c>
      <c r="B56" s="7">
        <f>Plants_skip!B21/303.3</f>
        <v>259.58456973293767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194.68842729970325</v>
      </c>
      <c r="K56" s="5">
        <f t="array" ref="K56">MAX(ABS(N56:O56))</f>
        <v>324.48071216617211</v>
      </c>
      <c r="M56" t="s">
        <v>63</v>
      </c>
      <c r="N56">
        <f t="shared" si="4"/>
        <v>194.68842729970325</v>
      </c>
      <c r="O56">
        <f t="shared" si="5"/>
        <v>324.48071216617211</v>
      </c>
    </row>
    <row r="57" spans="1:19" x14ac:dyDescent="0.35">
      <c r="A57" t="s">
        <v>44</v>
      </c>
      <c r="B57" s="7">
        <f>Plants_skip!B22/303.3</f>
        <v>12857.448071216617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11571.703264094955</v>
      </c>
      <c r="K57" s="5">
        <f t="array" ref="K57">MAX(ABS(N57:O57))</f>
        <v>14143.192878338279</v>
      </c>
      <c r="M57" t="s">
        <v>64</v>
      </c>
      <c r="N57">
        <f t="shared" si="4"/>
        <v>11571.703264094955</v>
      </c>
      <c r="O57">
        <f t="shared" si="5"/>
        <v>14143.192878338279</v>
      </c>
      <c r="Q57" t="s">
        <v>71</v>
      </c>
      <c r="R57">
        <v>2400</v>
      </c>
      <c r="S57" t="s">
        <v>72</v>
      </c>
    </row>
    <row r="58" spans="1:19" x14ac:dyDescent="0.35">
      <c r="A58" t="s">
        <v>33</v>
      </c>
      <c r="B58" s="7">
        <f>Plants_skip!B23/303.3</f>
        <v>-194421.36498516321</v>
      </c>
      <c r="C58" t="s">
        <v>10</v>
      </c>
      <c r="D58" t="s">
        <v>28</v>
      </c>
      <c r="E58" t="s">
        <v>15</v>
      </c>
      <c r="F58" t="s">
        <v>118</v>
      </c>
      <c r="I58">
        <v>4</v>
      </c>
      <c r="J58" s="5">
        <f t="array" ref="J58">MIN(ABS(N58:O58))</f>
        <v>174979.2284866469</v>
      </c>
      <c r="K58" s="5">
        <f t="array" ref="K58">MAX(ABS(N58:O58))</f>
        <v>213863.50148367955</v>
      </c>
      <c r="M58" t="s">
        <v>64</v>
      </c>
      <c r="N58">
        <f t="shared" si="4"/>
        <v>-174979.2284866469</v>
      </c>
      <c r="O58">
        <f t="shared" si="5"/>
        <v>-213863.50148367955</v>
      </c>
    </row>
    <row r="59" spans="1:19" s="8" customFormat="1" x14ac:dyDescent="0.35">
      <c r="A59" s="8" t="s">
        <v>24</v>
      </c>
      <c r="B59" s="9">
        <v>0</v>
      </c>
      <c r="C59" s="8" t="s">
        <v>10</v>
      </c>
      <c r="D59" s="8" t="s">
        <v>28</v>
      </c>
      <c r="E59" s="8" t="s">
        <v>15</v>
      </c>
      <c r="F59" s="8" t="s">
        <v>118</v>
      </c>
      <c r="J59" s="10"/>
      <c r="K59" s="10"/>
      <c r="M59" s="8" t="s">
        <v>64</v>
      </c>
      <c r="N59" s="8">
        <f t="shared" si="4"/>
        <v>0</v>
      </c>
      <c r="O59" s="8">
        <f t="shared" si="5"/>
        <v>0</v>
      </c>
    </row>
    <row r="60" spans="1:19" s="8" customFormat="1" x14ac:dyDescent="0.35">
      <c r="A60" s="8" t="s">
        <v>37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4"/>
        <v>0</v>
      </c>
      <c r="O60" s="8">
        <f t="shared" si="5"/>
        <v>0</v>
      </c>
    </row>
    <row r="61" spans="1:19" s="8" customFormat="1" x14ac:dyDescent="0.35">
      <c r="A61" s="8" t="s">
        <v>67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63</v>
      </c>
      <c r="N61" s="8">
        <f t="shared" si="4"/>
        <v>0</v>
      </c>
      <c r="O61" s="8">
        <f t="shared" si="5"/>
        <v>0</v>
      </c>
    </row>
    <row r="62" spans="1:19" x14ac:dyDescent="0.35">
      <c r="A62" t="s">
        <v>34</v>
      </c>
      <c r="B62" s="7">
        <f>Plants_skip!B27/303.3</f>
        <v>-528.78338278931744</v>
      </c>
      <c r="C62" t="s">
        <v>10</v>
      </c>
      <c r="D62" t="s">
        <v>28</v>
      </c>
      <c r="E62" t="s">
        <v>15</v>
      </c>
      <c r="F62" t="s">
        <v>118</v>
      </c>
      <c r="I62">
        <v>4</v>
      </c>
      <c r="J62" s="5">
        <f t="array" ref="J62">MIN(ABS(N62:O62))</f>
        <v>475.90504451038572</v>
      </c>
      <c r="K62" s="5">
        <f t="array" ref="K62">MAX(ABS(N62:O62))</f>
        <v>581.66172106824922</v>
      </c>
      <c r="M62" t="s">
        <v>64</v>
      </c>
      <c r="N62">
        <f t="shared" si="4"/>
        <v>-475.90504451038572</v>
      </c>
      <c r="O62">
        <f t="shared" si="5"/>
        <v>-581.66172106824922</v>
      </c>
    </row>
    <row r="63" spans="1:19" x14ac:dyDescent="0.35">
      <c r="A63" t="s">
        <v>68</v>
      </c>
      <c r="B63" s="7">
        <f>Plants_skip!B28/303.3</f>
        <v>-389.3768545994065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292.03264094955489</v>
      </c>
      <c r="K63" s="5">
        <f t="array" ref="K63">MAX(ABS(N63:O63))</f>
        <v>486.72106824925811</v>
      </c>
      <c r="M63" t="s">
        <v>63</v>
      </c>
      <c r="N63">
        <f t="shared" si="4"/>
        <v>-292.03264094955489</v>
      </c>
      <c r="O63">
        <f t="shared" si="5"/>
        <v>-486.72106824925811</v>
      </c>
    </row>
    <row r="64" spans="1:19" x14ac:dyDescent="0.35">
      <c r="A64" t="s">
        <v>69</v>
      </c>
      <c r="B64" s="7">
        <f>Plants_skip!B29/303.3</f>
        <v>-259.58456973293767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194.68842729970325</v>
      </c>
      <c r="K64" s="5">
        <f t="array" ref="K64">MAX(ABS(N64:O64))</f>
        <v>324.48071216617211</v>
      </c>
      <c r="M64" t="s">
        <v>63</v>
      </c>
      <c r="N64">
        <f t="shared" si="4"/>
        <v>-194.68842729970325</v>
      </c>
      <c r="O64">
        <f t="shared" si="5"/>
        <v>-324.48071216617211</v>
      </c>
    </row>
    <row r="65" spans="1:15" x14ac:dyDescent="0.35">
      <c r="A65" t="s">
        <v>45</v>
      </c>
      <c r="B65" s="7">
        <f>Plants_skip!B30/303.3</f>
        <v>-12857.448071216617</v>
      </c>
      <c r="C65" t="s">
        <v>10</v>
      </c>
      <c r="D65" t="s">
        <v>32</v>
      </c>
      <c r="E65" t="s">
        <v>15</v>
      </c>
      <c r="F65" t="s">
        <v>118</v>
      </c>
      <c r="I65">
        <v>4</v>
      </c>
      <c r="J65" s="5">
        <f t="array" ref="J65">MIN(ABS(N65:O65))</f>
        <v>11571.703264094955</v>
      </c>
      <c r="K65" s="5">
        <f t="array" ref="K65">MAX(ABS(N65:O65))</f>
        <v>14143.192878338279</v>
      </c>
      <c r="M65" t="s">
        <v>64</v>
      </c>
      <c r="N65">
        <f t="shared" si="4"/>
        <v>-11571.703264094955</v>
      </c>
      <c r="O65">
        <f t="shared" si="5"/>
        <v>-14143.192878338279</v>
      </c>
    </row>
    <row r="67" spans="1:15" ht="15.5" x14ac:dyDescent="0.35">
      <c r="A67" s="1" t="s">
        <v>2</v>
      </c>
      <c r="B67" s="1" t="s">
        <v>51</v>
      </c>
    </row>
    <row r="68" spans="1:15" x14ac:dyDescent="0.35">
      <c r="A68" t="s">
        <v>3</v>
      </c>
      <c r="B68" t="s">
        <v>46</v>
      </c>
    </row>
    <row r="69" spans="1:15" x14ac:dyDescent="0.35">
      <c r="A69" t="s">
        <v>5</v>
      </c>
      <c r="B69" t="s">
        <v>18</v>
      </c>
    </row>
    <row r="70" spans="1:15" x14ac:dyDescent="0.35">
      <c r="A70" t="s">
        <v>6</v>
      </c>
      <c r="B70" s="3">
        <v>1</v>
      </c>
    </row>
    <row r="71" spans="1:15" x14ac:dyDescent="0.35">
      <c r="A71" t="s">
        <v>7</v>
      </c>
      <c r="B71" t="s">
        <v>8</v>
      </c>
    </row>
    <row r="72" spans="1:15" x14ac:dyDescent="0.35">
      <c r="A72" t="s">
        <v>9</v>
      </c>
      <c r="B72" s="3" t="s">
        <v>81</v>
      </c>
    </row>
    <row r="73" spans="1:15" ht="15.5" x14ac:dyDescent="0.35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5.5" x14ac:dyDescent="0.35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93</v>
      </c>
      <c r="H74" s="1" t="s">
        <v>20</v>
      </c>
      <c r="I74" s="1" t="s">
        <v>57</v>
      </c>
      <c r="J74" s="1" t="s">
        <v>58</v>
      </c>
      <c r="K74" s="1" t="s">
        <v>59</v>
      </c>
      <c r="M74" s="1" t="s">
        <v>60</v>
      </c>
      <c r="N74" s="12" t="s">
        <v>113</v>
      </c>
      <c r="O74" s="12"/>
    </row>
    <row r="75" spans="1:15" x14ac:dyDescent="0.35">
      <c r="A75" t="s">
        <v>117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118</v>
      </c>
      <c r="I75">
        <v>4</v>
      </c>
      <c r="J75">
        <f t="array" ref="J75">MIN(ABS(N75:O75))</f>
        <v>8564.25</v>
      </c>
      <c r="K75">
        <f t="array" ref="K75">MAX(ABS(N75:O75))</f>
        <v>9465.75</v>
      </c>
      <c r="M75" t="s">
        <v>65</v>
      </c>
      <c r="N75">
        <f t="shared" ref="N75:N181" si="6">IF($M75=$S$30,$B75*(1-$T$30),IF($M75=$S$31,$B75*(1-$T$31),IF($M75=$S$32,$B75*(1-$T$32),"ERROR")))</f>
        <v>8564.25</v>
      </c>
      <c r="O75">
        <f t="shared" ref="O75:O181" si="7">IF($M75=$S$30,$B75*(1+$T$30),IF($M75=$S$31,$B75*(1+$T$31),IF($M75=$S$32,$B75*(1+$T$32),"ERROR")))</f>
        <v>9465.75</v>
      </c>
    </row>
    <row r="76" spans="1:15" x14ac:dyDescent="0.35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2008.3</v>
      </c>
      <c r="K76">
        <f t="array" ref="K76">MAX(ABS(N76:O76))</f>
        <v>2219.7000000000003</v>
      </c>
      <c r="M76" t="s">
        <v>65</v>
      </c>
      <c r="N76">
        <f t="shared" si="6"/>
        <v>2008.3</v>
      </c>
      <c r="O76">
        <f t="shared" si="7"/>
        <v>2219.7000000000003</v>
      </c>
    </row>
    <row r="77" spans="1:15" x14ac:dyDescent="0.35">
      <c r="A77" t="s">
        <v>41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191.25</v>
      </c>
      <c r="K77">
        <f t="array" ref="K77">MAX(ABS(N77:O77))</f>
        <v>318.75</v>
      </c>
      <c r="M77" t="s">
        <v>63</v>
      </c>
      <c r="N77">
        <f t="shared" si="6"/>
        <v>191.25</v>
      </c>
      <c r="O77">
        <f t="shared" si="7"/>
        <v>318.75</v>
      </c>
    </row>
    <row r="78" spans="1:15" x14ac:dyDescent="0.35">
      <c r="A78" t="s">
        <v>42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339.3</v>
      </c>
      <c r="K78">
        <f t="array" ref="K78">MAX(ABS(N78:O78))</f>
        <v>414.70000000000005</v>
      </c>
      <c r="M78" t="s">
        <v>64</v>
      </c>
      <c r="N78">
        <f t="shared" si="6"/>
        <v>339.3</v>
      </c>
      <c r="O78">
        <f t="shared" si="7"/>
        <v>414.70000000000005</v>
      </c>
    </row>
    <row r="79" spans="1:15" x14ac:dyDescent="0.35">
      <c r="A79" t="s">
        <v>47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441.75</v>
      </c>
      <c r="K79">
        <f t="array" ref="K79">MAX(ABS(N79:O79))</f>
        <v>488.25</v>
      </c>
      <c r="M79" t="s">
        <v>65</v>
      </c>
      <c r="N79">
        <f t="shared" si="6"/>
        <v>441.75</v>
      </c>
      <c r="O79">
        <f t="shared" si="7"/>
        <v>488.25</v>
      </c>
    </row>
    <row r="80" spans="1:15" x14ac:dyDescent="0.35">
      <c r="A80" s="4" t="s">
        <v>38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237.6</v>
      </c>
      <c r="K80">
        <f t="array" ref="K80">MAX(ABS(N80:O80))</f>
        <v>290.40000000000003</v>
      </c>
      <c r="M80" t="s">
        <v>64</v>
      </c>
      <c r="N80">
        <f t="shared" si="6"/>
        <v>237.6</v>
      </c>
      <c r="O80">
        <f t="shared" si="7"/>
        <v>290.40000000000003</v>
      </c>
    </row>
    <row r="81" spans="1:15" x14ac:dyDescent="0.35">
      <c r="A81" t="s">
        <v>43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8.1</v>
      </c>
      <c r="K81">
        <f t="array" ref="K81">MAX(ABS(N81:O81))</f>
        <v>9.9</v>
      </c>
      <c r="M81" t="s">
        <v>64</v>
      </c>
      <c r="N81">
        <f t="shared" si="6"/>
        <v>8.1</v>
      </c>
      <c r="O81">
        <f t="shared" si="7"/>
        <v>9.9</v>
      </c>
    </row>
    <row r="82" spans="1:15" x14ac:dyDescent="0.35">
      <c r="A82" t="s">
        <v>48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2034.8999999999999</v>
      </c>
      <c r="K82">
        <f t="array" ref="K82">MAX(ABS(N82:O82))</f>
        <v>2249.1</v>
      </c>
      <c r="M82" t="s">
        <v>65</v>
      </c>
      <c r="N82">
        <f t="shared" si="6"/>
        <v>2034.8999999999999</v>
      </c>
      <c r="O82">
        <f t="shared" si="7"/>
        <v>2249.1</v>
      </c>
    </row>
    <row r="83" spans="1:15" x14ac:dyDescent="0.35">
      <c r="A83" t="s">
        <v>49</v>
      </c>
      <c r="B83">
        <f>Plants_skip!B48/303.3</f>
        <v>683</v>
      </c>
      <c r="C83" t="s">
        <v>10</v>
      </c>
      <c r="D83" t="s">
        <v>70</v>
      </c>
      <c r="E83" t="s">
        <v>15</v>
      </c>
      <c r="F83" t="s">
        <v>118</v>
      </c>
      <c r="I83">
        <v>4</v>
      </c>
      <c r="J83">
        <f t="array" ref="J83">MIN(ABS(N83:O83))</f>
        <v>614.70000000000005</v>
      </c>
      <c r="K83">
        <f t="array" ref="K83">MAX(ABS(N83:O83))</f>
        <v>751.30000000000007</v>
      </c>
      <c r="M83" t="s">
        <v>64</v>
      </c>
      <c r="N83">
        <f t="shared" si="6"/>
        <v>614.70000000000005</v>
      </c>
      <c r="O83">
        <f t="shared" si="7"/>
        <v>751.30000000000007</v>
      </c>
    </row>
    <row r="84" spans="1:15" x14ac:dyDescent="0.35">
      <c r="A84" s="8" t="s">
        <v>24</v>
      </c>
      <c r="B84" s="8">
        <v>0</v>
      </c>
      <c r="C84" s="8" t="s">
        <v>10</v>
      </c>
      <c r="D84" s="8" t="s">
        <v>28</v>
      </c>
      <c r="E84" s="8" t="s">
        <v>15</v>
      </c>
      <c r="F84" s="8" t="s">
        <v>118</v>
      </c>
      <c r="G84" s="8"/>
      <c r="H84" s="8"/>
      <c r="I84" s="8"/>
      <c r="J84" s="8"/>
      <c r="K84" s="8"/>
      <c r="L84" s="8"/>
      <c r="M84" s="8" t="s">
        <v>65</v>
      </c>
      <c r="N84" s="8">
        <f t="shared" si="6"/>
        <v>0</v>
      </c>
      <c r="O84" s="8">
        <f t="shared" si="7"/>
        <v>0</v>
      </c>
    </row>
    <row r="85" spans="1:15" x14ac:dyDescent="0.35">
      <c r="A85" s="8" t="s">
        <v>37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63</v>
      </c>
      <c r="N85" s="8">
        <f t="shared" si="6"/>
        <v>0</v>
      </c>
      <c r="O85" s="8">
        <f t="shared" si="7"/>
        <v>0</v>
      </c>
    </row>
    <row r="86" spans="1:15" x14ac:dyDescent="0.35">
      <c r="A86" s="8" t="s">
        <v>67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64</v>
      </c>
      <c r="N86" s="8">
        <f t="shared" si="6"/>
        <v>0</v>
      </c>
      <c r="O86" s="8">
        <f t="shared" si="7"/>
        <v>0</v>
      </c>
    </row>
    <row r="87" spans="1:15" x14ac:dyDescent="0.35">
      <c r="A87" t="s">
        <v>34</v>
      </c>
      <c r="B87">
        <f>Plants_skip!B52/303.3</f>
        <v>-264</v>
      </c>
      <c r="C87" t="s">
        <v>10</v>
      </c>
      <c r="D87" t="s">
        <v>28</v>
      </c>
      <c r="E87" t="s">
        <v>15</v>
      </c>
      <c r="F87" t="s">
        <v>118</v>
      </c>
      <c r="I87">
        <v>4</v>
      </c>
      <c r="J87">
        <f t="array" ref="J87">MIN(ABS(N87:O87))</f>
        <v>237.6</v>
      </c>
      <c r="K87">
        <f t="array" ref="K87">MAX(ABS(N87:O87))</f>
        <v>290.40000000000003</v>
      </c>
      <c r="M87" t="s">
        <v>64</v>
      </c>
      <c r="N87">
        <f t="shared" si="6"/>
        <v>-237.6</v>
      </c>
      <c r="O87">
        <f t="shared" si="7"/>
        <v>-290.40000000000003</v>
      </c>
    </row>
    <row r="88" spans="1:15" x14ac:dyDescent="0.35">
      <c r="A88" t="s">
        <v>68</v>
      </c>
      <c r="B88">
        <f>Plants_skip!B53/303.3</f>
        <v>-8.9999999999999982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8.0999999999999979</v>
      </c>
      <c r="K88">
        <f t="array" ref="K88">MAX(ABS(N88:O88))</f>
        <v>9.8999999999999986</v>
      </c>
      <c r="M88" t="s">
        <v>64</v>
      </c>
      <c r="N88">
        <f t="shared" si="6"/>
        <v>-8.0999999999999979</v>
      </c>
      <c r="O88">
        <f t="shared" si="7"/>
        <v>-9.8999999999999986</v>
      </c>
    </row>
    <row r="89" spans="1:15" x14ac:dyDescent="0.35">
      <c r="A89" t="s">
        <v>50</v>
      </c>
      <c r="B89">
        <f>Plants_skip!B54/303.3</f>
        <v>-465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441.75</v>
      </c>
      <c r="K89">
        <f t="array" ref="K89">MAX(ABS(N89:O89))</f>
        <v>488.25</v>
      </c>
      <c r="M89" t="s">
        <v>65</v>
      </c>
      <c r="N89">
        <f t="shared" si="6"/>
        <v>-441.75</v>
      </c>
      <c r="O89">
        <f t="shared" si="7"/>
        <v>-488.25</v>
      </c>
    </row>
    <row r="91" spans="1:15" ht="15.5" x14ac:dyDescent="0.35">
      <c r="A91" s="1" t="s">
        <v>2</v>
      </c>
      <c r="B91" s="1" t="s">
        <v>55</v>
      </c>
    </row>
    <row r="92" spans="1:15" x14ac:dyDescent="0.35">
      <c r="A92" t="s">
        <v>3</v>
      </c>
      <c r="B92" t="s">
        <v>46</v>
      </c>
    </row>
    <row r="93" spans="1:15" x14ac:dyDescent="0.35">
      <c r="A93" t="s">
        <v>5</v>
      </c>
      <c r="B93" t="s">
        <v>18</v>
      </c>
    </row>
    <row r="94" spans="1:15" x14ac:dyDescent="0.35">
      <c r="A94" t="s">
        <v>6</v>
      </c>
      <c r="B94" s="3">
        <v>1</v>
      </c>
    </row>
    <row r="95" spans="1:15" x14ac:dyDescent="0.35">
      <c r="A95" t="s">
        <v>7</v>
      </c>
      <c r="B95" t="s">
        <v>8</v>
      </c>
    </row>
    <row r="96" spans="1:15" x14ac:dyDescent="0.35">
      <c r="A96" t="s">
        <v>9</v>
      </c>
      <c r="B96" s="3" t="s">
        <v>81</v>
      </c>
      <c r="D96" t="s">
        <v>83</v>
      </c>
    </row>
    <row r="97" spans="1:15" ht="15.5" x14ac:dyDescent="0.35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5.5" x14ac:dyDescent="0.35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93</v>
      </c>
      <c r="H98" s="1" t="s">
        <v>20</v>
      </c>
      <c r="I98" s="1" t="s">
        <v>57</v>
      </c>
      <c r="J98" s="1" t="s">
        <v>58</v>
      </c>
      <c r="K98" s="1" t="s">
        <v>59</v>
      </c>
    </row>
    <row r="99" spans="1:15" x14ac:dyDescent="0.35">
      <c r="A99" t="s">
        <v>51</v>
      </c>
      <c r="B99">
        <v>1</v>
      </c>
      <c r="C99" t="s">
        <v>81</v>
      </c>
      <c r="D99" t="s">
        <v>18</v>
      </c>
      <c r="E99" t="s">
        <v>15</v>
      </c>
      <c r="F99" t="s">
        <v>56</v>
      </c>
    </row>
    <row r="100" spans="1:15" x14ac:dyDescent="0.35">
      <c r="A100" t="s">
        <v>52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54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56</v>
      </c>
    </row>
    <row r="103" spans="1:15" ht="15.5" x14ac:dyDescent="0.35">
      <c r="A103" s="1" t="s">
        <v>2</v>
      </c>
      <c r="B103" s="1" t="s">
        <v>116</v>
      </c>
    </row>
    <row r="104" spans="1:15" x14ac:dyDescent="0.35">
      <c r="A104" t="s">
        <v>3</v>
      </c>
      <c r="B104" t="s">
        <v>46</v>
      </c>
    </row>
    <row r="105" spans="1:15" x14ac:dyDescent="0.35">
      <c r="A105" t="s">
        <v>5</v>
      </c>
      <c r="B105" t="s">
        <v>18</v>
      </c>
    </row>
    <row r="106" spans="1:15" x14ac:dyDescent="0.35">
      <c r="A106" t="s">
        <v>6</v>
      </c>
      <c r="B106" s="3">
        <v>1</v>
      </c>
    </row>
    <row r="107" spans="1:15" x14ac:dyDescent="0.35">
      <c r="A107" t="s">
        <v>7</v>
      </c>
      <c r="B107" t="s">
        <v>8</v>
      </c>
    </row>
    <row r="108" spans="1:15" x14ac:dyDescent="0.35">
      <c r="A108" t="s">
        <v>9</v>
      </c>
      <c r="B108" s="3" t="s">
        <v>81</v>
      </c>
    </row>
    <row r="109" spans="1:15" ht="15.5" x14ac:dyDescent="0.35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5.5" x14ac:dyDescent="0.35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93</v>
      </c>
      <c r="H110" s="1" t="s">
        <v>20</v>
      </c>
      <c r="I110" s="1" t="s">
        <v>57</v>
      </c>
      <c r="J110" s="1" t="s">
        <v>58</v>
      </c>
      <c r="K110" s="1" t="s">
        <v>59</v>
      </c>
      <c r="M110" s="1" t="s">
        <v>60</v>
      </c>
      <c r="N110" s="12" t="s">
        <v>113</v>
      </c>
      <c r="O110" s="12"/>
    </row>
    <row r="111" spans="1:15" x14ac:dyDescent="0.35">
      <c r="A111" t="s">
        <v>30</v>
      </c>
      <c r="B111">
        <f>Plants_skip!B76/270</f>
        <v>2165</v>
      </c>
      <c r="C111" t="s">
        <v>27</v>
      </c>
      <c r="D111" t="s">
        <v>18</v>
      </c>
      <c r="E111" t="s">
        <v>15</v>
      </c>
      <c r="F111" t="s">
        <v>118</v>
      </c>
      <c r="I111">
        <v>4</v>
      </c>
      <c r="J111">
        <f t="array" ref="J111">MIN(ABS(N111:O111))</f>
        <v>1948.5</v>
      </c>
      <c r="K111">
        <f t="array" ref="K111">MAX(ABS(N111:O111))</f>
        <v>2381.5</v>
      </c>
      <c r="M111" t="s">
        <v>64</v>
      </c>
      <c r="N111">
        <f t="shared" ref="N111:N128" si="8">IF($M111=$S$30,$B111*(1-$T$30),IF($M111=$S$31,$B111*(1-$T$31),IF($M111=$S$32,$B111*(1-$T$32),"ERROR")))</f>
        <v>1948.5</v>
      </c>
      <c r="O111">
        <f t="shared" ref="O111:O128" si="9">IF($M111=$S$30,$B111*(1+$T$30),IF($M111=$S$31,$B111*(1+$T$31),IF($M111=$S$32,$B111*(1+$T$32),"ERROR")))</f>
        <v>2381.5</v>
      </c>
    </row>
    <row r="112" spans="1:15" x14ac:dyDescent="0.35">
      <c r="A112" t="s">
        <v>31</v>
      </c>
      <c r="B112">
        <f>Plants_skip!B77/270</f>
        <v>86</v>
      </c>
      <c r="C112" t="s">
        <v>27</v>
      </c>
      <c r="D112" t="s">
        <v>32</v>
      </c>
      <c r="E112" t="s">
        <v>15</v>
      </c>
      <c r="F112" t="s">
        <v>118</v>
      </c>
      <c r="I112">
        <v>4</v>
      </c>
      <c r="J112">
        <f t="array" ref="J112">MIN(ABS(N112:O112))</f>
        <v>77.400000000000006</v>
      </c>
      <c r="K112">
        <f t="array" ref="K112">MAX(ABS(N112:O112))</f>
        <v>94.600000000000009</v>
      </c>
      <c r="M112" t="s">
        <v>64</v>
      </c>
      <c r="N112">
        <f t="shared" si="8"/>
        <v>77.400000000000006</v>
      </c>
      <c r="O112">
        <f t="shared" si="9"/>
        <v>94.600000000000009</v>
      </c>
    </row>
    <row r="113" spans="1:15" x14ac:dyDescent="0.35">
      <c r="A113" t="s">
        <v>40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118</v>
      </c>
      <c r="I113">
        <v>4</v>
      </c>
      <c r="J113">
        <f t="array" ref="J113">MIN(ABS(N113:O113))</f>
        <v>10748.7</v>
      </c>
      <c r="K113">
        <f t="array" ref="K113">MAX(ABS(N113:O113))</f>
        <v>13137.300000000001</v>
      </c>
      <c r="M113" t="s">
        <v>64</v>
      </c>
      <c r="N113">
        <f t="shared" si="8"/>
        <v>10748.7</v>
      </c>
      <c r="O113">
        <f t="shared" si="9"/>
        <v>13137.300000000001</v>
      </c>
    </row>
    <row r="114" spans="1:15" x14ac:dyDescent="0.35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465.3</v>
      </c>
      <c r="K114">
        <f t="array" ref="K114">MAX(ABS(N114:O114))</f>
        <v>568.70000000000005</v>
      </c>
      <c r="M114" t="s">
        <v>64</v>
      </c>
      <c r="N114">
        <f t="shared" si="8"/>
        <v>465.3</v>
      </c>
      <c r="O114">
        <f t="shared" si="9"/>
        <v>568.70000000000005</v>
      </c>
    </row>
    <row r="115" spans="1:15" x14ac:dyDescent="0.35">
      <c r="A115" t="s">
        <v>41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520.20000000000005</v>
      </c>
      <c r="K115">
        <f t="array" ref="K115">MAX(ABS(N115:O115))</f>
        <v>635.80000000000007</v>
      </c>
      <c r="M115" t="s">
        <v>64</v>
      </c>
      <c r="N115">
        <f t="shared" si="8"/>
        <v>520.20000000000005</v>
      </c>
      <c r="O115">
        <f t="shared" si="9"/>
        <v>635.80000000000007</v>
      </c>
    </row>
    <row r="116" spans="1:15" x14ac:dyDescent="0.35">
      <c r="A116" t="s">
        <v>42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114</v>
      </c>
      <c r="K116">
        <f t="array" ref="K116">MAX(ABS(N116:O116))</f>
        <v>190</v>
      </c>
      <c r="M116" t="s">
        <v>63</v>
      </c>
      <c r="N116">
        <f t="shared" si="8"/>
        <v>114</v>
      </c>
      <c r="O116">
        <f t="shared" si="9"/>
        <v>190</v>
      </c>
    </row>
    <row r="117" spans="1:15" x14ac:dyDescent="0.35">
      <c r="A117" s="4" t="s">
        <v>38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510.3</v>
      </c>
      <c r="K117">
        <f t="array" ref="K117">MAX(ABS(N117:O117))</f>
        <v>623.70000000000005</v>
      </c>
      <c r="M117" t="s">
        <v>64</v>
      </c>
      <c r="N117">
        <f t="shared" si="8"/>
        <v>510.3</v>
      </c>
      <c r="O117">
        <f t="shared" si="9"/>
        <v>623.70000000000005</v>
      </c>
    </row>
    <row r="118" spans="1:15" x14ac:dyDescent="0.35">
      <c r="A118" t="s">
        <v>43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315.89999999999998</v>
      </c>
      <c r="K118">
        <f t="array" ref="K118">MAX(ABS(N118:O118))</f>
        <v>526.5</v>
      </c>
      <c r="M118" t="s">
        <v>63</v>
      </c>
      <c r="N118">
        <f t="shared" si="8"/>
        <v>315.89999999999998</v>
      </c>
      <c r="O118">
        <f t="shared" si="9"/>
        <v>526.5</v>
      </c>
    </row>
    <row r="119" spans="1:15" x14ac:dyDescent="0.35">
      <c r="A119" t="s">
        <v>21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210.60000000000002</v>
      </c>
      <c r="K119">
        <f t="array" ref="K119">MAX(ABS(N119:O119))</f>
        <v>351</v>
      </c>
      <c r="M119" t="s">
        <v>63</v>
      </c>
      <c r="N119">
        <f t="shared" si="8"/>
        <v>210.60000000000002</v>
      </c>
      <c r="O119">
        <f t="shared" si="9"/>
        <v>351</v>
      </c>
    </row>
    <row r="120" spans="1:15" x14ac:dyDescent="0.35">
      <c r="A120" t="s">
        <v>44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11384.640000000001</v>
      </c>
      <c r="K120">
        <f t="array" ref="K120">MAX(ABS(N120:O120))</f>
        <v>13914.560000000001</v>
      </c>
      <c r="M120" t="s">
        <v>64</v>
      </c>
      <c r="N120">
        <f t="shared" si="8"/>
        <v>11384.640000000001</v>
      </c>
      <c r="O120">
        <f t="shared" si="9"/>
        <v>13914.560000000001</v>
      </c>
    </row>
    <row r="121" spans="1:15" x14ac:dyDescent="0.35">
      <c r="A121" t="s">
        <v>33</v>
      </c>
      <c r="B121">
        <f>Plants_skip!B86/270</f>
        <v>-218400</v>
      </c>
      <c r="C121" t="s">
        <v>10</v>
      </c>
      <c r="D121" t="s">
        <v>28</v>
      </c>
      <c r="E121" t="s">
        <v>15</v>
      </c>
      <c r="F121" t="s">
        <v>118</v>
      </c>
      <c r="I121">
        <v>4</v>
      </c>
      <c r="J121">
        <f t="array" ref="J121">MIN(ABS(N121:O121))</f>
        <v>196560</v>
      </c>
      <c r="K121">
        <f t="array" ref="K121">MAX(ABS(N121:O121))</f>
        <v>240240.00000000003</v>
      </c>
      <c r="M121" t="s">
        <v>64</v>
      </c>
      <c r="N121">
        <f t="shared" si="8"/>
        <v>-196560</v>
      </c>
      <c r="O121">
        <f t="shared" si="9"/>
        <v>-240240.00000000003</v>
      </c>
    </row>
    <row r="122" spans="1:15" x14ac:dyDescent="0.35">
      <c r="A122" s="8" t="s">
        <v>24</v>
      </c>
      <c r="B122" s="8">
        <v>0</v>
      </c>
      <c r="C122" s="8" t="s">
        <v>10</v>
      </c>
      <c r="D122" s="8" t="s">
        <v>28</v>
      </c>
      <c r="E122" s="8" t="s">
        <v>15</v>
      </c>
      <c r="F122" s="8" t="s">
        <v>118</v>
      </c>
      <c r="J122" s="10"/>
      <c r="K122" s="10"/>
      <c r="L122" s="8"/>
      <c r="M122" s="8" t="s">
        <v>64</v>
      </c>
      <c r="N122" s="8">
        <f t="shared" si="8"/>
        <v>0</v>
      </c>
      <c r="O122" s="8">
        <f t="shared" si="9"/>
        <v>0</v>
      </c>
    </row>
    <row r="123" spans="1:15" x14ac:dyDescent="0.35">
      <c r="A123" s="8" t="s">
        <v>37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8"/>
        <v>0</v>
      </c>
      <c r="O123" s="8">
        <f t="shared" si="9"/>
        <v>0</v>
      </c>
    </row>
    <row r="124" spans="1:15" x14ac:dyDescent="0.35">
      <c r="A124" s="8" t="s">
        <v>67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63</v>
      </c>
      <c r="N124" s="8">
        <f t="shared" si="8"/>
        <v>0</v>
      </c>
      <c r="O124" s="8">
        <f t="shared" si="9"/>
        <v>0</v>
      </c>
    </row>
    <row r="125" spans="1:15" x14ac:dyDescent="0.35">
      <c r="A125" t="s">
        <v>34</v>
      </c>
      <c r="B125">
        <f>Plants_skip!B90/270</f>
        <v>-567</v>
      </c>
      <c r="C125" t="s">
        <v>10</v>
      </c>
      <c r="D125" t="s">
        <v>28</v>
      </c>
      <c r="E125" t="s">
        <v>15</v>
      </c>
      <c r="F125" t="s">
        <v>118</v>
      </c>
      <c r="I125">
        <v>4</v>
      </c>
      <c r="J125">
        <f t="array" ref="J125">MIN(ABS(N125:O125))</f>
        <v>510.3</v>
      </c>
      <c r="K125">
        <f t="array" ref="K125">MAX(ABS(N125:O125))</f>
        <v>623.70000000000005</v>
      </c>
      <c r="M125" t="s">
        <v>64</v>
      </c>
      <c r="N125">
        <f t="shared" si="8"/>
        <v>-510.3</v>
      </c>
      <c r="O125">
        <f t="shared" si="9"/>
        <v>-623.70000000000005</v>
      </c>
    </row>
    <row r="126" spans="1:15" x14ac:dyDescent="0.35">
      <c r="A126" t="s">
        <v>68</v>
      </c>
      <c r="B126">
        <f>Plants_skip!B91/270</f>
        <v>-421.2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315.89999999999998</v>
      </c>
      <c r="K126">
        <f t="array" ref="K126">MAX(ABS(N126:O126))</f>
        <v>526.5</v>
      </c>
      <c r="M126" t="s">
        <v>63</v>
      </c>
      <c r="N126">
        <f t="shared" si="8"/>
        <v>-315.89999999999998</v>
      </c>
      <c r="O126">
        <f t="shared" si="9"/>
        <v>-526.5</v>
      </c>
    </row>
    <row r="127" spans="1:15" x14ac:dyDescent="0.35">
      <c r="A127" t="s">
        <v>69</v>
      </c>
      <c r="B127">
        <f>Plants_skip!B92/270</f>
        <v>-280.8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210.60000000000002</v>
      </c>
      <c r="K127">
        <f t="array" ref="K127">MAX(ABS(N127:O127))</f>
        <v>351</v>
      </c>
      <c r="M127" t="s">
        <v>63</v>
      </c>
      <c r="N127">
        <f t="shared" si="8"/>
        <v>-210.60000000000002</v>
      </c>
      <c r="O127">
        <f t="shared" si="9"/>
        <v>-351</v>
      </c>
    </row>
    <row r="128" spans="1:15" x14ac:dyDescent="0.35">
      <c r="A128" t="s">
        <v>45</v>
      </c>
      <c r="B128">
        <f>Plants_skip!B93/270</f>
        <v>-12649.6</v>
      </c>
      <c r="C128" t="s">
        <v>10</v>
      </c>
      <c r="D128" t="s">
        <v>32</v>
      </c>
      <c r="E128" t="s">
        <v>15</v>
      </c>
      <c r="F128" t="s">
        <v>118</v>
      </c>
      <c r="I128">
        <v>4</v>
      </c>
      <c r="J128">
        <f t="array" ref="J128">MIN(ABS(N128:O128))</f>
        <v>11384.640000000001</v>
      </c>
      <c r="K128">
        <f t="array" ref="K128">MAX(ABS(N128:O128))</f>
        <v>13914.560000000001</v>
      </c>
      <c r="M128" t="s">
        <v>64</v>
      </c>
      <c r="N128">
        <f t="shared" si="8"/>
        <v>-11384.640000000001</v>
      </c>
      <c r="O128">
        <f t="shared" si="9"/>
        <v>-13914.560000000001</v>
      </c>
    </row>
    <row r="130" spans="1:15" ht="15.5" x14ac:dyDescent="0.35">
      <c r="A130" s="1" t="s">
        <v>2</v>
      </c>
      <c r="B130" s="1" t="s">
        <v>105</v>
      </c>
    </row>
    <row r="131" spans="1:15" x14ac:dyDescent="0.35">
      <c r="A131" t="s">
        <v>3</v>
      </c>
      <c r="B131" t="s">
        <v>46</v>
      </c>
    </row>
    <row r="132" spans="1:15" x14ac:dyDescent="0.35">
      <c r="A132" t="s">
        <v>5</v>
      </c>
      <c r="B132" t="s">
        <v>18</v>
      </c>
    </row>
    <row r="133" spans="1:15" x14ac:dyDescent="0.35">
      <c r="A133" t="s">
        <v>6</v>
      </c>
      <c r="B133" s="3">
        <v>1</v>
      </c>
    </row>
    <row r="134" spans="1:15" x14ac:dyDescent="0.35">
      <c r="A134" t="s">
        <v>7</v>
      </c>
      <c r="B134" t="s">
        <v>8</v>
      </c>
    </row>
    <row r="135" spans="1:15" x14ac:dyDescent="0.35">
      <c r="A135" t="s">
        <v>9</v>
      </c>
      <c r="B135" s="3" t="s">
        <v>81</v>
      </c>
    </row>
    <row r="136" spans="1:15" ht="15.5" x14ac:dyDescent="0.35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93</v>
      </c>
      <c r="H137" s="1" t="s">
        <v>20</v>
      </c>
      <c r="I137" s="1" t="s">
        <v>57</v>
      </c>
      <c r="J137" s="1" t="s">
        <v>58</v>
      </c>
      <c r="K137" s="1" t="s">
        <v>59</v>
      </c>
      <c r="M137" s="1" t="s">
        <v>60</v>
      </c>
      <c r="N137" s="12" t="s">
        <v>113</v>
      </c>
      <c r="O137" s="12"/>
    </row>
    <row r="138" spans="1:15" x14ac:dyDescent="0.35">
      <c r="A138" t="s">
        <v>117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118</v>
      </c>
      <c r="I138">
        <v>4</v>
      </c>
      <c r="J138">
        <f t="array" ref="J138">MIN(ABS(N138:O138))</f>
        <v>8185.2</v>
      </c>
      <c r="K138">
        <f t="array" ref="K138">MAX(ABS(N138:O138))</f>
        <v>9046.8000000000011</v>
      </c>
      <c r="M138" t="s">
        <v>65</v>
      </c>
      <c r="N138">
        <f t="shared" si="6"/>
        <v>8185.2</v>
      </c>
      <c r="O138">
        <f t="shared" si="7"/>
        <v>9046.8000000000011</v>
      </c>
    </row>
    <row r="139" spans="1:15" x14ac:dyDescent="0.35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2225.85</v>
      </c>
      <c r="K139">
        <f t="array" ref="K139">MAX(ABS(N139:O139))</f>
        <v>2460.15</v>
      </c>
      <c r="M139" t="s">
        <v>65</v>
      </c>
      <c r="N139">
        <f t="shared" si="6"/>
        <v>2225.85</v>
      </c>
      <c r="O139">
        <f t="shared" si="7"/>
        <v>2460.15</v>
      </c>
    </row>
    <row r="140" spans="1:15" x14ac:dyDescent="0.35">
      <c r="A140" t="s">
        <v>41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181.5</v>
      </c>
      <c r="K140">
        <f t="array" ref="K140">MAX(ABS(N140:O140))</f>
        <v>302.5</v>
      </c>
      <c r="M140" t="s">
        <v>63</v>
      </c>
      <c r="N140">
        <f t="shared" si="6"/>
        <v>181.5</v>
      </c>
      <c r="O140">
        <f t="shared" si="7"/>
        <v>302.5</v>
      </c>
    </row>
    <row r="141" spans="1:15" x14ac:dyDescent="0.35">
      <c r="A141" t="s">
        <v>42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326.7</v>
      </c>
      <c r="K141">
        <f t="array" ref="K141">MAX(ABS(N141:O141))</f>
        <v>399.3</v>
      </c>
      <c r="M141" t="s">
        <v>64</v>
      </c>
      <c r="N141">
        <f t="shared" si="6"/>
        <v>326.7</v>
      </c>
      <c r="O141">
        <f t="shared" si="7"/>
        <v>399.3</v>
      </c>
    </row>
    <row r="142" spans="1:15" x14ac:dyDescent="0.35">
      <c r="A142" t="s">
        <v>47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496.84999999999997</v>
      </c>
      <c r="K142">
        <f t="array" ref="K142">MAX(ABS(N142:O142))</f>
        <v>549.15</v>
      </c>
      <c r="M142" t="s">
        <v>65</v>
      </c>
      <c r="N142">
        <f t="shared" si="6"/>
        <v>496.84999999999997</v>
      </c>
      <c r="O142">
        <f t="shared" si="7"/>
        <v>549.15</v>
      </c>
    </row>
    <row r="143" spans="1:15" x14ac:dyDescent="0.35">
      <c r="A143" s="4" t="s">
        <v>38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221.4</v>
      </c>
      <c r="K143">
        <f t="array" ref="K143">MAX(ABS(N143:O143))</f>
        <v>270.60000000000002</v>
      </c>
      <c r="M143" t="s">
        <v>64</v>
      </c>
      <c r="N143">
        <f t="shared" si="6"/>
        <v>221.4</v>
      </c>
      <c r="O143">
        <f t="shared" si="7"/>
        <v>270.60000000000002</v>
      </c>
    </row>
    <row r="144" spans="1:15" x14ac:dyDescent="0.35">
      <c r="A144" t="s">
        <v>43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7.2</v>
      </c>
      <c r="K144">
        <f t="array" ref="K144">MAX(ABS(N144:O144))</f>
        <v>8.8000000000000007</v>
      </c>
      <c r="M144" t="s">
        <v>64</v>
      </c>
      <c r="N144">
        <f t="shared" si="6"/>
        <v>7.2</v>
      </c>
      <c r="O144">
        <f t="shared" si="7"/>
        <v>8.8000000000000007</v>
      </c>
    </row>
    <row r="145" spans="1:15" x14ac:dyDescent="0.35">
      <c r="A145" t="s">
        <v>48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2010.1999999999998</v>
      </c>
      <c r="K145">
        <f t="array" ref="K145">MAX(ABS(N145:O145))</f>
        <v>2221.8000000000002</v>
      </c>
      <c r="M145" t="s">
        <v>65</v>
      </c>
      <c r="N145">
        <f t="shared" si="6"/>
        <v>2010.1999999999998</v>
      </c>
      <c r="O145">
        <f t="shared" si="7"/>
        <v>2221.8000000000002</v>
      </c>
    </row>
    <row r="146" spans="1:15" x14ac:dyDescent="0.35">
      <c r="A146" t="s">
        <v>49</v>
      </c>
      <c r="B146">
        <f>Plants_skip!B111/270</f>
        <v>662</v>
      </c>
      <c r="C146" t="s">
        <v>10</v>
      </c>
      <c r="D146" t="s">
        <v>70</v>
      </c>
      <c r="E146" t="s">
        <v>15</v>
      </c>
      <c r="F146" t="s">
        <v>118</v>
      </c>
      <c r="I146">
        <v>4</v>
      </c>
      <c r="J146">
        <f t="array" ref="J146">MIN(ABS(N146:O146))</f>
        <v>595.80000000000007</v>
      </c>
      <c r="K146">
        <f t="array" ref="K146">MAX(ABS(N146:O146))</f>
        <v>728.2</v>
      </c>
      <c r="M146" t="s">
        <v>64</v>
      </c>
      <c r="N146">
        <f t="shared" si="6"/>
        <v>595.80000000000007</v>
      </c>
      <c r="O146">
        <f t="shared" si="7"/>
        <v>728.2</v>
      </c>
    </row>
    <row r="147" spans="1:15" x14ac:dyDescent="0.35">
      <c r="A147" s="8" t="s">
        <v>24</v>
      </c>
      <c r="B147" s="8">
        <v>0</v>
      </c>
      <c r="C147" s="8" t="s">
        <v>10</v>
      </c>
      <c r="D147" s="8" t="s">
        <v>28</v>
      </c>
      <c r="E147" s="8" t="s">
        <v>15</v>
      </c>
      <c r="F147" s="8" t="s">
        <v>118</v>
      </c>
      <c r="G147" s="8"/>
      <c r="H147" s="8"/>
      <c r="I147" s="8"/>
      <c r="J147" s="8"/>
      <c r="K147" s="8"/>
      <c r="L147" s="8"/>
      <c r="M147" s="8" t="s">
        <v>65</v>
      </c>
      <c r="N147" s="8">
        <f t="shared" si="6"/>
        <v>0</v>
      </c>
      <c r="O147" s="8">
        <f t="shared" si="7"/>
        <v>0</v>
      </c>
    </row>
    <row r="148" spans="1:15" x14ac:dyDescent="0.35">
      <c r="A148" s="8" t="s">
        <v>37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63</v>
      </c>
      <c r="N148" s="8">
        <f t="shared" si="6"/>
        <v>0</v>
      </c>
      <c r="O148" s="8">
        <f t="shared" si="7"/>
        <v>0</v>
      </c>
    </row>
    <row r="149" spans="1:15" x14ac:dyDescent="0.35">
      <c r="A149" s="8" t="s">
        <v>67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64</v>
      </c>
      <c r="N149" s="8">
        <f t="shared" si="6"/>
        <v>0</v>
      </c>
      <c r="O149" s="8">
        <f t="shared" si="7"/>
        <v>0</v>
      </c>
    </row>
    <row r="150" spans="1:15" x14ac:dyDescent="0.35">
      <c r="A150" t="s">
        <v>34</v>
      </c>
      <c r="B150">
        <f>Plants_skip!B115/270</f>
        <v>-246</v>
      </c>
      <c r="C150" t="s">
        <v>10</v>
      </c>
      <c r="D150" t="s">
        <v>28</v>
      </c>
      <c r="E150" t="s">
        <v>15</v>
      </c>
      <c r="F150" t="s">
        <v>118</v>
      </c>
      <c r="I150">
        <v>4</v>
      </c>
      <c r="J150">
        <f t="array" ref="J150">MIN(ABS(N150:O150))</f>
        <v>221.4</v>
      </c>
      <c r="K150">
        <f t="array" ref="K150">MAX(ABS(N150:O150))</f>
        <v>270.60000000000002</v>
      </c>
      <c r="M150" t="s">
        <v>64</v>
      </c>
      <c r="N150">
        <f t="shared" si="6"/>
        <v>-221.4</v>
      </c>
      <c r="O150">
        <f t="shared" si="7"/>
        <v>-270.60000000000002</v>
      </c>
    </row>
    <row r="151" spans="1:15" x14ac:dyDescent="0.35">
      <c r="A151" t="s">
        <v>68</v>
      </c>
      <c r="B151">
        <f>Plants_skip!B116/270</f>
        <v>-8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7.2</v>
      </c>
      <c r="K151">
        <f t="array" ref="K151">MAX(ABS(N151:O151))</f>
        <v>8.8000000000000007</v>
      </c>
      <c r="M151" t="s">
        <v>64</v>
      </c>
      <c r="N151">
        <f t="shared" si="6"/>
        <v>-7.2</v>
      </c>
      <c r="O151">
        <f t="shared" si="7"/>
        <v>-8.8000000000000007</v>
      </c>
    </row>
    <row r="152" spans="1:15" x14ac:dyDescent="0.35">
      <c r="A152" t="s">
        <v>50</v>
      </c>
      <c r="B152">
        <f>Plants_skip!B117/270</f>
        <v>-523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496.84999999999997</v>
      </c>
      <c r="K152">
        <f t="array" ref="K152">MAX(ABS(N152:O152))</f>
        <v>549.15</v>
      </c>
      <c r="M152" t="s">
        <v>65</v>
      </c>
      <c r="N152">
        <f t="shared" si="6"/>
        <v>-496.84999999999997</v>
      </c>
      <c r="O152">
        <f t="shared" si="7"/>
        <v>-549.15</v>
      </c>
    </row>
    <row r="154" spans="1:15" ht="15.5" x14ac:dyDescent="0.35">
      <c r="A154" s="1" t="s">
        <v>2</v>
      </c>
      <c r="B154" s="1" t="s">
        <v>106</v>
      </c>
    </row>
    <row r="155" spans="1:15" x14ac:dyDescent="0.35">
      <c r="A155" t="s">
        <v>3</v>
      </c>
      <c r="B155" t="s">
        <v>46</v>
      </c>
    </row>
    <row r="156" spans="1:15" x14ac:dyDescent="0.35">
      <c r="A156" t="s">
        <v>5</v>
      </c>
      <c r="B156" t="s">
        <v>18</v>
      </c>
    </row>
    <row r="157" spans="1:15" x14ac:dyDescent="0.35">
      <c r="A157" t="s">
        <v>6</v>
      </c>
      <c r="B157" s="3">
        <v>1</v>
      </c>
    </row>
    <row r="158" spans="1:15" x14ac:dyDescent="0.35">
      <c r="A158" t="s">
        <v>7</v>
      </c>
      <c r="B158" t="s">
        <v>8</v>
      </c>
    </row>
    <row r="159" spans="1:15" x14ac:dyDescent="0.35">
      <c r="A159" t="s">
        <v>9</v>
      </c>
      <c r="B159" s="3" t="s">
        <v>81</v>
      </c>
      <c r="D159" t="s">
        <v>83</v>
      </c>
    </row>
    <row r="160" spans="1:15" ht="15.5" x14ac:dyDescent="0.35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5.5" x14ac:dyDescent="0.35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93</v>
      </c>
      <c r="H161" s="1" t="s">
        <v>20</v>
      </c>
      <c r="I161" s="1" t="s">
        <v>57</v>
      </c>
      <c r="J161" s="1" t="s">
        <v>58</v>
      </c>
      <c r="K161" s="1" t="s">
        <v>59</v>
      </c>
    </row>
    <row r="162" spans="1:15" x14ac:dyDescent="0.35">
      <c r="A162" t="s">
        <v>105</v>
      </c>
      <c r="B162">
        <v>1</v>
      </c>
      <c r="C162" t="s">
        <v>81</v>
      </c>
      <c r="D162" t="s">
        <v>18</v>
      </c>
      <c r="E162" t="s">
        <v>15</v>
      </c>
      <c r="F162" t="s">
        <v>56</v>
      </c>
    </row>
    <row r="163" spans="1:15" x14ac:dyDescent="0.35">
      <c r="A163" t="s">
        <v>116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54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56</v>
      </c>
    </row>
    <row r="166" spans="1:15" ht="15.5" x14ac:dyDescent="0.35">
      <c r="A166" s="1" t="s">
        <v>2</v>
      </c>
      <c r="B166" s="1" t="s">
        <v>74</v>
      </c>
    </row>
    <row r="167" spans="1:15" x14ac:dyDescent="0.35">
      <c r="A167" t="s">
        <v>3</v>
      </c>
      <c r="B167" t="s">
        <v>46</v>
      </c>
    </row>
    <row r="168" spans="1:15" x14ac:dyDescent="0.35">
      <c r="A168" t="s">
        <v>5</v>
      </c>
      <c r="B168" t="s">
        <v>18</v>
      </c>
    </row>
    <row r="169" spans="1:15" x14ac:dyDescent="0.35">
      <c r="A169" t="s">
        <v>6</v>
      </c>
      <c r="B169" s="3">
        <v>1</v>
      </c>
    </row>
    <row r="170" spans="1:15" x14ac:dyDescent="0.35">
      <c r="A170" t="s">
        <v>7</v>
      </c>
      <c r="B170" t="s">
        <v>8</v>
      </c>
    </row>
    <row r="171" spans="1:15" x14ac:dyDescent="0.35">
      <c r="A171" t="s">
        <v>9</v>
      </c>
      <c r="B171" s="3" t="s">
        <v>9</v>
      </c>
    </row>
    <row r="172" spans="1:15" ht="15.5" x14ac:dyDescent="0.35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5.5" x14ac:dyDescent="0.35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93</v>
      </c>
      <c r="H173" s="1" t="s">
        <v>20</v>
      </c>
      <c r="I173" s="1" t="s">
        <v>57</v>
      </c>
      <c r="J173" s="1" t="s">
        <v>58</v>
      </c>
      <c r="K173" s="1" t="s">
        <v>59</v>
      </c>
      <c r="M173" s="1" t="s">
        <v>60</v>
      </c>
      <c r="N173" s="12" t="s">
        <v>113</v>
      </c>
      <c r="O173" s="12"/>
    </row>
    <row r="174" spans="1:15" x14ac:dyDescent="0.35">
      <c r="A174" t="s">
        <v>31</v>
      </c>
      <c r="B174">
        <v>18</v>
      </c>
      <c r="C174" t="s">
        <v>27</v>
      </c>
      <c r="D174" t="s">
        <v>32</v>
      </c>
      <c r="E174" t="s">
        <v>15</v>
      </c>
      <c r="F174" t="s">
        <v>118</v>
      </c>
      <c r="I174">
        <v>4</v>
      </c>
      <c r="J174">
        <f t="array" ref="J174">MIN(ABS(N174:O174))</f>
        <v>17.099999999999998</v>
      </c>
      <c r="K174">
        <f t="array" ref="K174">MAX(ABS(N174:O174))</f>
        <v>18.900000000000002</v>
      </c>
      <c r="M174" t="s">
        <v>65</v>
      </c>
      <c r="N174">
        <f t="shared" si="6"/>
        <v>17.099999999999998</v>
      </c>
      <c r="O174">
        <f t="shared" si="7"/>
        <v>18.900000000000002</v>
      </c>
    </row>
    <row r="175" spans="1:15" x14ac:dyDescent="0.35">
      <c r="A175" t="s">
        <v>41</v>
      </c>
      <c r="B175">
        <v>1220</v>
      </c>
      <c r="C175" t="s">
        <v>10</v>
      </c>
      <c r="D175" t="s">
        <v>18</v>
      </c>
      <c r="E175" t="s">
        <v>15</v>
      </c>
      <c r="F175" t="s">
        <v>118</v>
      </c>
      <c r="I175">
        <v>4</v>
      </c>
      <c r="J175">
        <f t="array" ref="J175">MIN(ABS(N175:O175))</f>
        <v>1159</v>
      </c>
      <c r="K175">
        <f t="array" ref="K175">MAX(ABS(N175:O175))</f>
        <v>1281</v>
      </c>
      <c r="M175" t="s">
        <v>65</v>
      </c>
      <c r="N175">
        <f t="shared" si="6"/>
        <v>1159</v>
      </c>
      <c r="O175">
        <f t="shared" si="7"/>
        <v>1281</v>
      </c>
    </row>
    <row r="176" spans="1:15" x14ac:dyDescent="0.35">
      <c r="A176" t="s">
        <v>30</v>
      </c>
      <c r="B176">
        <v>3000</v>
      </c>
      <c r="C176" t="s">
        <v>27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2850</v>
      </c>
      <c r="K176">
        <f t="array" ref="K176">MAX(ABS(N176:O176))</f>
        <v>3150</v>
      </c>
      <c r="M176" t="s">
        <v>65</v>
      </c>
      <c r="N176">
        <f t="shared" si="6"/>
        <v>2850</v>
      </c>
      <c r="O176">
        <f t="shared" si="7"/>
        <v>3150</v>
      </c>
    </row>
    <row r="177" spans="1:15" x14ac:dyDescent="0.35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15.2</v>
      </c>
      <c r="K177">
        <f t="array" ref="K177">MAX(ABS(N177:O177))</f>
        <v>16.8</v>
      </c>
      <c r="M177" t="s">
        <v>65</v>
      </c>
      <c r="N177">
        <f t="shared" si="6"/>
        <v>15.2</v>
      </c>
      <c r="O177">
        <f t="shared" si="7"/>
        <v>16.8</v>
      </c>
    </row>
    <row r="178" spans="1:15" x14ac:dyDescent="0.35">
      <c r="A178" t="s">
        <v>117</v>
      </c>
      <c r="B178">
        <v>14600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13870</v>
      </c>
      <c r="K178">
        <f t="array" ref="K178">MAX(ABS(N178:O178))</f>
        <v>15330</v>
      </c>
      <c r="M178" t="s">
        <v>65</v>
      </c>
      <c r="N178">
        <f t="shared" si="6"/>
        <v>13870</v>
      </c>
      <c r="O178">
        <f t="shared" si="7"/>
        <v>15330</v>
      </c>
    </row>
    <row r="179" spans="1:15" s="8" customFormat="1" x14ac:dyDescent="0.35">
      <c r="A179" s="8" t="s">
        <v>37</v>
      </c>
      <c r="B179" s="8">
        <v>0</v>
      </c>
      <c r="C179" s="8" t="s">
        <v>10</v>
      </c>
      <c r="D179" s="8" t="s">
        <v>28</v>
      </c>
      <c r="E179" s="8" t="s">
        <v>15</v>
      </c>
      <c r="F179" s="8" t="s">
        <v>118</v>
      </c>
      <c r="M179" s="8" t="s">
        <v>65</v>
      </c>
      <c r="N179" s="8">
        <f t="shared" si="6"/>
        <v>0</v>
      </c>
      <c r="O179" s="8">
        <f t="shared" si="7"/>
        <v>0</v>
      </c>
    </row>
    <row r="180" spans="1:15" s="8" customFormat="1" x14ac:dyDescent="0.35">
      <c r="A180" s="8" t="s">
        <v>24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6"/>
        <v>0</v>
      </c>
      <c r="O180" s="8">
        <f t="shared" si="7"/>
        <v>0</v>
      </c>
    </row>
    <row r="181" spans="1:15" x14ac:dyDescent="0.35">
      <c r="A181" t="s">
        <v>33</v>
      </c>
      <c r="B181">
        <v>-43200</v>
      </c>
      <c r="C181" t="s">
        <v>10</v>
      </c>
      <c r="D181" t="s">
        <v>28</v>
      </c>
      <c r="E181" t="s">
        <v>15</v>
      </c>
      <c r="F181" t="s">
        <v>118</v>
      </c>
      <c r="I181">
        <v>4</v>
      </c>
      <c r="J181">
        <f t="array" ref="J181">MIN(ABS(N181:O181))</f>
        <v>41040</v>
      </c>
      <c r="K181">
        <f t="array" ref="K181">MAX(ABS(N181:O181))</f>
        <v>45360</v>
      </c>
      <c r="M181" t="s">
        <v>65</v>
      </c>
      <c r="N181">
        <f t="shared" si="6"/>
        <v>-41040</v>
      </c>
      <c r="O181">
        <f t="shared" si="7"/>
        <v>-45360</v>
      </c>
    </row>
    <row r="183" spans="1:15" ht="15.5" x14ac:dyDescent="0.35">
      <c r="A183" s="1" t="s">
        <v>2</v>
      </c>
      <c r="B183" s="1" t="s">
        <v>78</v>
      </c>
    </row>
    <row r="184" spans="1:15" x14ac:dyDescent="0.35">
      <c r="A184" t="s">
        <v>3</v>
      </c>
      <c r="B184" t="s">
        <v>79</v>
      </c>
    </row>
    <row r="185" spans="1:15" x14ac:dyDescent="0.35">
      <c r="A185" t="s">
        <v>4</v>
      </c>
    </row>
    <row r="186" spans="1:15" x14ac:dyDescent="0.35">
      <c r="A186" t="s">
        <v>5</v>
      </c>
      <c r="B186" t="s">
        <v>18</v>
      </c>
    </row>
    <row r="187" spans="1:15" x14ac:dyDescent="0.35">
      <c r="A187" t="s">
        <v>6</v>
      </c>
      <c r="B187" s="3">
        <v>1</v>
      </c>
    </row>
    <row r="188" spans="1:15" x14ac:dyDescent="0.35">
      <c r="A188" t="s">
        <v>7</v>
      </c>
      <c r="B188" t="s">
        <v>8</v>
      </c>
    </row>
    <row r="189" spans="1:15" x14ac:dyDescent="0.35">
      <c r="A189" t="s">
        <v>9</v>
      </c>
      <c r="B189" s="3" t="s">
        <v>27</v>
      </c>
    </row>
    <row r="190" spans="1:15" ht="15.5" x14ac:dyDescent="0.35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5.5" x14ac:dyDescent="0.35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93</v>
      </c>
      <c r="H191" s="1" t="s">
        <v>20</v>
      </c>
      <c r="I191" s="1" t="s">
        <v>57</v>
      </c>
      <c r="J191" s="1" t="s">
        <v>58</v>
      </c>
      <c r="K191" s="1" t="s">
        <v>59</v>
      </c>
      <c r="M191" s="1" t="s">
        <v>60</v>
      </c>
      <c r="N191" s="12"/>
      <c r="O191" s="12"/>
    </row>
    <row r="192" spans="1:15" x14ac:dyDescent="0.35">
      <c r="A192" t="s">
        <v>75</v>
      </c>
      <c r="B192">
        <v>15</v>
      </c>
      <c r="C192" t="s">
        <v>10</v>
      </c>
      <c r="D192" t="s">
        <v>18</v>
      </c>
      <c r="E192" t="s">
        <v>15</v>
      </c>
      <c r="F192" t="s">
        <v>118</v>
      </c>
    </row>
    <row r="193" spans="1:14" x14ac:dyDescent="0.35">
      <c r="A193" t="s">
        <v>76</v>
      </c>
      <c r="B193">
        <v>1000</v>
      </c>
      <c r="C193" t="s">
        <v>10</v>
      </c>
      <c r="D193" t="s">
        <v>28</v>
      </c>
      <c r="E193" t="s">
        <v>15</v>
      </c>
      <c r="F193" t="s">
        <v>118</v>
      </c>
    </row>
    <row r="194" spans="1:14" x14ac:dyDescent="0.35">
      <c r="A194" t="s">
        <v>77</v>
      </c>
      <c r="B194">
        <v>20</v>
      </c>
      <c r="C194" t="s">
        <v>10</v>
      </c>
      <c r="D194" t="s">
        <v>18</v>
      </c>
      <c r="E194" t="s">
        <v>15</v>
      </c>
      <c r="F194" t="s">
        <v>118</v>
      </c>
    </row>
    <row r="195" spans="1:14" x14ac:dyDescent="0.35">
      <c r="A195" t="s">
        <v>25</v>
      </c>
      <c r="B195">
        <v>-1</v>
      </c>
      <c r="C195" t="s">
        <v>27</v>
      </c>
      <c r="D195" t="s">
        <v>28</v>
      </c>
      <c r="E195" t="s">
        <v>15</v>
      </c>
      <c r="F195" t="s">
        <v>118</v>
      </c>
    </row>
    <row r="197" spans="1:14" ht="15.5" x14ac:dyDescent="0.35">
      <c r="A197" s="1" t="s">
        <v>2</v>
      </c>
      <c r="B197" s="1" t="s">
        <v>84</v>
      </c>
    </row>
    <row r="198" spans="1:14" x14ac:dyDescent="0.35">
      <c r="A198" t="s">
        <v>3</v>
      </c>
      <c r="B198" t="s">
        <v>82</v>
      </c>
    </row>
    <row r="199" spans="1:14" x14ac:dyDescent="0.35">
      <c r="A199" t="s">
        <v>5</v>
      </c>
      <c r="B199" t="s">
        <v>18</v>
      </c>
    </row>
    <row r="200" spans="1:14" x14ac:dyDescent="0.35">
      <c r="A200" t="s">
        <v>6</v>
      </c>
      <c r="B200" s="3">
        <v>1</v>
      </c>
    </row>
    <row r="201" spans="1:14" x14ac:dyDescent="0.35">
      <c r="A201" t="s">
        <v>7</v>
      </c>
      <c r="B201" t="s">
        <v>8</v>
      </c>
    </row>
    <row r="202" spans="1:14" x14ac:dyDescent="0.35">
      <c r="A202" t="s">
        <v>9</v>
      </c>
      <c r="B202" s="3" t="s">
        <v>23</v>
      </c>
    </row>
    <row r="203" spans="1:14" ht="15.5" x14ac:dyDescent="0.35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5.5" x14ac:dyDescent="0.35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93</v>
      </c>
      <c r="H204" s="1" t="s">
        <v>20</v>
      </c>
      <c r="I204" s="1" t="s">
        <v>57</v>
      </c>
      <c r="J204" s="1" t="s">
        <v>58</v>
      </c>
      <c r="K204" s="1" t="s">
        <v>59</v>
      </c>
      <c r="M204" s="1" t="s">
        <v>96</v>
      </c>
    </row>
    <row r="205" spans="1:14" x14ac:dyDescent="0.35">
      <c r="A205" t="s">
        <v>74</v>
      </c>
      <c r="B205">
        <v>0</v>
      </c>
      <c r="C205" t="s">
        <v>9</v>
      </c>
      <c r="D205" t="s">
        <v>18</v>
      </c>
      <c r="E205" t="s">
        <v>15</v>
      </c>
      <c r="F205" t="s">
        <v>56</v>
      </c>
      <c r="N205" t="s">
        <v>95</v>
      </c>
    </row>
    <row r="206" spans="1:14" x14ac:dyDescent="0.35">
      <c r="A206" t="s">
        <v>91</v>
      </c>
      <c r="B206">
        <v>0</v>
      </c>
      <c r="C206" t="s">
        <v>85</v>
      </c>
      <c r="D206" t="s">
        <v>18</v>
      </c>
      <c r="E206" t="s">
        <v>15</v>
      </c>
      <c r="F206" t="s">
        <v>118</v>
      </c>
      <c r="N206">
        <f>303.3*0.87*0.96*30*8760000</f>
        <v>66571486847.999992</v>
      </c>
    </row>
    <row r="207" spans="1:14" x14ac:dyDescent="0.35">
      <c r="A207" t="s">
        <v>117</v>
      </c>
      <c r="B207">
        <v>0</v>
      </c>
      <c r="C207" t="s">
        <v>10</v>
      </c>
      <c r="D207" t="s">
        <v>18</v>
      </c>
      <c r="E207" t="s">
        <v>15</v>
      </c>
      <c r="F207" t="s">
        <v>118</v>
      </c>
    </row>
    <row r="208" spans="1:14" x14ac:dyDescent="0.35">
      <c r="A208" t="s">
        <v>89</v>
      </c>
      <c r="B208">
        <v>0</v>
      </c>
      <c r="C208" t="s">
        <v>10</v>
      </c>
      <c r="D208" t="s">
        <v>90</v>
      </c>
      <c r="E208" t="s">
        <v>15</v>
      </c>
      <c r="F208" t="s">
        <v>118</v>
      </c>
      <c r="N208" t="s">
        <v>97</v>
      </c>
    </row>
    <row r="209" spans="1:11" x14ac:dyDescent="0.35">
      <c r="A209" t="s">
        <v>76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</row>
    <row r="210" spans="1:11" x14ac:dyDescent="0.35">
      <c r="A210" t="s">
        <v>78</v>
      </c>
      <c r="B210">
        <v>0</v>
      </c>
      <c r="C210" t="s">
        <v>27</v>
      </c>
      <c r="D210" t="s">
        <v>18</v>
      </c>
      <c r="E210" t="s">
        <v>15</v>
      </c>
      <c r="F210" t="s">
        <v>56</v>
      </c>
    </row>
    <row r="211" spans="1:11" x14ac:dyDescent="0.35">
      <c r="A211" t="s">
        <v>99</v>
      </c>
      <c r="B211">
        <v>0</v>
      </c>
      <c r="C211" t="s">
        <v>10</v>
      </c>
      <c r="D211" t="s">
        <v>90</v>
      </c>
      <c r="E211" t="s">
        <v>15</v>
      </c>
      <c r="F211" t="s">
        <v>118</v>
      </c>
    </row>
    <row r="212" spans="1:11" x14ac:dyDescent="0.35">
      <c r="A212" t="s">
        <v>92</v>
      </c>
      <c r="B212">
        <v>0</v>
      </c>
      <c r="C212" t="s">
        <v>39</v>
      </c>
      <c r="D212" t="s">
        <v>18</v>
      </c>
      <c r="E212" t="s">
        <v>15</v>
      </c>
      <c r="F212" t="s">
        <v>118</v>
      </c>
    </row>
    <row r="213" spans="1:11" x14ac:dyDescent="0.35">
      <c r="A213" t="s">
        <v>53</v>
      </c>
      <c r="B213">
        <v>0</v>
      </c>
      <c r="C213" t="s">
        <v>39</v>
      </c>
      <c r="D213" t="s">
        <v>18</v>
      </c>
      <c r="E213" t="s">
        <v>15</v>
      </c>
      <c r="F213" t="s">
        <v>56</v>
      </c>
    </row>
    <row r="214" spans="1:11" x14ac:dyDescent="0.35">
      <c r="A214" t="s">
        <v>55</v>
      </c>
      <c r="B214">
        <v>0</v>
      </c>
      <c r="C214" t="s">
        <v>81</v>
      </c>
      <c r="D214" t="s">
        <v>18</v>
      </c>
      <c r="E214" t="s">
        <v>15</v>
      </c>
      <c r="F214" t="s">
        <v>56</v>
      </c>
    </row>
    <row r="215" spans="1:11" x14ac:dyDescent="0.35">
      <c r="A215" t="s">
        <v>86</v>
      </c>
      <c r="B215">
        <v>0</v>
      </c>
      <c r="C215" t="s">
        <v>10</v>
      </c>
      <c r="E215" t="s">
        <v>88</v>
      </c>
      <c r="F215" t="s">
        <v>87</v>
      </c>
      <c r="G215" t="s">
        <v>94</v>
      </c>
    </row>
    <row r="217" spans="1:11" ht="15.5" x14ac:dyDescent="0.35">
      <c r="A217" s="1" t="s">
        <v>2</v>
      </c>
      <c r="B217" s="1" t="s">
        <v>100</v>
      </c>
    </row>
    <row r="218" spans="1:11" x14ac:dyDescent="0.35">
      <c r="A218" t="s">
        <v>3</v>
      </c>
      <c r="B218" t="s">
        <v>82</v>
      </c>
    </row>
    <row r="219" spans="1:11" x14ac:dyDescent="0.35">
      <c r="A219" t="s">
        <v>5</v>
      </c>
      <c r="B219" t="s">
        <v>18</v>
      </c>
    </row>
    <row r="220" spans="1:11" x14ac:dyDescent="0.35">
      <c r="A220" t="s">
        <v>6</v>
      </c>
      <c r="B220" s="3">
        <v>1</v>
      </c>
    </row>
    <row r="221" spans="1:11" x14ac:dyDescent="0.35">
      <c r="A221" t="s">
        <v>7</v>
      </c>
      <c r="B221" t="s">
        <v>8</v>
      </c>
    </row>
    <row r="222" spans="1:11" x14ac:dyDescent="0.35">
      <c r="A222" t="s">
        <v>9</v>
      </c>
      <c r="B222" s="3" t="s">
        <v>23</v>
      </c>
    </row>
    <row r="223" spans="1:11" ht="15.5" x14ac:dyDescent="0.35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5.5" x14ac:dyDescent="0.35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93</v>
      </c>
      <c r="H224" s="1" t="s">
        <v>20</v>
      </c>
      <c r="I224" s="1" t="s">
        <v>57</v>
      </c>
      <c r="J224" s="1" t="s">
        <v>58</v>
      </c>
      <c r="K224" s="1" t="s">
        <v>59</v>
      </c>
    </row>
    <row r="225" spans="1:6" x14ac:dyDescent="0.35">
      <c r="A225" t="s">
        <v>74</v>
      </c>
      <c r="B225">
        <v>0</v>
      </c>
      <c r="C225" t="s">
        <v>9</v>
      </c>
      <c r="D225" t="s">
        <v>18</v>
      </c>
      <c r="E225" t="s">
        <v>15</v>
      </c>
      <c r="F225" t="s">
        <v>56</v>
      </c>
    </row>
    <row r="226" spans="1:6" x14ac:dyDescent="0.35">
      <c r="A226" t="s">
        <v>101</v>
      </c>
      <c r="B226">
        <v>0</v>
      </c>
      <c r="C226" t="s">
        <v>85</v>
      </c>
      <c r="D226" t="s">
        <v>18</v>
      </c>
      <c r="E226" t="s">
        <v>15</v>
      </c>
      <c r="F226" t="s">
        <v>118</v>
      </c>
    </row>
    <row r="227" spans="1:6" x14ac:dyDescent="0.35">
      <c r="A227" t="s">
        <v>117</v>
      </c>
      <c r="B227">
        <v>0</v>
      </c>
      <c r="C227" t="s">
        <v>10</v>
      </c>
      <c r="D227" t="s">
        <v>18</v>
      </c>
      <c r="E227" t="s">
        <v>15</v>
      </c>
      <c r="F227" t="s">
        <v>118</v>
      </c>
    </row>
    <row r="228" spans="1:6" x14ac:dyDescent="0.35">
      <c r="A228" t="s">
        <v>89</v>
      </c>
      <c r="B228">
        <v>0</v>
      </c>
      <c r="C228" t="s">
        <v>10</v>
      </c>
      <c r="D228" t="s">
        <v>90</v>
      </c>
      <c r="E228" t="s">
        <v>15</v>
      </c>
      <c r="F228" t="s">
        <v>118</v>
      </c>
    </row>
    <row r="229" spans="1:6" x14ac:dyDescent="0.35">
      <c r="A229" t="s">
        <v>76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6" x14ac:dyDescent="0.35">
      <c r="A230" t="s">
        <v>78</v>
      </c>
      <c r="B230">
        <v>0</v>
      </c>
      <c r="C230" t="s">
        <v>27</v>
      </c>
      <c r="D230" t="s">
        <v>18</v>
      </c>
      <c r="E230" t="s">
        <v>15</v>
      </c>
      <c r="F230" t="s">
        <v>56</v>
      </c>
    </row>
    <row r="231" spans="1:6" x14ac:dyDescent="0.35">
      <c r="A231" t="s">
        <v>99</v>
      </c>
      <c r="B231">
        <v>0</v>
      </c>
      <c r="C231" t="s">
        <v>10</v>
      </c>
      <c r="D231" t="s">
        <v>90</v>
      </c>
      <c r="E231" t="s">
        <v>15</v>
      </c>
      <c r="F231" t="s">
        <v>118</v>
      </c>
    </row>
    <row r="232" spans="1:6" x14ac:dyDescent="0.35">
      <c r="A232" t="s">
        <v>92</v>
      </c>
      <c r="B232">
        <v>0</v>
      </c>
      <c r="C232" t="s">
        <v>39</v>
      </c>
      <c r="D232" t="s">
        <v>18</v>
      </c>
      <c r="E232" t="s">
        <v>15</v>
      </c>
      <c r="F232" t="s">
        <v>118</v>
      </c>
    </row>
    <row r="233" spans="1:6" x14ac:dyDescent="0.35">
      <c r="A233" t="s">
        <v>53</v>
      </c>
      <c r="B233">
        <v>0</v>
      </c>
      <c r="C233" t="s">
        <v>39</v>
      </c>
      <c r="D233" t="s">
        <v>18</v>
      </c>
      <c r="E233" t="s">
        <v>15</v>
      </c>
      <c r="F233" t="s">
        <v>56</v>
      </c>
    </row>
    <row r="234" spans="1:6" x14ac:dyDescent="0.35">
      <c r="A234" t="s">
        <v>106</v>
      </c>
      <c r="B234">
        <v>0</v>
      </c>
      <c r="C234" t="s">
        <v>81</v>
      </c>
      <c r="D234" t="s">
        <v>18</v>
      </c>
      <c r="E234" t="s">
        <v>15</v>
      </c>
      <c r="F234" t="s">
        <v>56</v>
      </c>
    </row>
    <row r="235" spans="1:6" x14ac:dyDescent="0.35">
      <c r="A235" t="s">
        <v>102</v>
      </c>
      <c r="B235">
        <v>0</v>
      </c>
      <c r="C235" t="s">
        <v>85</v>
      </c>
      <c r="D235" t="s">
        <v>18</v>
      </c>
      <c r="E235" t="s">
        <v>15</v>
      </c>
      <c r="F235" t="s">
        <v>118</v>
      </c>
    </row>
    <row r="236" spans="1:6" x14ac:dyDescent="0.35">
      <c r="A236" t="s">
        <v>114</v>
      </c>
      <c r="B236">
        <v>0</v>
      </c>
      <c r="C236" t="s">
        <v>10</v>
      </c>
      <c r="D236" t="s">
        <v>18</v>
      </c>
      <c r="E236" t="s">
        <v>15</v>
      </c>
      <c r="F236" t="s">
        <v>118</v>
      </c>
    </row>
    <row r="237" spans="1:6" x14ac:dyDescent="0.35">
      <c r="A237" t="s">
        <v>115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8"/>
  <sheetViews>
    <sheetView topLeftCell="A42" zoomScale="70" zoomScaleNormal="70" workbookViewId="0">
      <selection activeCell="H52" sqref="H52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19" x14ac:dyDescent="0.35">
      <c r="A1" t="s">
        <v>80</v>
      </c>
    </row>
    <row r="2" spans="1:19" x14ac:dyDescent="0.35">
      <c r="A2" t="s">
        <v>17</v>
      </c>
      <c r="B2">
        <v>11</v>
      </c>
      <c r="C2" s="2"/>
    </row>
    <row r="3" spans="1:19" ht="15.5" x14ac:dyDescent="0.35">
      <c r="A3" s="1" t="s">
        <v>0</v>
      </c>
      <c r="B3" s="1" t="s">
        <v>56</v>
      </c>
      <c r="C3" s="2"/>
    </row>
    <row r="4" spans="1:19" x14ac:dyDescent="0.35">
      <c r="A4" t="s">
        <v>1</v>
      </c>
      <c r="B4" t="s">
        <v>16</v>
      </c>
      <c r="C4" s="2"/>
    </row>
    <row r="6" spans="1:19" ht="15.5" x14ac:dyDescent="0.35">
      <c r="A6" s="1" t="s">
        <v>2</v>
      </c>
      <c r="B6" s="1" t="s">
        <v>54</v>
      </c>
      <c r="C6" s="2"/>
    </row>
    <row r="7" spans="1:19" x14ac:dyDescent="0.35">
      <c r="A7" t="s">
        <v>3</v>
      </c>
      <c r="B7" t="s">
        <v>104</v>
      </c>
    </row>
    <row r="8" spans="1:19" x14ac:dyDescent="0.35">
      <c r="A8" t="s">
        <v>4</v>
      </c>
    </row>
    <row r="9" spans="1:19" x14ac:dyDescent="0.35">
      <c r="A9" t="s">
        <v>5</v>
      </c>
      <c r="B9" t="s">
        <v>18</v>
      </c>
    </row>
    <row r="10" spans="1:19" x14ac:dyDescent="0.35">
      <c r="A10" t="s">
        <v>6</v>
      </c>
      <c r="B10">
        <v>1</v>
      </c>
    </row>
    <row r="11" spans="1:19" x14ac:dyDescent="0.35">
      <c r="A11" t="s">
        <v>7</v>
      </c>
      <c r="B11" t="s">
        <v>8</v>
      </c>
    </row>
    <row r="12" spans="1:19" x14ac:dyDescent="0.35">
      <c r="A12" t="s">
        <v>9</v>
      </c>
      <c r="B12" t="s">
        <v>9</v>
      </c>
    </row>
    <row r="13" spans="1:19" ht="15.5" x14ac:dyDescent="0.35">
      <c r="A13" s="1" t="s">
        <v>11</v>
      </c>
    </row>
    <row r="14" spans="1:19" ht="15.5" x14ac:dyDescent="0.35">
      <c r="A14" s="1" t="s">
        <v>12</v>
      </c>
      <c r="B14" s="1" t="s">
        <v>13</v>
      </c>
      <c r="C14" s="1" t="s">
        <v>9</v>
      </c>
      <c r="D14" s="1" t="s">
        <v>5</v>
      </c>
      <c r="E14" s="1" t="s">
        <v>7</v>
      </c>
      <c r="F14" s="1" t="s">
        <v>14</v>
      </c>
      <c r="G14" s="1" t="s">
        <v>93</v>
      </c>
      <c r="H14" s="1" t="s">
        <v>20</v>
      </c>
      <c r="I14" s="1" t="s">
        <v>57</v>
      </c>
      <c r="J14" s="1" t="s">
        <v>58</v>
      </c>
      <c r="K14" s="1" t="s">
        <v>59</v>
      </c>
      <c r="M14" s="1" t="s">
        <v>60</v>
      </c>
      <c r="N14" s="12" t="s">
        <v>113</v>
      </c>
      <c r="O14" s="12"/>
    </row>
    <row r="15" spans="1:19" x14ac:dyDescent="0.35">
      <c r="A15" t="s">
        <v>19</v>
      </c>
      <c r="B15">
        <v>850</v>
      </c>
      <c r="C15" t="s">
        <v>10</v>
      </c>
      <c r="D15" t="s">
        <v>18</v>
      </c>
      <c r="E15" t="s">
        <v>15</v>
      </c>
      <c r="F15" t="s">
        <v>118</v>
      </c>
    </row>
    <row r="16" spans="1:19" x14ac:dyDescent="0.35">
      <c r="A16" t="s">
        <v>21</v>
      </c>
      <c r="B16">
        <v>192.3</v>
      </c>
      <c r="C16" t="s">
        <v>10</v>
      </c>
      <c r="D16" t="s">
        <v>18</v>
      </c>
      <c r="E16" t="s">
        <v>15</v>
      </c>
      <c r="F16" t="s">
        <v>118</v>
      </c>
      <c r="S16" t="s">
        <v>73</v>
      </c>
    </row>
    <row r="17" spans="1:21" x14ac:dyDescent="0.35">
      <c r="A17" t="s">
        <v>26</v>
      </c>
      <c r="B17">
        <v>63740000</v>
      </c>
      <c r="C17" t="s">
        <v>10</v>
      </c>
      <c r="D17" t="s">
        <v>18</v>
      </c>
      <c r="E17" t="s">
        <v>15</v>
      </c>
      <c r="F17" t="s">
        <v>118</v>
      </c>
      <c r="S17" t="s">
        <v>22</v>
      </c>
      <c r="T17">
        <v>864</v>
      </c>
      <c r="U17" t="s">
        <v>23</v>
      </c>
    </row>
    <row r="18" spans="1:21" x14ac:dyDescent="0.35">
      <c r="A18" t="s">
        <v>25</v>
      </c>
      <c r="B18">
        <v>-21246</v>
      </c>
      <c r="C18" t="s">
        <v>27</v>
      </c>
      <c r="D18" t="s">
        <v>28</v>
      </c>
      <c r="E18" t="s">
        <v>15</v>
      </c>
      <c r="F18" t="s">
        <v>118</v>
      </c>
    </row>
    <row r="19" spans="1:21" s="8" customFormat="1" x14ac:dyDescent="0.35">
      <c r="A19" s="8" t="s">
        <v>24</v>
      </c>
      <c r="B19" s="8">
        <v>0</v>
      </c>
      <c r="C19" s="8" t="s">
        <v>10</v>
      </c>
      <c r="D19" s="8" t="s">
        <v>28</v>
      </c>
      <c r="E19" s="8" t="s">
        <v>15</v>
      </c>
      <c r="F19" s="8" t="s">
        <v>118</v>
      </c>
    </row>
    <row r="20" spans="1:21" x14ac:dyDescent="0.35">
      <c r="A20" t="s">
        <v>29</v>
      </c>
      <c r="B20">
        <v>-192.3</v>
      </c>
      <c r="C20" t="s">
        <v>10</v>
      </c>
      <c r="D20" t="s">
        <v>28</v>
      </c>
      <c r="E20" t="s">
        <v>15</v>
      </c>
      <c r="F20" t="s">
        <v>118</v>
      </c>
    </row>
    <row r="21" spans="1:21" x14ac:dyDescent="0.35">
      <c r="A21" t="s">
        <v>103</v>
      </c>
      <c r="B21">
        <v>100000</v>
      </c>
      <c r="C21" t="s">
        <v>10</v>
      </c>
      <c r="D21" t="s">
        <v>70</v>
      </c>
      <c r="E21" t="s">
        <v>15</v>
      </c>
      <c r="F21" t="s">
        <v>118</v>
      </c>
      <c r="I21">
        <v>4</v>
      </c>
      <c r="J21">
        <f>N21</f>
        <v>90000</v>
      </c>
      <c r="K21">
        <f>O21</f>
        <v>110000.00000000001</v>
      </c>
      <c r="M21" t="s">
        <v>64</v>
      </c>
      <c r="N21">
        <f t="shared" ref="N21" si="0">IF($M21=$S$31,$B21*(1-$T$31),IF($M21=$S$32,$B21*(1-$T$32),IF($M21=$S$33,$B21*(1-$T$33),"ERROR")))</f>
        <v>90000</v>
      </c>
      <c r="O21">
        <f t="shared" ref="O21" si="1">IF($M21=$S$31,$B21*(1+$T$31),IF($M21=$S$32,$B21*(1+$T$32),IF($M21=$S$33,$B21*(1+$T$33),"ERROR")))</f>
        <v>110000.00000000001</v>
      </c>
    </row>
    <row r="23" spans="1:21" ht="15.5" x14ac:dyDescent="0.35">
      <c r="A23" s="1" t="s">
        <v>2</v>
      </c>
      <c r="B23" s="1" t="s">
        <v>53</v>
      </c>
    </row>
    <row r="24" spans="1:21" x14ac:dyDescent="0.35">
      <c r="A24" t="s">
        <v>3</v>
      </c>
      <c r="B24" t="s">
        <v>46</v>
      </c>
    </row>
    <row r="25" spans="1:21" x14ac:dyDescent="0.35">
      <c r="A25" t="s">
        <v>5</v>
      </c>
      <c r="B25" t="s">
        <v>18</v>
      </c>
    </row>
    <row r="26" spans="1:21" x14ac:dyDescent="0.35">
      <c r="A26" t="s">
        <v>6</v>
      </c>
      <c r="B26" s="3">
        <v>1</v>
      </c>
    </row>
    <row r="27" spans="1:21" x14ac:dyDescent="0.35">
      <c r="A27" t="s">
        <v>7</v>
      </c>
      <c r="B27" t="s">
        <v>8</v>
      </c>
    </row>
    <row r="28" spans="1:21" x14ac:dyDescent="0.35">
      <c r="A28" t="s">
        <v>9</v>
      </c>
      <c r="B28" s="3" t="s">
        <v>39</v>
      </c>
    </row>
    <row r="29" spans="1:21" ht="15.5" x14ac:dyDescent="0.35">
      <c r="A29" s="1" t="s">
        <v>11</v>
      </c>
      <c r="B29" s="1"/>
      <c r="C29" s="1"/>
      <c r="D29" s="1"/>
      <c r="E29" s="1"/>
      <c r="F29" s="1"/>
      <c r="G29" s="1"/>
      <c r="H29" s="1"/>
    </row>
    <row r="30" spans="1:21" ht="15.5" x14ac:dyDescent="0.35">
      <c r="A30" s="1" t="s">
        <v>12</v>
      </c>
      <c r="B30" s="1" t="s">
        <v>13</v>
      </c>
      <c r="C30" s="1" t="s">
        <v>9</v>
      </c>
      <c r="D30" s="1" t="s">
        <v>5</v>
      </c>
      <c r="E30" s="1" t="s">
        <v>7</v>
      </c>
      <c r="F30" s="1" t="s">
        <v>14</v>
      </c>
      <c r="G30" s="1" t="s">
        <v>93</v>
      </c>
      <c r="H30" s="1" t="s">
        <v>20</v>
      </c>
      <c r="I30" s="1" t="s">
        <v>57</v>
      </c>
      <c r="J30" s="1" t="s">
        <v>58</v>
      </c>
      <c r="K30" s="1" t="s">
        <v>59</v>
      </c>
      <c r="M30" s="1" t="s">
        <v>60</v>
      </c>
      <c r="N30" s="12" t="s">
        <v>113</v>
      </c>
      <c r="O30" s="12"/>
      <c r="S30" t="s">
        <v>66</v>
      </c>
    </row>
    <row r="31" spans="1:21" x14ac:dyDescent="0.35">
      <c r="A31" t="s">
        <v>30</v>
      </c>
      <c r="B31">
        <v>18</v>
      </c>
      <c r="C31" t="s">
        <v>27</v>
      </c>
      <c r="D31" t="s">
        <v>18</v>
      </c>
      <c r="E31" t="s">
        <v>15</v>
      </c>
      <c r="F31" t="s">
        <v>118</v>
      </c>
      <c r="I31">
        <v>4</v>
      </c>
      <c r="J31">
        <f t="array" ref="J31">MIN(ABS(N31:O31))</f>
        <v>13.5</v>
      </c>
      <c r="K31">
        <f t="array" ref="K31">MAX(ABS(N31:O31))</f>
        <v>22.5</v>
      </c>
      <c r="M31" t="s">
        <v>63</v>
      </c>
      <c r="N31">
        <f t="shared" ref="N31:N35" si="2">IF($M31=$S$31,$B31*(1-$T$31),IF($M31=$S$32,$B31*(1-$T$32),IF($M31=$S$33,$B31*(1-$T$33),"ERROR")))</f>
        <v>13.5</v>
      </c>
      <c r="O31">
        <f t="shared" ref="O31:O39" si="3">IF($M31=$S$31,$B31*(1+$T$31),IF($M31=$S$32,$B31*(1+$T$32),IF($M31=$S$33,$B31*(1+$T$33),"ERROR")))</f>
        <v>22.5</v>
      </c>
      <c r="S31" t="s">
        <v>63</v>
      </c>
      <c r="T31">
        <v>0.25</v>
      </c>
    </row>
    <row r="32" spans="1:21" x14ac:dyDescent="0.35">
      <c r="A32" t="s">
        <v>31</v>
      </c>
      <c r="B32">
        <v>0.3</v>
      </c>
      <c r="C32" t="s">
        <v>27</v>
      </c>
      <c r="D32" t="s">
        <v>32</v>
      </c>
      <c r="E32" t="s">
        <v>15</v>
      </c>
      <c r="F32" t="s">
        <v>118</v>
      </c>
      <c r="I32">
        <v>4</v>
      </c>
      <c r="J32">
        <f t="array" ref="J32">MIN(ABS(N32:O32))</f>
        <v>0.22499999999999998</v>
      </c>
      <c r="K32">
        <f t="array" ref="K32">MAX(ABS(N32:O32))</f>
        <v>0.375</v>
      </c>
      <c r="M32" t="s">
        <v>63</v>
      </c>
      <c r="N32">
        <f t="shared" si="2"/>
        <v>0.22499999999999998</v>
      </c>
      <c r="O32">
        <f t="shared" si="3"/>
        <v>0.375</v>
      </c>
      <c r="S32" t="s">
        <v>64</v>
      </c>
      <c r="T32">
        <v>0.1</v>
      </c>
    </row>
    <row r="33" spans="1:20" x14ac:dyDescent="0.35">
      <c r="A33" t="s">
        <v>35</v>
      </c>
      <c r="B33">
        <v>197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147.75</v>
      </c>
      <c r="K33">
        <f t="array" ref="K33">MAX(ABS(N33:O33))</f>
        <v>246.25</v>
      </c>
      <c r="M33" t="s">
        <v>63</v>
      </c>
      <c r="N33">
        <f t="shared" si="2"/>
        <v>147.75</v>
      </c>
      <c r="O33">
        <f t="shared" si="3"/>
        <v>246.25</v>
      </c>
      <c r="S33" t="s">
        <v>65</v>
      </c>
      <c r="T33">
        <v>0.05</v>
      </c>
    </row>
    <row r="34" spans="1:20" x14ac:dyDescent="0.35">
      <c r="A34" t="s">
        <v>36</v>
      </c>
      <c r="B34">
        <v>6.2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4.6500000000000004</v>
      </c>
      <c r="K34">
        <f t="array" ref="K34">MAX(ABS(N34:O34))</f>
        <v>7.75</v>
      </c>
      <c r="M34" t="s">
        <v>63</v>
      </c>
      <c r="N34">
        <f t="shared" si="2"/>
        <v>4.6500000000000004</v>
      </c>
      <c r="O34">
        <f t="shared" si="3"/>
        <v>7.75</v>
      </c>
    </row>
    <row r="35" spans="1:20" x14ac:dyDescent="0.35">
      <c r="A35" s="4" t="s">
        <v>38</v>
      </c>
      <c r="B35">
        <v>43</v>
      </c>
      <c r="C35" t="s">
        <v>10</v>
      </c>
      <c r="D35" t="s">
        <v>18</v>
      </c>
      <c r="E35" t="s">
        <v>15</v>
      </c>
      <c r="F35" t="s">
        <v>118</v>
      </c>
      <c r="I35">
        <v>4</v>
      </c>
      <c r="J35">
        <f t="array" ref="J35">MIN(ABS(N35:O35))</f>
        <v>32.25</v>
      </c>
      <c r="K35">
        <f t="array" ref="K35">MAX(ABS(N35:O35))</f>
        <v>53.75</v>
      </c>
      <c r="M35" t="s">
        <v>63</v>
      </c>
      <c r="N35">
        <f t="shared" si="2"/>
        <v>32.25</v>
      </c>
      <c r="O35">
        <f t="shared" si="3"/>
        <v>53.75</v>
      </c>
    </row>
    <row r="36" spans="1:20" x14ac:dyDescent="0.35">
      <c r="A36" t="s">
        <v>33</v>
      </c>
      <c r="B36">
        <v>-720</v>
      </c>
      <c r="C36" t="s">
        <v>10</v>
      </c>
      <c r="D36" t="s">
        <v>28</v>
      </c>
      <c r="E36" t="s">
        <v>15</v>
      </c>
      <c r="F36" t="s">
        <v>118</v>
      </c>
      <c r="I36">
        <v>4</v>
      </c>
      <c r="J36">
        <f t="array" ref="J36">MIN(ABS(N36:O36))</f>
        <v>540</v>
      </c>
      <c r="K36">
        <f t="array" ref="K36">MAX(ABS(N36:O36))</f>
        <v>900</v>
      </c>
      <c r="M36" t="s">
        <v>63</v>
      </c>
      <c r="N36">
        <f>IF($M36=$S$31,$B36*(1-$T$31),IF($M36=$S$32,$B36*(1-$T$32),IF($M36=$S$33,$B36*(1-$T$33),"ERROR")))</f>
        <v>-540</v>
      </c>
      <c r="O36">
        <f t="shared" si="3"/>
        <v>-900</v>
      </c>
    </row>
    <row r="37" spans="1:20" s="8" customFormat="1" x14ac:dyDescent="0.35">
      <c r="A37" s="8" t="s">
        <v>24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>IF($M37=$S$31,$B37*(1-$T$31),IF($M37=$S$32,$B37*(1-$T$32),IF($M37=$S$33,$B37*(1-$T$33),"ERROR")))</f>
        <v>0</v>
      </c>
      <c r="O37" s="8">
        <f t="shared" si="3"/>
        <v>0</v>
      </c>
    </row>
    <row r="38" spans="1:20" s="8" customFormat="1" x14ac:dyDescent="0.35">
      <c r="A38" s="8" t="s">
        <v>37</v>
      </c>
      <c r="B38" s="8">
        <v>0</v>
      </c>
      <c r="C38" s="8" t="s">
        <v>10</v>
      </c>
      <c r="D38" s="8" t="s">
        <v>28</v>
      </c>
      <c r="E38" s="8" t="s">
        <v>15</v>
      </c>
      <c r="F38" s="8" t="s">
        <v>118</v>
      </c>
      <c r="M38" s="8" t="s">
        <v>63</v>
      </c>
      <c r="N38" s="8">
        <f t="shared" ref="N38:N39" si="4">IF($M38=$S$31,$B38*(1-$T$31),IF($M38=$S$32,$B38*(1-$T$32),IF($M38=$S$33,$B38*(1-$T$33),"ERROR")))</f>
        <v>0</v>
      </c>
      <c r="O38" s="8">
        <f t="shared" si="3"/>
        <v>0</v>
      </c>
    </row>
    <row r="39" spans="1:20" x14ac:dyDescent="0.35">
      <c r="A39" t="s">
        <v>34</v>
      </c>
      <c r="B39">
        <v>-43</v>
      </c>
      <c r="C39" t="s">
        <v>10</v>
      </c>
      <c r="D39" t="s">
        <v>28</v>
      </c>
      <c r="E39" t="s">
        <v>15</v>
      </c>
      <c r="F39" t="s">
        <v>118</v>
      </c>
      <c r="I39">
        <v>4</v>
      </c>
      <c r="J39">
        <f t="array" ref="J39">MIN(ABS(N39:O39))</f>
        <v>32.25</v>
      </c>
      <c r="K39">
        <f t="array" ref="K39">MAX(ABS(N39:O39))</f>
        <v>53.75</v>
      </c>
      <c r="M39" t="s">
        <v>63</v>
      </c>
      <c r="N39">
        <f t="shared" si="4"/>
        <v>-32.25</v>
      </c>
      <c r="O39">
        <f t="shared" si="3"/>
        <v>-53.75</v>
      </c>
    </row>
    <row r="41" spans="1:20" ht="15.5" x14ac:dyDescent="0.35">
      <c r="A41" s="1" t="s">
        <v>2</v>
      </c>
      <c r="B41" s="1" t="s">
        <v>52</v>
      </c>
    </row>
    <row r="42" spans="1:20" x14ac:dyDescent="0.35">
      <c r="A42" t="s">
        <v>3</v>
      </c>
      <c r="B42" t="s">
        <v>46</v>
      </c>
    </row>
    <row r="43" spans="1:20" x14ac:dyDescent="0.35">
      <c r="A43" t="s">
        <v>5</v>
      </c>
      <c r="B43" t="s">
        <v>18</v>
      </c>
    </row>
    <row r="44" spans="1:20" x14ac:dyDescent="0.35">
      <c r="A44" t="s">
        <v>6</v>
      </c>
      <c r="B44" s="3">
        <v>1</v>
      </c>
    </row>
    <row r="45" spans="1:20" x14ac:dyDescent="0.35">
      <c r="A45" t="s">
        <v>7</v>
      </c>
      <c r="B45" t="s">
        <v>8</v>
      </c>
    </row>
    <row r="46" spans="1:20" x14ac:dyDescent="0.35">
      <c r="A46" t="s">
        <v>9</v>
      </c>
      <c r="B46" s="3" t="s">
        <v>81</v>
      </c>
    </row>
    <row r="47" spans="1:20" ht="15.5" x14ac:dyDescent="0.35">
      <c r="A47" s="1" t="s">
        <v>11</v>
      </c>
      <c r="B47" s="1"/>
      <c r="C47" s="1"/>
      <c r="D47" s="1"/>
      <c r="E47" s="1"/>
      <c r="F47" s="1"/>
      <c r="G47" s="1"/>
      <c r="H47" s="1"/>
    </row>
    <row r="48" spans="1:20" ht="15.5" x14ac:dyDescent="0.35">
      <c r="A48" s="1" t="s">
        <v>12</v>
      </c>
      <c r="B48" s="1" t="s">
        <v>13</v>
      </c>
      <c r="C48" s="1" t="s">
        <v>9</v>
      </c>
      <c r="D48" s="1" t="s">
        <v>5</v>
      </c>
      <c r="E48" s="1" t="s">
        <v>7</v>
      </c>
      <c r="F48" s="1" t="s">
        <v>14</v>
      </c>
      <c r="G48" s="1" t="s">
        <v>93</v>
      </c>
      <c r="H48" s="1" t="s">
        <v>20</v>
      </c>
      <c r="I48" s="1" t="s">
        <v>57</v>
      </c>
      <c r="J48" s="1" t="s">
        <v>58</v>
      </c>
      <c r="K48" s="1" t="s">
        <v>59</v>
      </c>
      <c r="M48" s="1" t="s">
        <v>60</v>
      </c>
      <c r="N48" s="12" t="s">
        <v>113</v>
      </c>
      <c r="O48" s="12"/>
    </row>
    <row r="49" spans="1:19" x14ac:dyDescent="0.35">
      <c r="A49" t="s">
        <v>30</v>
      </c>
      <c r="B49" s="7">
        <f>Plants_skip!B13/303.3</f>
        <v>1901.4836795252224</v>
      </c>
      <c r="C49" t="s">
        <v>27</v>
      </c>
      <c r="D49" t="s">
        <v>18</v>
      </c>
      <c r="E49" t="s">
        <v>15</v>
      </c>
      <c r="F49" t="s">
        <v>118</v>
      </c>
      <c r="I49">
        <v>4</v>
      </c>
      <c r="J49" s="5">
        <f t="array" ref="J49">MIN(ABS(N49:O49))</f>
        <v>1711.3353115727002</v>
      </c>
      <c r="K49" s="5">
        <f t="array" ref="K49">MAX(ABS(N49:O49))</f>
        <v>2091.6320474777449</v>
      </c>
      <c r="M49" t="s">
        <v>64</v>
      </c>
      <c r="N49">
        <f t="shared" ref="N49:N66" si="5">IF($M49=$S$31,$B49*(1-$T$31),IF($M49=$S$32,$B49*(1-$T$32),IF($M49=$S$33,$B49*(1-$T$33),"ERROR")))</f>
        <v>1711.3353115727002</v>
      </c>
      <c r="O49">
        <f t="shared" ref="O49:O66" si="6">IF($M49=$S$31,$B49*(1+$T$31),IF($M49=$S$32,$B49*(1+$T$32),IF($M49=$S$33,$B49*(1+$T$33),"ERROR")))</f>
        <v>2091.6320474777449</v>
      </c>
    </row>
    <row r="50" spans="1:19" x14ac:dyDescent="0.35">
      <c r="A50" t="s">
        <v>31</v>
      </c>
      <c r="B50" s="7">
        <f>Plants_skip!B14/303.3</f>
        <v>81.008902077151333</v>
      </c>
      <c r="C50" t="s">
        <v>27</v>
      </c>
      <c r="D50" t="s">
        <v>32</v>
      </c>
      <c r="E50" t="s">
        <v>15</v>
      </c>
      <c r="F50" t="s">
        <v>118</v>
      </c>
      <c r="I50">
        <v>4</v>
      </c>
      <c r="J50" s="5">
        <f t="array" ref="J50">MIN(ABS(N50:O50))</f>
        <v>72.908011869436208</v>
      </c>
      <c r="K50" s="5">
        <f t="array" ref="K50">MAX(ABS(N50:O50))</f>
        <v>89.109792284866472</v>
      </c>
      <c r="M50" t="s">
        <v>64</v>
      </c>
      <c r="N50">
        <f t="shared" si="5"/>
        <v>72.908011869436208</v>
      </c>
      <c r="O50">
        <f t="shared" si="6"/>
        <v>89.109792284866472</v>
      </c>
    </row>
    <row r="51" spans="1:19" x14ac:dyDescent="0.35">
      <c r="A51" t="s">
        <v>40</v>
      </c>
      <c r="B51" s="7">
        <f>Plants_skip!B15/303.3</f>
        <v>11623.442136498516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10461.097922848665</v>
      </c>
      <c r="K51" s="5">
        <f t="array" ref="K51">MAX(ABS(N51:O51))</f>
        <v>12785.786350148368</v>
      </c>
      <c r="M51" t="s">
        <v>64</v>
      </c>
      <c r="N51">
        <f t="shared" si="5"/>
        <v>10461.097922848665</v>
      </c>
      <c r="O51">
        <f t="shared" si="6"/>
        <v>12785.786350148368</v>
      </c>
    </row>
    <row r="52" spans="1:19" x14ac:dyDescent="0.35">
      <c r="A52" t="s">
        <v>19</v>
      </c>
      <c r="B52" s="7">
        <f>Plants_skip!B16/303.3</f>
        <v>656.973293768546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591.27596439169145</v>
      </c>
      <c r="K52" s="5">
        <f t="array" ref="K52">MAX(ABS(N52:O52))</f>
        <v>722.67062314540067</v>
      </c>
      <c r="M52" t="s">
        <v>64</v>
      </c>
      <c r="N52">
        <f t="shared" si="5"/>
        <v>591.27596439169145</v>
      </c>
      <c r="O52">
        <f t="shared" si="6"/>
        <v>722.67062314540067</v>
      </c>
    </row>
    <row r="53" spans="1:19" x14ac:dyDescent="0.35">
      <c r="A53" t="s">
        <v>41</v>
      </c>
      <c r="B53" s="7">
        <f>Plants_skip!B17/303.3</f>
        <v>513.64985163204744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462.28486646884272</v>
      </c>
      <c r="K53" s="5">
        <f t="array" ref="K53">MAX(ABS(N53:O53))</f>
        <v>565.01483679525222</v>
      </c>
      <c r="M53" t="s">
        <v>64</v>
      </c>
      <c r="N53">
        <f t="shared" si="5"/>
        <v>462.28486646884272</v>
      </c>
      <c r="O53">
        <f t="shared" si="6"/>
        <v>565.01483679525222</v>
      </c>
    </row>
    <row r="54" spans="1:19" x14ac:dyDescent="0.35">
      <c r="A54" t="s">
        <v>42</v>
      </c>
      <c r="B54" s="7">
        <f>Plants_skip!B18/303.3</f>
        <v>133.53115727002967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100.14836795252225</v>
      </c>
      <c r="K54" s="5">
        <f t="array" ref="K54">MAX(ABS(N54:O54))</f>
        <v>166.91394658753708</v>
      </c>
      <c r="M54" t="s">
        <v>63</v>
      </c>
      <c r="N54">
        <f t="shared" si="5"/>
        <v>100.14836795252225</v>
      </c>
      <c r="O54">
        <f t="shared" si="6"/>
        <v>166.91394658753708</v>
      </c>
    </row>
    <row r="55" spans="1:19" x14ac:dyDescent="0.35">
      <c r="A55" s="4" t="s">
        <v>38</v>
      </c>
      <c r="B55" s="7">
        <f>Plants_skip!B19/303.3</f>
        <v>528.78338278931744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475.90504451038572</v>
      </c>
      <c r="K55" s="5">
        <f t="array" ref="K55">MAX(ABS(N55:O55))</f>
        <v>581.66172106824922</v>
      </c>
      <c r="M55" t="s">
        <v>64</v>
      </c>
      <c r="N55">
        <f t="shared" si="5"/>
        <v>475.90504451038572</v>
      </c>
      <c r="O55">
        <f t="shared" si="6"/>
        <v>581.66172106824922</v>
      </c>
    </row>
    <row r="56" spans="1:19" x14ac:dyDescent="0.35">
      <c r="A56" t="s">
        <v>43</v>
      </c>
      <c r="B56" s="7">
        <f>Plants_skip!B20/303.3</f>
        <v>389.3768545994065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292.03264094955489</v>
      </c>
      <c r="K56" s="5">
        <f t="array" ref="K56">MAX(ABS(N56:O56))</f>
        <v>486.72106824925811</v>
      </c>
      <c r="M56" t="s">
        <v>63</v>
      </c>
      <c r="N56">
        <f t="shared" si="5"/>
        <v>292.03264094955489</v>
      </c>
      <c r="O56">
        <f t="shared" si="6"/>
        <v>486.72106824925811</v>
      </c>
    </row>
    <row r="57" spans="1:19" x14ac:dyDescent="0.35">
      <c r="A57" t="s">
        <v>21</v>
      </c>
      <c r="B57" s="7">
        <f>Plants_skip!B21/303.3</f>
        <v>259.58456973293767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194.68842729970325</v>
      </c>
      <c r="K57" s="5">
        <f t="array" ref="K57">MAX(ABS(N57:O57))</f>
        <v>324.48071216617211</v>
      </c>
      <c r="M57" t="s">
        <v>63</v>
      </c>
      <c r="N57">
        <f t="shared" si="5"/>
        <v>194.68842729970325</v>
      </c>
      <c r="O57">
        <f t="shared" si="6"/>
        <v>324.48071216617211</v>
      </c>
    </row>
    <row r="58" spans="1:19" x14ac:dyDescent="0.35">
      <c r="A58" t="s">
        <v>44</v>
      </c>
      <c r="B58" s="7">
        <f>Plants_skip!B22/303.3</f>
        <v>12857.448071216617</v>
      </c>
      <c r="C58" t="s">
        <v>10</v>
      </c>
      <c r="D58" t="s">
        <v>18</v>
      </c>
      <c r="E58" t="s">
        <v>15</v>
      </c>
      <c r="F58" t="s">
        <v>118</v>
      </c>
      <c r="I58">
        <v>4</v>
      </c>
      <c r="J58" s="5">
        <f t="array" ref="J58">MIN(ABS(N58:O58))</f>
        <v>11571.703264094955</v>
      </c>
      <c r="K58" s="5">
        <f t="array" ref="K58">MAX(ABS(N58:O58))</f>
        <v>14143.192878338279</v>
      </c>
      <c r="M58" t="s">
        <v>64</v>
      </c>
      <c r="N58">
        <f t="shared" si="5"/>
        <v>11571.703264094955</v>
      </c>
      <c r="O58">
        <f t="shared" si="6"/>
        <v>14143.192878338279</v>
      </c>
      <c r="Q58" t="s">
        <v>71</v>
      </c>
      <c r="R58">
        <v>2400</v>
      </c>
      <c r="S58" t="s">
        <v>72</v>
      </c>
    </row>
    <row r="59" spans="1:19" x14ac:dyDescent="0.35">
      <c r="A59" t="s">
        <v>33</v>
      </c>
      <c r="B59" s="7">
        <f>Plants_skip!B23/303.3</f>
        <v>-194421.36498516321</v>
      </c>
      <c r="C59" t="s">
        <v>10</v>
      </c>
      <c r="D59" t="s">
        <v>28</v>
      </c>
      <c r="E59" t="s">
        <v>15</v>
      </c>
      <c r="F59" t="s">
        <v>118</v>
      </c>
      <c r="I59">
        <v>4</v>
      </c>
      <c r="J59" s="5">
        <f t="array" ref="J59">MIN(ABS(N59:O59))</f>
        <v>174979.2284866469</v>
      </c>
      <c r="K59" s="5">
        <f t="array" ref="K59">MAX(ABS(N59:O59))</f>
        <v>213863.50148367955</v>
      </c>
      <c r="M59" t="s">
        <v>64</v>
      </c>
      <c r="N59">
        <f t="shared" si="5"/>
        <v>-174979.2284866469</v>
      </c>
      <c r="O59">
        <f t="shared" si="6"/>
        <v>-213863.50148367955</v>
      </c>
    </row>
    <row r="60" spans="1:19" s="8" customFormat="1" x14ac:dyDescent="0.35">
      <c r="A60" s="8" t="s">
        <v>24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5"/>
        <v>0</v>
      </c>
      <c r="O60" s="8">
        <f t="shared" si="6"/>
        <v>0</v>
      </c>
    </row>
    <row r="61" spans="1:19" s="8" customFormat="1" x14ac:dyDescent="0.35">
      <c r="A61" s="8" t="s">
        <v>37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64</v>
      </c>
      <c r="N61" s="8">
        <f t="shared" si="5"/>
        <v>0</v>
      </c>
      <c r="O61" s="8">
        <f t="shared" si="6"/>
        <v>0</v>
      </c>
    </row>
    <row r="62" spans="1:19" s="8" customFormat="1" x14ac:dyDescent="0.35">
      <c r="A62" s="8" t="s">
        <v>67</v>
      </c>
      <c r="B62" s="9">
        <v>0</v>
      </c>
      <c r="C62" s="8" t="s">
        <v>10</v>
      </c>
      <c r="D62" s="8" t="s">
        <v>28</v>
      </c>
      <c r="E62" s="8" t="s">
        <v>15</v>
      </c>
      <c r="F62" s="8" t="s">
        <v>118</v>
      </c>
      <c r="J62" s="10"/>
      <c r="K62" s="10"/>
      <c r="M62" s="8" t="s">
        <v>63</v>
      </c>
      <c r="N62" s="8">
        <f t="shared" si="5"/>
        <v>0</v>
      </c>
      <c r="O62" s="8">
        <f t="shared" si="6"/>
        <v>0</v>
      </c>
    </row>
    <row r="63" spans="1:19" x14ac:dyDescent="0.35">
      <c r="A63" t="s">
        <v>34</v>
      </c>
      <c r="B63" s="7">
        <f>Plants_skip!B27/303.3</f>
        <v>-528.78338278931744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475.90504451038572</v>
      </c>
      <c r="K63" s="5">
        <f t="array" ref="K63">MAX(ABS(N63:O63))</f>
        <v>581.66172106824922</v>
      </c>
      <c r="M63" t="s">
        <v>64</v>
      </c>
      <c r="N63">
        <f t="shared" si="5"/>
        <v>-475.90504451038572</v>
      </c>
      <c r="O63">
        <f t="shared" si="6"/>
        <v>-581.66172106824922</v>
      </c>
    </row>
    <row r="64" spans="1:19" x14ac:dyDescent="0.35">
      <c r="A64" t="s">
        <v>68</v>
      </c>
      <c r="B64" s="7">
        <f>Plants_skip!B28/303.3</f>
        <v>-389.3768545994065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292.03264094955489</v>
      </c>
      <c r="K64" s="5">
        <f t="array" ref="K64">MAX(ABS(N64:O64))</f>
        <v>486.72106824925811</v>
      </c>
      <c r="M64" t="s">
        <v>63</v>
      </c>
      <c r="N64">
        <f t="shared" si="5"/>
        <v>-292.03264094955489</v>
      </c>
      <c r="O64">
        <f t="shared" si="6"/>
        <v>-486.72106824925811</v>
      </c>
    </row>
    <row r="65" spans="1:15" x14ac:dyDescent="0.35">
      <c r="A65" t="s">
        <v>69</v>
      </c>
      <c r="B65" s="7">
        <f>Plants_skip!B29/303.3</f>
        <v>-259.58456973293767</v>
      </c>
      <c r="C65" t="s">
        <v>10</v>
      </c>
      <c r="D65" t="s">
        <v>28</v>
      </c>
      <c r="E65" t="s">
        <v>15</v>
      </c>
      <c r="F65" t="s">
        <v>118</v>
      </c>
      <c r="I65">
        <v>4</v>
      </c>
      <c r="J65" s="5">
        <f t="array" ref="J65">MIN(ABS(N65:O65))</f>
        <v>194.68842729970325</v>
      </c>
      <c r="K65" s="5">
        <f t="array" ref="K65">MAX(ABS(N65:O65))</f>
        <v>324.48071216617211</v>
      </c>
      <c r="M65" t="s">
        <v>63</v>
      </c>
      <c r="N65">
        <f t="shared" si="5"/>
        <v>-194.68842729970325</v>
      </c>
      <c r="O65">
        <f t="shared" si="6"/>
        <v>-324.48071216617211</v>
      </c>
    </row>
    <row r="66" spans="1:15" x14ac:dyDescent="0.35">
      <c r="A66" t="s">
        <v>45</v>
      </c>
      <c r="B66" s="7">
        <f>Plants_skip!B30/303.3</f>
        <v>-12857.448071216617</v>
      </c>
      <c r="C66" t="s">
        <v>10</v>
      </c>
      <c r="D66" t="s">
        <v>32</v>
      </c>
      <c r="E66" t="s">
        <v>15</v>
      </c>
      <c r="F66" t="s">
        <v>118</v>
      </c>
      <c r="I66">
        <v>4</v>
      </c>
      <c r="J66" s="5">
        <f t="array" ref="J66">MIN(ABS(N66:O66))</f>
        <v>11571.703264094955</v>
      </c>
      <c r="K66" s="5">
        <f t="array" ref="K66">MAX(ABS(N66:O66))</f>
        <v>14143.192878338279</v>
      </c>
      <c r="M66" t="s">
        <v>64</v>
      </c>
      <c r="N66">
        <f t="shared" si="5"/>
        <v>-11571.703264094955</v>
      </c>
      <c r="O66">
        <f t="shared" si="6"/>
        <v>-14143.192878338279</v>
      </c>
    </row>
    <row r="68" spans="1:15" ht="15.5" x14ac:dyDescent="0.35">
      <c r="A68" s="1" t="s">
        <v>2</v>
      </c>
      <c r="B68" s="1" t="s">
        <v>51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81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2" t="s">
        <v>113</v>
      </c>
      <c r="O75" s="12"/>
    </row>
    <row r="76" spans="1:15" x14ac:dyDescent="0.35">
      <c r="A76" t="s">
        <v>35</v>
      </c>
      <c r="B76">
        <f>Plants_skip!B40/303.3</f>
        <v>9015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8564.25</v>
      </c>
      <c r="K76">
        <f t="array" ref="K76">MAX(ABS(N76:O76))</f>
        <v>9465.75</v>
      </c>
      <c r="M76" t="s">
        <v>65</v>
      </c>
      <c r="N76">
        <f t="shared" ref="N76:N90" si="7">IF($M76=$S$31,$B76*(1-$T$31),IF($M76=$S$32,$B76*(1-$T$32),IF($M76=$S$33,$B76*(1-$T$33),"ERROR")))</f>
        <v>8564.25</v>
      </c>
      <c r="O76">
        <f t="shared" ref="O76:O90" si="8">IF($M76=$S$31,$B76*(1+$T$31),IF($M76=$S$32,$B76*(1+$T$32),IF($M76=$S$33,$B76*(1+$T$33),"ERROR")))</f>
        <v>9465.75</v>
      </c>
    </row>
    <row r="77" spans="1:15" x14ac:dyDescent="0.35">
      <c r="A77" t="s">
        <v>19</v>
      </c>
      <c r="B77">
        <f>Plants_skip!B41/303.3</f>
        <v>2114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2008.3</v>
      </c>
      <c r="K77">
        <f t="array" ref="K77">MAX(ABS(N77:O77))</f>
        <v>2219.7000000000003</v>
      </c>
      <c r="M77" t="s">
        <v>65</v>
      </c>
      <c r="N77">
        <f t="shared" si="7"/>
        <v>2008.3</v>
      </c>
      <c r="O77">
        <f t="shared" si="8"/>
        <v>2219.7000000000003</v>
      </c>
    </row>
    <row r="78" spans="1:15" x14ac:dyDescent="0.35">
      <c r="A78" t="s">
        <v>41</v>
      </c>
      <c r="B78">
        <f>Plants_skip!B42/303.3</f>
        <v>255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191.25</v>
      </c>
      <c r="K78">
        <f t="array" ref="K78">MAX(ABS(N78:O78))</f>
        <v>318.75</v>
      </c>
      <c r="M78" t="s">
        <v>63</v>
      </c>
      <c r="N78">
        <f t="shared" si="7"/>
        <v>191.25</v>
      </c>
      <c r="O78">
        <f t="shared" si="8"/>
        <v>318.75</v>
      </c>
    </row>
    <row r="79" spans="1:15" x14ac:dyDescent="0.35">
      <c r="A79" t="s">
        <v>42</v>
      </c>
      <c r="B79">
        <f>Plants_skip!B43/303.3</f>
        <v>377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339.3</v>
      </c>
      <c r="K79">
        <f t="array" ref="K79">MAX(ABS(N79:O79))</f>
        <v>414.70000000000005</v>
      </c>
      <c r="M79" t="s">
        <v>64</v>
      </c>
      <c r="N79">
        <f t="shared" si="7"/>
        <v>339.3</v>
      </c>
      <c r="O79">
        <f t="shared" si="8"/>
        <v>414.70000000000005</v>
      </c>
    </row>
    <row r="80" spans="1:15" x14ac:dyDescent="0.35">
      <c r="A80" t="s">
        <v>47</v>
      </c>
      <c r="B80">
        <f>Plants_skip!B44/303.3</f>
        <v>465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441.75</v>
      </c>
      <c r="K80">
        <f t="array" ref="K80">MAX(ABS(N80:O80))</f>
        <v>488.25</v>
      </c>
      <c r="M80" t="s">
        <v>65</v>
      </c>
      <c r="N80">
        <f t="shared" si="7"/>
        <v>441.75</v>
      </c>
      <c r="O80">
        <f t="shared" si="8"/>
        <v>488.25</v>
      </c>
    </row>
    <row r="81" spans="1:15" x14ac:dyDescent="0.35">
      <c r="A81" s="4" t="s">
        <v>38</v>
      </c>
      <c r="B81">
        <f>Plants_skip!B45/303.3</f>
        <v>264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237.6</v>
      </c>
      <c r="K81">
        <f t="array" ref="K81">MAX(ABS(N81:O81))</f>
        <v>290.40000000000003</v>
      </c>
      <c r="M81" t="s">
        <v>64</v>
      </c>
      <c r="N81">
        <f t="shared" si="7"/>
        <v>237.6</v>
      </c>
      <c r="O81">
        <f t="shared" si="8"/>
        <v>290.40000000000003</v>
      </c>
    </row>
    <row r="82" spans="1:15" x14ac:dyDescent="0.35">
      <c r="A82" t="s">
        <v>43</v>
      </c>
      <c r="B82">
        <f>Plants_skip!B46/303.3</f>
        <v>9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8.1</v>
      </c>
      <c r="K82">
        <f t="array" ref="K82">MAX(ABS(N82:O82))</f>
        <v>9.9</v>
      </c>
      <c r="M82" t="s">
        <v>64</v>
      </c>
      <c r="N82">
        <f t="shared" si="7"/>
        <v>8.1</v>
      </c>
      <c r="O82">
        <f t="shared" si="8"/>
        <v>9.9</v>
      </c>
    </row>
    <row r="83" spans="1:15" x14ac:dyDescent="0.35">
      <c r="A83" t="s">
        <v>48</v>
      </c>
      <c r="B83">
        <f>Plants_skip!B47/303.3</f>
        <v>2142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array" ref="J83">MIN(ABS(N83:O83))</f>
        <v>2034.8999999999999</v>
      </c>
      <c r="K83">
        <f t="array" ref="K83">MAX(ABS(N83:O83))</f>
        <v>2249.1</v>
      </c>
      <c r="M83" t="s">
        <v>65</v>
      </c>
      <c r="N83">
        <f t="shared" si="7"/>
        <v>2034.8999999999999</v>
      </c>
      <c r="O83">
        <f t="shared" si="8"/>
        <v>2249.1</v>
      </c>
    </row>
    <row r="84" spans="1:15" x14ac:dyDescent="0.35">
      <c r="A84" t="s">
        <v>49</v>
      </c>
      <c r="B84">
        <f>Plants_skip!B48/303.3</f>
        <v>683</v>
      </c>
      <c r="C84" t="s">
        <v>10</v>
      </c>
      <c r="D84" t="s">
        <v>70</v>
      </c>
      <c r="E84" t="s">
        <v>15</v>
      </c>
      <c r="F84" t="s">
        <v>118</v>
      </c>
      <c r="I84">
        <v>4</v>
      </c>
      <c r="J84">
        <f t="array" ref="J84">MIN(ABS(N84:O84))</f>
        <v>614.70000000000005</v>
      </c>
      <c r="K84">
        <f t="array" ref="K84">MAX(ABS(N84:O84))</f>
        <v>751.30000000000007</v>
      </c>
      <c r="M84" t="s">
        <v>64</v>
      </c>
      <c r="N84">
        <f t="shared" si="7"/>
        <v>614.70000000000005</v>
      </c>
      <c r="O84">
        <f t="shared" si="8"/>
        <v>751.30000000000007</v>
      </c>
    </row>
    <row r="85" spans="1:15" x14ac:dyDescent="0.35">
      <c r="A85" s="8" t="s">
        <v>24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65</v>
      </c>
      <c r="N85" s="8">
        <f t="shared" si="7"/>
        <v>0</v>
      </c>
      <c r="O85" s="8">
        <f t="shared" si="8"/>
        <v>0</v>
      </c>
    </row>
    <row r="86" spans="1:15" x14ac:dyDescent="0.35">
      <c r="A86" s="8" t="s">
        <v>37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63</v>
      </c>
      <c r="N86" s="8">
        <f t="shared" si="7"/>
        <v>0</v>
      </c>
      <c r="O86" s="8">
        <f t="shared" si="8"/>
        <v>0</v>
      </c>
    </row>
    <row r="87" spans="1:15" x14ac:dyDescent="0.35">
      <c r="A87" s="8" t="s">
        <v>67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G87" s="8"/>
      <c r="H87" s="8"/>
      <c r="I87" s="8"/>
      <c r="J87" s="8"/>
      <c r="K87" s="8"/>
      <c r="L87" s="8"/>
      <c r="M87" s="8" t="s">
        <v>64</v>
      </c>
      <c r="N87" s="8">
        <f t="shared" si="7"/>
        <v>0</v>
      </c>
      <c r="O87" s="8">
        <f t="shared" si="8"/>
        <v>0</v>
      </c>
    </row>
    <row r="88" spans="1:15" x14ac:dyDescent="0.35">
      <c r="A88" t="s">
        <v>34</v>
      </c>
      <c r="B88">
        <f>Plants_skip!B52/303.3</f>
        <v>-264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237.6</v>
      </c>
      <c r="K88">
        <f t="array" ref="K88">MAX(ABS(N88:O88))</f>
        <v>290.40000000000003</v>
      </c>
      <c r="M88" t="s">
        <v>64</v>
      </c>
      <c r="N88">
        <f t="shared" si="7"/>
        <v>-237.6</v>
      </c>
      <c r="O88">
        <f t="shared" si="8"/>
        <v>-290.40000000000003</v>
      </c>
    </row>
    <row r="89" spans="1:15" x14ac:dyDescent="0.35">
      <c r="A89" t="s">
        <v>68</v>
      </c>
      <c r="B89">
        <f>Plants_skip!B53/303.3</f>
        <v>-8.9999999999999982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8.0999999999999979</v>
      </c>
      <c r="K89">
        <f t="array" ref="K89">MAX(ABS(N89:O89))</f>
        <v>9.8999999999999986</v>
      </c>
      <c r="M89" t="s">
        <v>64</v>
      </c>
      <c r="N89">
        <f t="shared" si="7"/>
        <v>-8.0999999999999979</v>
      </c>
      <c r="O89">
        <f t="shared" si="8"/>
        <v>-9.8999999999999986</v>
      </c>
    </row>
    <row r="90" spans="1:15" x14ac:dyDescent="0.35">
      <c r="A90" t="s">
        <v>50</v>
      </c>
      <c r="B90">
        <f>Plants_skip!B54/303.3</f>
        <v>-465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array" ref="J90">MIN(ABS(N90:O90))</f>
        <v>441.75</v>
      </c>
      <c r="K90">
        <f t="array" ref="K90">MAX(ABS(N90:O90))</f>
        <v>488.25</v>
      </c>
      <c r="M90" t="s">
        <v>65</v>
      </c>
      <c r="N90">
        <f t="shared" si="7"/>
        <v>-441.75</v>
      </c>
      <c r="O90">
        <f t="shared" si="8"/>
        <v>-488.25</v>
      </c>
    </row>
    <row r="92" spans="1:15" ht="15.5" x14ac:dyDescent="0.35">
      <c r="A92" s="1" t="s">
        <v>2</v>
      </c>
      <c r="B92" s="1" t="s">
        <v>55</v>
      </c>
    </row>
    <row r="93" spans="1:15" x14ac:dyDescent="0.35">
      <c r="A93" t="s">
        <v>3</v>
      </c>
      <c r="B93" t="s">
        <v>46</v>
      </c>
    </row>
    <row r="94" spans="1:15" x14ac:dyDescent="0.35">
      <c r="A94" t="s">
        <v>5</v>
      </c>
      <c r="B94" t="s">
        <v>18</v>
      </c>
    </row>
    <row r="95" spans="1:15" x14ac:dyDescent="0.35">
      <c r="A95" t="s">
        <v>6</v>
      </c>
      <c r="B95" s="3">
        <v>1</v>
      </c>
    </row>
    <row r="96" spans="1:15" x14ac:dyDescent="0.35">
      <c r="A96" t="s">
        <v>7</v>
      </c>
      <c r="B96" t="s">
        <v>8</v>
      </c>
    </row>
    <row r="97" spans="1:15" x14ac:dyDescent="0.35">
      <c r="A97" t="s">
        <v>9</v>
      </c>
      <c r="B97" s="3" t="s">
        <v>81</v>
      </c>
      <c r="D97" t="s">
        <v>83</v>
      </c>
    </row>
    <row r="98" spans="1:15" ht="15.5" x14ac:dyDescent="0.35">
      <c r="A98" s="1" t="s">
        <v>11</v>
      </c>
      <c r="B98" s="1"/>
      <c r="C98" s="1"/>
      <c r="D98" s="1"/>
      <c r="E98" s="1"/>
      <c r="F98" s="1"/>
      <c r="G98" s="1"/>
      <c r="H98" s="1"/>
    </row>
    <row r="99" spans="1:15" ht="15.5" x14ac:dyDescent="0.35">
      <c r="A99" s="1" t="s">
        <v>12</v>
      </c>
      <c r="B99" s="1" t="s">
        <v>13</v>
      </c>
      <c r="C99" s="1" t="s">
        <v>9</v>
      </c>
      <c r="D99" s="1" t="s">
        <v>5</v>
      </c>
      <c r="E99" s="1" t="s">
        <v>7</v>
      </c>
      <c r="F99" s="1" t="s">
        <v>14</v>
      </c>
      <c r="G99" s="1" t="s">
        <v>93</v>
      </c>
      <c r="H99" s="1" t="s">
        <v>20</v>
      </c>
      <c r="I99" s="1" t="s">
        <v>57</v>
      </c>
      <c r="J99" s="1" t="s">
        <v>58</v>
      </c>
      <c r="K99" s="1" t="s">
        <v>59</v>
      </c>
    </row>
    <row r="100" spans="1:15" x14ac:dyDescent="0.35">
      <c r="A100" t="s">
        <v>51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52</v>
      </c>
      <c r="B101">
        <v>1</v>
      </c>
      <c r="C101" t="s">
        <v>81</v>
      </c>
      <c r="D101" t="s">
        <v>18</v>
      </c>
      <c r="E101" t="s">
        <v>15</v>
      </c>
      <c r="F101" t="s">
        <v>56</v>
      </c>
    </row>
    <row r="102" spans="1:15" x14ac:dyDescent="0.35">
      <c r="A102" t="s">
        <v>54</v>
      </c>
      <c r="B102">
        <f>7/303.3</f>
        <v>2.3079459281239695E-2</v>
      </c>
      <c r="C102" t="s">
        <v>9</v>
      </c>
      <c r="D102" t="s">
        <v>18</v>
      </c>
      <c r="E102" t="s">
        <v>15</v>
      </c>
      <c r="F102" t="s">
        <v>56</v>
      </c>
    </row>
    <row r="104" spans="1:15" ht="15.5" x14ac:dyDescent="0.35">
      <c r="A104" s="1" t="s">
        <v>2</v>
      </c>
      <c r="B104" s="1" t="s">
        <v>116</v>
      </c>
    </row>
    <row r="105" spans="1:15" x14ac:dyDescent="0.35">
      <c r="A105" t="s">
        <v>3</v>
      </c>
      <c r="B105" t="s">
        <v>46</v>
      </c>
    </row>
    <row r="106" spans="1:15" x14ac:dyDescent="0.35">
      <c r="A106" t="s">
        <v>5</v>
      </c>
      <c r="B106" t="s">
        <v>18</v>
      </c>
    </row>
    <row r="107" spans="1:15" x14ac:dyDescent="0.35">
      <c r="A107" t="s">
        <v>6</v>
      </c>
      <c r="B107" s="3">
        <v>1</v>
      </c>
    </row>
    <row r="108" spans="1:15" x14ac:dyDescent="0.35">
      <c r="A108" t="s">
        <v>7</v>
      </c>
      <c r="B108" t="s">
        <v>8</v>
      </c>
    </row>
    <row r="109" spans="1:15" x14ac:dyDescent="0.35">
      <c r="A109" t="s">
        <v>9</v>
      </c>
      <c r="B109" s="3" t="s">
        <v>81</v>
      </c>
    </row>
    <row r="110" spans="1:15" ht="15.5" x14ac:dyDescent="0.35">
      <c r="A110" s="1" t="s">
        <v>11</v>
      </c>
      <c r="B110" s="1"/>
      <c r="C110" s="1"/>
      <c r="D110" s="1"/>
      <c r="E110" s="1"/>
      <c r="F110" s="1"/>
      <c r="G110" s="1"/>
      <c r="H110" s="1"/>
    </row>
    <row r="111" spans="1:15" ht="15.5" x14ac:dyDescent="0.35">
      <c r="A111" s="1" t="s">
        <v>12</v>
      </c>
      <c r="B111" s="1" t="s">
        <v>13</v>
      </c>
      <c r="C111" s="1" t="s">
        <v>9</v>
      </c>
      <c r="D111" s="1" t="s">
        <v>5</v>
      </c>
      <c r="E111" s="1" t="s">
        <v>7</v>
      </c>
      <c r="F111" s="1" t="s">
        <v>14</v>
      </c>
      <c r="G111" s="1" t="s">
        <v>93</v>
      </c>
      <c r="H111" s="1" t="s">
        <v>20</v>
      </c>
      <c r="I111" s="1" t="s">
        <v>57</v>
      </c>
      <c r="J111" s="1" t="s">
        <v>58</v>
      </c>
      <c r="K111" s="1" t="s">
        <v>59</v>
      </c>
      <c r="M111" s="1" t="s">
        <v>60</v>
      </c>
      <c r="N111" s="12" t="s">
        <v>113</v>
      </c>
      <c r="O111" s="12"/>
    </row>
    <row r="112" spans="1:15" x14ac:dyDescent="0.35">
      <c r="A112" t="s">
        <v>30</v>
      </c>
      <c r="B112">
        <f>Plants_skip!B76/270</f>
        <v>2165</v>
      </c>
      <c r="C112" t="s">
        <v>27</v>
      </c>
      <c r="D112" t="s">
        <v>18</v>
      </c>
      <c r="E112" t="s">
        <v>15</v>
      </c>
      <c r="F112" t="s">
        <v>118</v>
      </c>
      <c r="I112">
        <v>4</v>
      </c>
      <c r="J112">
        <f t="array" ref="J112">MIN(ABS(N112:O112))</f>
        <v>1948.5</v>
      </c>
      <c r="K112">
        <f t="array" ref="K112">MAX(ABS(N112:O112))</f>
        <v>2381.5</v>
      </c>
      <c r="M112" t="s">
        <v>64</v>
      </c>
      <c r="N112">
        <f t="shared" ref="N112:N129" si="9">IF($M112=$S$31,$B112*(1-$T$31),IF($M112=$S$32,$B112*(1-$T$32),IF($M112=$S$33,$B112*(1-$T$33),"ERROR")))</f>
        <v>1948.5</v>
      </c>
      <c r="O112">
        <f t="shared" ref="O112:O129" si="10">IF($M112=$S$31,$B112*(1+$T$31),IF($M112=$S$32,$B112*(1+$T$32),IF($M112=$S$33,$B112*(1+$T$33),"ERROR")))</f>
        <v>2381.5</v>
      </c>
    </row>
    <row r="113" spans="1:15" x14ac:dyDescent="0.35">
      <c r="A113" t="s">
        <v>31</v>
      </c>
      <c r="B113">
        <f>Plants_skip!B77/270</f>
        <v>86</v>
      </c>
      <c r="C113" t="s">
        <v>27</v>
      </c>
      <c r="D113" t="s">
        <v>32</v>
      </c>
      <c r="E113" t="s">
        <v>15</v>
      </c>
      <c r="F113" t="s">
        <v>118</v>
      </c>
      <c r="I113">
        <v>4</v>
      </c>
      <c r="J113">
        <f t="array" ref="J113">MIN(ABS(N113:O113))</f>
        <v>77.400000000000006</v>
      </c>
      <c r="K113">
        <f t="array" ref="K113">MAX(ABS(N113:O113))</f>
        <v>94.600000000000009</v>
      </c>
      <c r="M113" t="s">
        <v>64</v>
      </c>
      <c r="N113">
        <f t="shared" si="9"/>
        <v>77.400000000000006</v>
      </c>
      <c r="O113">
        <f t="shared" si="10"/>
        <v>94.600000000000009</v>
      </c>
    </row>
    <row r="114" spans="1:15" x14ac:dyDescent="0.35">
      <c r="A114" t="s">
        <v>40</v>
      </c>
      <c r="B114">
        <f>Plants_skip!B78/270</f>
        <v>11943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10748.7</v>
      </c>
      <c r="K114">
        <f t="array" ref="K114">MAX(ABS(N114:O114))</f>
        <v>13137.300000000001</v>
      </c>
      <c r="M114" t="s">
        <v>64</v>
      </c>
      <c r="N114">
        <f t="shared" si="9"/>
        <v>10748.7</v>
      </c>
      <c r="O114">
        <f t="shared" si="10"/>
        <v>13137.300000000001</v>
      </c>
    </row>
    <row r="115" spans="1:15" x14ac:dyDescent="0.35">
      <c r="A115" t="s">
        <v>19</v>
      </c>
      <c r="B115">
        <f>Plants_skip!B79/270</f>
        <v>517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465.3</v>
      </c>
      <c r="K115">
        <f t="array" ref="K115">MAX(ABS(N115:O115))</f>
        <v>568.70000000000005</v>
      </c>
      <c r="M115" t="s">
        <v>64</v>
      </c>
      <c r="N115">
        <f t="shared" si="9"/>
        <v>465.3</v>
      </c>
      <c r="O115">
        <f t="shared" si="10"/>
        <v>568.70000000000005</v>
      </c>
    </row>
    <row r="116" spans="1:15" x14ac:dyDescent="0.35">
      <c r="A116" t="s">
        <v>41</v>
      </c>
      <c r="B116">
        <f>Plants_skip!B80/270</f>
        <v>578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520.20000000000005</v>
      </c>
      <c r="K116">
        <f t="array" ref="K116">MAX(ABS(N116:O116))</f>
        <v>635.80000000000007</v>
      </c>
      <c r="M116" t="s">
        <v>64</v>
      </c>
      <c r="N116">
        <f t="shared" si="9"/>
        <v>520.20000000000005</v>
      </c>
      <c r="O116">
        <f t="shared" si="10"/>
        <v>635.80000000000007</v>
      </c>
    </row>
    <row r="117" spans="1:15" x14ac:dyDescent="0.35">
      <c r="A117" t="s">
        <v>42</v>
      </c>
      <c r="B117">
        <f>Plants_skip!B81/270</f>
        <v>152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114</v>
      </c>
      <c r="K117">
        <f t="array" ref="K117">MAX(ABS(N117:O117))</f>
        <v>190</v>
      </c>
      <c r="M117" t="s">
        <v>63</v>
      </c>
      <c r="N117">
        <f t="shared" si="9"/>
        <v>114</v>
      </c>
      <c r="O117">
        <f t="shared" si="10"/>
        <v>190</v>
      </c>
    </row>
    <row r="118" spans="1:15" x14ac:dyDescent="0.35">
      <c r="A118" s="4" t="s">
        <v>38</v>
      </c>
      <c r="B118">
        <f>Plants_skip!B82/270</f>
        <v>567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510.3</v>
      </c>
      <c r="K118">
        <f t="array" ref="K118">MAX(ABS(N118:O118))</f>
        <v>623.70000000000005</v>
      </c>
      <c r="M118" t="s">
        <v>64</v>
      </c>
      <c r="N118">
        <f t="shared" si="9"/>
        <v>510.3</v>
      </c>
      <c r="O118">
        <f t="shared" si="10"/>
        <v>623.70000000000005</v>
      </c>
    </row>
    <row r="119" spans="1:15" x14ac:dyDescent="0.35">
      <c r="A119" t="s">
        <v>43</v>
      </c>
      <c r="B119">
        <f>Plants_skip!B83/270</f>
        <v>421.2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315.89999999999998</v>
      </c>
      <c r="K119">
        <f t="array" ref="K119">MAX(ABS(N119:O119))</f>
        <v>526.5</v>
      </c>
      <c r="M119" t="s">
        <v>63</v>
      </c>
      <c r="N119">
        <f t="shared" si="9"/>
        <v>315.89999999999998</v>
      </c>
      <c r="O119">
        <f t="shared" si="10"/>
        <v>526.5</v>
      </c>
    </row>
    <row r="120" spans="1:15" x14ac:dyDescent="0.35">
      <c r="A120" t="s">
        <v>21</v>
      </c>
      <c r="B120">
        <f>Plants_skip!B84/270</f>
        <v>280.8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210.60000000000002</v>
      </c>
      <c r="K120">
        <f t="array" ref="K120">MAX(ABS(N120:O120))</f>
        <v>351</v>
      </c>
      <c r="M120" t="s">
        <v>63</v>
      </c>
      <c r="N120">
        <f t="shared" si="9"/>
        <v>210.60000000000002</v>
      </c>
      <c r="O120">
        <f t="shared" si="10"/>
        <v>351</v>
      </c>
    </row>
    <row r="121" spans="1:15" x14ac:dyDescent="0.35">
      <c r="A121" t="s">
        <v>44</v>
      </c>
      <c r="B121">
        <f>Plants_skip!B85/270</f>
        <v>12649.6</v>
      </c>
      <c r="C121" t="s">
        <v>10</v>
      </c>
      <c r="D121" t="s">
        <v>18</v>
      </c>
      <c r="E121" t="s">
        <v>15</v>
      </c>
      <c r="F121" t="s">
        <v>118</v>
      </c>
      <c r="I121">
        <v>4</v>
      </c>
      <c r="J121">
        <f t="array" ref="J121">MIN(ABS(N121:O121))</f>
        <v>11384.640000000001</v>
      </c>
      <c r="K121">
        <f t="array" ref="K121">MAX(ABS(N121:O121))</f>
        <v>13914.560000000001</v>
      </c>
      <c r="M121" t="s">
        <v>64</v>
      </c>
      <c r="N121">
        <f t="shared" si="9"/>
        <v>11384.640000000001</v>
      </c>
      <c r="O121">
        <f t="shared" si="10"/>
        <v>13914.560000000001</v>
      </c>
    </row>
    <row r="122" spans="1:15" x14ac:dyDescent="0.35">
      <c r="A122" t="s">
        <v>33</v>
      </c>
      <c r="B122">
        <f>Plants_skip!B86/270</f>
        <v>-218400</v>
      </c>
      <c r="C122" t="s">
        <v>10</v>
      </c>
      <c r="D122" t="s">
        <v>28</v>
      </c>
      <c r="E122" t="s">
        <v>15</v>
      </c>
      <c r="F122" t="s">
        <v>118</v>
      </c>
      <c r="I122">
        <v>4</v>
      </c>
      <c r="J122">
        <f t="array" ref="J122">MIN(ABS(N122:O122))</f>
        <v>196560</v>
      </c>
      <c r="K122">
        <f t="array" ref="K122">MAX(ABS(N122:O122))</f>
        <v>240240.00000000003</v>
      </c>
      <c r="M122" t="s">
        <v>64</v>
      </c>
      <c r="N122">
        <f t="shared" si="9"/>
        <v>-196560</v>
      </c>
      <c r="O122">
        <f t="shared" si="10"/>
        <v>-240240.00000000003</v>
      </c>
    </row>
    <row r="123" spans="1:15" x14ac:dyDescent="0.35">
      <c r="A123" s="8" t="s">
        <v>24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9"/>
        <v>0</v>
      </c>
      <c r="O123" s="8">
        <f t="shared" si="10"/>
        <v>0</v>
      </c>
    </row>
    <row r="124" spans="1:15" x14ac:dyDescent="0.35">
      <c r="A124" s="8" t="s">
        <v>37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64</v>
      </c>
      <c r="N124" s="8">
        <f t="shared" si="9"/>
        <v>0</v>
      </c>
      <c r="O124" s="8">
        <f t="shared" si="10"/>
        <v>0</v>
      </c>
    </row>
    <row r="125" spans="1:15" x14ac:dyDescent="0.35">
      <c r="A125" s="8" t="s">
        <v>67</v>
      </c>
      <c r="B125" s="8">
        <v>0</v>
      </c>
      <c r="C125" s="8" t="s">
        <v>10</v>
      </c>
      <c r="D125" s="8" t="s">
        <v>28</v>
      </c>
      <c r="E125" s="8" t="s">
        <v>15</v>
      </c>
      <c r="F125" s="8" t="s">
        <v>118</v>
      </c>
      <c r="J125" s="10"/>
      <c r="K125" s="10"/>
      <c r="L125" s="8"/>
      <c r="M125" s="8" t="s">
        <v>63</v>
      </c>
      <c r="N125" s="8">
        <f t="shared" si="9"/>
        <v>0</v>
      </c>
      <c r="O125" s="8">
        <f t="shared" si="10"/>
        <v>0</v>
      </c>
    </row>
    <row r="126" spans="1:15" x14ac:dyDescent="0.35">
      <c r="A126" t="s">
        <v>34</v>
      </c>
      <c r="B126">
        <f>Plants_skip!B90/270</f>
        <v>-567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510.3</v>
      </c>
      <c r="K126">
        <f t="array" ref="K126">MAX(ABS(N126:O126))</f>
        <v>623.70000000000005</v>
      </c>
      <c r="M126" t="s">
        <v>64</v>
      </c>
      <c r="N126">
        <f t="shared" si="9"/>
        <v>-510.3</v>
      </c>
      <c r="O126">
        <f t="shared" si="10"/>
        <v>-623.70000000000005</v>
      </c>
    </row>
    <row r="127" spans="1:15" x14ac:dyDescent="0.35">
      <c r="A127" t="s">
        <v>68</v>
      </c>
      <c r="B127">
        <f>Plants_skip!B91/270</f>
        <v>-421.2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315.89999999999998</v>
      </c>
      <c r="K127">
        <f t="array" ref="K127">MAX(ABS(N127:O127))</f>
        <v>526.5</v>
      </c>
      <c r="M127" t="s">
        <v>63</v>
      </c>
      <c r="N127">
        <f t="shared" si="9"/>
        <v>-315.89999999999998</v>
      </c>
      <c r="O127">
        <f t="shared" si="10"/>
        <v>-526.5</v>
      </c>
    </row>
    <row r="128" spans="1:15" x14ac:dyDescent="0.35">
      <c r="A128" t="s">
        <v>69</v>
      </c>
      <c r="B128">
        <f>Plants_skip!B92/270</f>
        <v>-280.8</v>
      </c>
      <c r="C128" t="s">
        <v>10</v>
      </c>
      <c r="D128" t="s">
        <v>28</v>
      </c>
      <c r="E128" t="s">
        <v>15</v>
      </c>
      <c r="F128" t="s">
        <v>118</v>
      </c>
      <c r="I128">
        <v>4</v>
      </c>
      <c r="J128">
        <f t="array" ref="J128">MIN(ABS(N128:O128))</f>
        <v>210.60000000000002</v>
      </c>
      <c r="K128">
        <f t="array" ref="K128">MAX(ABS(N128:O128))</f>
        <v>351</v>
      </c>
      <c r="M128" t="s">
        <v>63</v>
      </c>
      <c r="N128">
        <f t="shared" si="9"/>
        <v>-210.60000000000002</v>
      </c>
      <c r="O128">
        <f t="shared" si="10"/>
        <v>-351</v>
      </c>
    </row>
    <row r="129" spans="1:15" x14ac:dyDescent="0.35">
      <c r="A129" t="s">
        <v>45</v>
      </c>
      <c r="B129">
        <f>Plants_skip!B93/270</f>
        <v>-12649.6</v>
      </c>
      <c r="C129" t="s">
        <v>10</v>
      </c>
      <c r="D129" t="s">
        <v>32</v>
      </c>
      <c r="E129" t="s">
        <v>15</v>
      </c>
      <c r="F129" t="s">
        <v>118</v>
      </c>
      <c r="I129">
        <v>4</v>
      </c>
      <c r="J129">
        <f t="array" ref="J129">MIN(ABS(N129:O129))</f>
        <v>11384.640000000001</v>
      </c>
      <c r="K129">
        <f t="array" ref="K129">MAX(ABS(N129:O129))</f>
        <v>13914.560000000001</v>
      </c>
      <c r="M129" t="s">
        <v>64</v>
      </c>
      <c r="N129">
        <f t="shared" si="9"/>
        <v>-11384.640000000001</v>
      </c>
      <c r="O129">
        <f t="shared" si="10"/>
        <v>-13914.560000000001</v>
      </c>
    </row>
    <row r="131" spans="1:15" ht="15.5" x14ac:dyDescent="0.35">
      <c r="A131" s="1" t="s">
        <v>2</v>
      </c>
      <c r="B131" s="1" t="s">
        <v>105</v>
      </c>
    </row>
    <row r="132" spans="1:15" x14ac:dyDescent="0.35">
      <c r="A132" t="s">
        <v>3</v>
      </c>
      <c r="B132" t="s">
        <v>46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81</v>
      </c>
    </row>
    <row r="137" spans="1:15" ht="15.5" x14ac:dyDescent="0.35">
      <c r="A137" s="1" t="s">
        <v>11</v>
      </c>
      <c r="B137" s="1"/>
      <c r="C137" s="1"/>
      <c r="D137" s="1"/>
      <c r="E137" s="1"/>
      <c r="F137" s="1"/>
      <c r="G137" s="1"/>
      <c r="H137" s="1"/>
    </row>
    <row r="138" spans="1:15" ht="15.5" x14ac:dyDescent="0.35">
      <c r="A138" s="1" t="s">
        <v>12</v>
      </c>
      <c r="B138" s="1" t="s">
        <v>13</v>
      </c>
      <c r="C138" s="1" t="s">
        <v>9</v>
      </c>
      <c r="D138" s="1" t="s">
        <v>5</v>
      </c>
      <c r="E138" s="1" t="s">
        <v>7</v>
      </c>
      <c r="F138" s="1" t="s">
        <v>14</v>
      </c>
      <c r="G138" s="1" t="s">
        <v>93</v>
      </c>
      <c r="H138" s="1" t="s">
        <v>20</v>
      </c>
      <c r="I138" s="1" t="s">
        <v>57</v>
      </c>
      <c r="J138" s="1" t="s">
        <v>58</v>
      </c>
      <c r="K138" s="1" t="s">
        <v>59</v>
      </c>
      <c r="M138" s="1" t="s">
        <v>60</v>
      </c>
      <c r="N138" s="12" t="s">
        <v>113</v>
      </c>
      <c r="O138" s="12"/>
    </row>
    <row r="139" spans="1:15" x14ac:dyDescent="0.35">
      <c r="A139" t="s">
        <v>35</v>
      </c>
      <c r="B139">
        <f>Plants_skip!B103/270</f>
        <v>8616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8185.2</v>
      </c>
      <c r="K139">
        <f t="array" ref="K139">MAX(ABS(N139:O139))</f>
        <v>9046.8000000000011</v>
      </c>
      <c r="M139" t="s">
        <v>65</v>
      </c>
      <c r="N139">
        <f t="shared" ref="N139:N153" si="11">IF($M139=$S$31,$B139*(1-$T$31),IF($M139=$S$32,$B139*(1-$T$32),IF($M139=$S$33,$B139*(1-$T$33),"ERROR")))</f>
        <v>8185.2</v>
      </c>
      <c r="O139">
        <f t="shared" ref="O139:O153" si="12">IF($M139=$S$31,$B139*(1+$T$31),IF($M139=$S$32,$B139*(1+$T$32),IF($M139=$S$33,$B139*(1+$T$33),"ERROR")))</f>
        <v>9046.8000000000011</v>
      </c>
    </row>
    <row r="140" spans="1:15" x14ac:dyDescent="0.35">
      <c r="A140" t="s">
        <v>19</v>
      </c>
      <c r="B140">
        <f>Plants_skip!B104/270</f>
        <v>2343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2225.85</v>
      </c>
      <c r="K140">
        <f t="array" ref="K140">MAX(ABS(N140:O140))</f>
        <v>2460.15</v>
      </c>
      <c r="M140" t="s">
        <v>65</v>
      </c>
      <c r="N140">
        <f t="shared" si="11"/>
        <v>2225.85</v>
      </c>
      <c r="O140">
        <f t="shared" si="12"/>
        <v>2460.15</v>
      </c>
    </row>
    <row r="141" spans="1:15" x14ac:dyDescent="0.35">
      <c r="A141" t="s">
        <v>41</v>
      </c>
      <c r="B141">
        <f>Plants_skip!B105/270</f>
        <v>242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181.5</v>
      </c>
      <c r="K141">
        <f t="array" ref="K141">MAX(ABS(N141:O141))</f>
        <v>302.5</v>
      </c>
      <c r="M141" t="s">
        <v>63</v>
      </c>
      <c r="N141">
        <f t="shared" si="11"/>
        <v>181.5</v>
      </c>
      <c r="O141">
        <f t="shared" si="12"/>
        <v>302.5</v>
      </c>
    </row>
    <row r="142" spans="1:15" x14ac:dyDescent="0.35">
      <c r="A142" t="s">
        <v>42</v>
      </c>
      <c r="B142">
        <f>Plants_skip!B106/270</f>
        <v>363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326.7</v>
      </c>
      <c r="K142">
        <f t="array" ref="K142">MAX(ABS(N142:O142))</f>
        <v>399.3</v>
      </c>
      <c r="M142" t="s">
        <v>64</v>
      </c>
      <c r="N142">
        <f t="shared" si="11"/>
        <v>326.7</v>
      </c>
      <c r="O142">
        <f t="shared" si="12"/>
        <v>399.3</v>
      </c>
    </row>
    <row r="143" spans="1:15" x14ac:dyDescent="0.35">
      <c r="A143" t="s">
        <v>47</v>
      </c>
      <c r="B143">
        <f>Plants_skip!B107/270</f>
        <v>523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496.84999999999997</v>
      </c>
      <c r="K143">
        <f t="array" ref="K143">MAX(ABS(N143:O143))</f>
        <v>549.15</v>
      </c>
      <c r="M143" t="s">
        <v>65</v>
      </c>
      <c r="N143">
        <f t="shared" si="11"/>
        <v>496.84999999999997</v>
      </c>
      <c r="O143">
        <f t="shared" si="12"/>
        <v>549.15</v>
      </c>
    </row>
    <row r="144" spans="1:15" x14ac:dyDescent="0.35">
      <c r="A144" s="4" t="s">
        <v>38</v>
      </c>
      <c r="B144">
        <f>Plants_skip!B108/270</f>
        <v>246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221.4</v>
      </c>
      <c r="K144">
        <f t="array" ref="K144">MAX(ABS(N144:O144))</f>
        <v>270.60000000000002</v>
      </c>
      <c r="M144" t="s">
        <v>64</v>
      </c>
      <c r="N144">
        <f t="shared" si="11"/>
        <v>221.4</v>
      </c>
      <c r="O144">
        <f t="shared" si="12"/>
        <v>270.60000000000002</v>
      </c>
    </row>
    <row r="145" spans="1:15" x14ac:dyDescent="0.35">
      <c r="A145" t="s">
        <v>43</v>
      </c>
      <c r="B145">
        <f>Plants_skip!B109/270</f>
        <v>8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7.2</v>
      </c>
      <c r="K145">
        <f t="array" ref="K145">MAX(ABS(N145:O145))</f>
        <v>8.8000000000000007</v>
      </c>
      <c r="M145" t="s">
        <v>64</v>
      </c>
      <c r="N145">
        <f t="shared" si="11"/>
        <v>7.2</v>
      </c>
      <c r="O145">
        <f t="shared" si="12"/>
        <v>8.8000000000000007</v>
      </c>
    </row>
    <row r="146" spans="1:15" x14ac:dyDescent="0.35">
      <c r="A146" t="s">
        <v>48</v>
      </c>
      <c r="B146">
        <f>Plants_skip!B110/270</f>
        <v>2116</v>
      </c>
      <c r="C146" t="s">
        <v>10</v>
      </c>
      <c r="D146" t="s">
        <v>18</v>
      </c>
      <c r="E146" t="s">
        <v>15</v>
      </c>
      <c r="F146" t="s">
        <v>118</v>
      </c>
      <c r="I146">
        <v>4</v>
      </c>
      <c r="J146">
        <f t="array" ref="J146">MIN(ABS(N146:O146))</f>
        <v>2010.1999999999998</v>
      </c>
      <c r="K146">
        <f t="array" ref="K146">MAX(ABS(N146:O146))</f>
        <v>2221.8000000000002</v>
      </c>
      <c r="M146" t="s">
        <v>65</v>
      </c>
      <c r="N146">
        <f t="shared" si="11"/>
        <v>2010.1999999999998</v>
      </c>
      <c r="O146">
        <f t="shared" si="12"/>
        <v>2221.8000000000002</v>
      </c>
    </row>
    <row r="147" spans="1:15" x14ac:dyDescent="0.35">
      <c r="A147" t="s">
        <v>49</v>
      </c>
      <c r="B147">
        <f>Plants_skip!B111/270</f>
        <v>662</v>
      </c>
      <c r="C147" t="s">
        <v>10</v>
      </c>
      <c r="D147" t="s">
        <v>70</v>
      </c>
      <c r="E147" t="s">
        <v>15</v>
      </c>
      <c r="F147" t="s">
        <v>118</v>
      </c>
      <c r="I147">
        <v>4</v>
      </c>
      <c r="J147">
        <f t="array" ref="J147">MIN(ABS(N147:O147))</f>
        <v>595.80000000000007</v>
      </c>
      <c r="K147">
        <f t="array" ref="K147">MAX(ABS(N147:O147))</f>
        <v>728.2</v>
      </c>
      <c r="M147" t="s">
        <v>64</v>
      </c>
      <c r="N147">
        <f t="shared" si="11"/>
        <v>595.80000000000007</v>
      </c>
      <c r="O147">
        <f t="shared" si="12"/>
        <v>728.2</v>
      </c>
    </row>
    <row r="148" spans="1:15" x14ac:dyDescent="0.35">
      <c r="A148" s="8" t="s">
        <v>24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65</v>
      </c>
      <c r="N148" s="8">
        <f t="shared" si="11"/>
        <v>0</v>
      </c>
      <c r="O148" s="8">
        <f t="shared" si="12"/>
        <v>0</v>
      </c>
    </row>
    <row r="149" spans="1:15" x14ac:dyDescent="0.35">
      <c r="A149" s="8" t="s">
        <v>37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63</v>
      </c>
      <c r="N149" s="8">
        <f t="shared" si="11"/>
        <v>0</v>
      </c>
      <c r="O149" s="8">
        <f t="shared" si="12"/>
        <v>0</v>
      </c>
    </row>
    <row r="150" spans="1:15" x14ac:dyDescent="0.35">
      <c r="A150" s="8" t="s">
        <v>67</v>
      </c>
      <c r="B150" s="8">
        <v>0</v>
      </c>
      <c r="C150" s="8" t="s">
        <v>10</v>
      </c>
      <c r="D150" s="8" t="s">
        <v>28</v>
      </c>
      <c r="E150" s="8" t="s">
        <v>15</v>
      </c>
      <c r="F150" s="8" t="s">
        <v>118</v>
      </c>
      <c r="G150" s="8"/>
      <c r="H150" s="8"/>
      <c r="I150" s="8"/>
      <c r="J150" s="8"/>
      <c r="K150" s="8"/>
      <c r="L150" s="8"/>
      <c r="M150" s="8" t="s">
        <v>64</v>
      </c>
      <c r="N150" s="8">
        <f t="shared" si="11"/>
        <v>0</v>
      </c>
      <c r="O150" s="8">
        <f t="shared" si="12"/>
        <v>0</v>
      </c>
    </row>
    <row r="151" spans="1:15" x14ac:dyDescent="0.35">
      <c r="A151" t="s">
        <v>34</v>
      </c>
      <c r="B151">
        <f>Plants_skip!B115/270</f>
        <v>-246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221.4</v>
      </c>
      <c r="K151">
        <f t="array" ref="K151">MAX(ABS(N151:O151))</f>
        <v>270.60000000000002</v>
      </c>
      <c r="M151" t="s">
        <v>64</v>
      </c>
      <c r="N151">
        <f t="shared" si="11"/>
        <v>-221.4</v>
      </c>
      <c r="O151">
        <f t="shared" si="12"/>
        <v>-270.60000000000002</v>
      </c>
    </row>
    <row r="152" spans="1:15" x14ac:dyDescent="0.35">
      <c r="A152" t="s">
        <v>68</v>
      </c>
      <c r="B152">
        <f>Plants_skip!B116/270</f>
        <v>-8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7.2</v>
      </c>
      <c r="K152">
        <f t="array" ref="K152">MAX(ABS(N152:O152))</f>
        <v>8.8000000000000007</v>
      </c>
      <c r="M152" t="s">
        <v>64</v>
      </c>
      <c r="N152">
        <f t="shared" si="11"/>
        <v>-7.2</v>
      </c>
      <c r="O152">
        <f t="shared" si="12"/>
        <v>-8.8000000000000007</v>
      </c>
    </row>
    <row r="153" spans="1:15" x14ac:dyDescent="0.35">
      <c r="A153" t="s">
        <v>50</v>
      </c>
      <c r="B153">
        <f>Plants_skip!B117/270</f>
        <v>-523</v>
      </c>
      <c r="C153" t="s">
        <v>10</v>
      </c>
      <c r="D153" t="s">
        <v>28</v>
      </c>
      <c r="E153" t="s">
        <v>15</v>
      </c>
      <c r="F153" t="s">
        <v>118</v>
      </c>
      <c r="I153">
        <v>4</v>
      </c>
      <c r="J153">
        <f t="array" ref="J153">MIN(ABS(N153:O153))</f>
        <v>496.84999999999997</v>
      </c>
      <c r="K153">
        <f t="array" ref="K153">MAX(ABS(N153:O153))</f>
        <v>549.15</v>
      </c>
      <c r="M153" t="s">
        <v>65</v>
      </c>
      <c r="N153">
        <f t="shared" si="11"/>
        <v>-496.84999999999997</v>
      </c>
      <c r="O153">
        <f t="shared" si="12"/>
        <v>-549.15</v>
      </c>
    </row>
    <row r="155" spans="1:15" ht="15.5" x14ac:dyDescent="0.35">
      <c r="A155" s="1" t="s">
        <v>2</v>
      </c>
      <c r="B155" s="1" t="s">
        <v>106</v>
      </c>
    </row>
    <row r="156" spans="1:15" x14ac:dyDescent="0.35">
      <c r="A156" t="s">
        <v>3</v>
      </c>
      <c r="B156" t="s">
        <v>46</v>
      </c>
    </row>
    <row r="157" spans="1:15" x14ac:dyDescent="0.35">
      <c r="A157" t="s">
        <v>5</v>
      </c>
      <c r="B157" t="s">
        <v>18</v>
      </c>
    </row>
    <row r="158" spans="1:15" x14ac:dyDescent="0.35">
      <c r="A158" t="s">
        <v>6</v>
      </c>
      <c r="B158" s="3">
        <v>1</v>
      </c>
    </row>
    <row r="159" spans="1:15" x14ac:dyDescent="0.35">
      <c r="A159" t="s">
        <v>7</v>
      </c>
      <c r="B159" t="s">
        <v>8</v>
      </c>
    </row>
    <row r="160" spans="1:15" x14ac:dyDescent="0.35">
      <c r="A160" t="s">
        <v>9</v>
      </c>
      <c r="B160" s="3" t="s">
        <v>81</v>
      </c>
      <c r="D160" t="s">
        <v>83</v>
      </c>
    </row>
    <row r="161" spans="1:15" ht="15.5" x14ac:dyDescent="0.35">
      <c r="A161" s="1" t="s">
        <v>11</v>
      </c>
      <c r="B161" s="1"/>
      <c r="C161" s="1"/>
      <c r="D161" s="1"/>
      <c r="E161" s="1"/>
      <c r="F161" s="1"/>
      <c r="G161" s="1"/>
      <c r="H161" s="1"/>
    </row>
    <row r="162" spans="1:15" ht="15.5" x14ac:dyDescent="0.35">
      <c r="A162" s="1" t="s">
        <v>12</v>
      </c>
      <c r="B162" s="1" t="s">
        <v>13</v>
      </c>
      <c r="C162" s="1" t="s">
        <v>9</v>
      </c>
      <c r="D162" s="1" t="s">
        <v>5</v>
      </c>
      <c r="E162" s="1" t="s">
        <v>7</v>
      </c>
      <c r="F162" s="1" t="s">
        <v>14</v>
      </c>
      <c r="G162" s="1" t="s">
        <v>93</v>
      </c>
      <c r="H162" s="1" t="s">
        <v>20</v>
      </c>
      <c r="I162" s="1" t="s">
        <v>57</v>
      </c>
      <c r="J162" s="1" t="s">
        <v>58</v>
      </c>
      <c r="K162" s="1" t="s">
        <v>59</v>
      </c>
    </row>
    <row r="163" spans="1:15" x14ac:dyDescent="0.35">
      <c r="A163" t="s">
        <v>51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52</v>
      </c>
      <c r="B164">
        <v>1</v>
      </c>
      <c r="C164" t="s">
        <v>81</v>
      </c>
      <c r="D164" t="s">
        <v>18</v>
      </c>
      <c r="E164" t="s">
        <v>15</v>
      </c>
      <c r="F164" t="s">
        <v>56</v>
      </c>
    </row>
    <row r="165" spans="1:15" x14ac:dyDescent="0.35">
      <c r="A165" t="s">
        <v>54</v>
      </c>
      <c r="B165">
        <f>6/270</f>
        <v>2.2222222222222223E-2</v>
      </c>
      <c r="C165" t="s">
        <v>9</v>
      </c>
      <c r="D165" t="s">
        <v>18</v>
      </c>
      <c r="E165" t="s">
        <v>15</v>
      </c>
      <c r="F165" t="s">
        <v>56</v>
      </c>
    </row>
    <row r="167" spans="1:15" ht="15.5" x14ac:dyDescent="0.35">
      <c r="A167" s="1" t="s">
        <v>2</v>
      </c>
      <c r="B167" s="1" t="s">
        <v>74</v>
      </c>
    </row>
    <row r="168" spans="1:15" x14ac:dyDescent="0.35">
      <c r="A168" t="s">
        <v>3</v>
      </c>
      <c r="B168" t="s">
        <v>46</v>
      </c>
    </row>
    <row r="169" spans="1:15" x14ac:dyDescent="0.35">
      <c r="A169" t="s">
        <v>5</v>
      </c>
      <c r="B169" t="s">
        <v>18</v>
      </c>
    </row>
    <row r="170" spans="1:15" x14ac:dyDescent="0.35">
      <c r="A170" t="s">
        <v>6</v>
      </c>
      <c r="B170" s="3">
        <v>1</v>
      </c>
    </row>
    <row r="171" spans="1:15" x14ac:dyDescent="0.35">
      <c r="A171" t="s">
        <v>7</v>
      </c>
      <c r="B171" t="s">
        <v>8</v>
      </c>
    </row>
    <row r="172" spans="1:15" x14ac:dyDescent="0.35">
      <c r="A172" t="s">
        <v>9</v>
      </c>
      <c r="B172" s="3" t="s">
        <v>9</v>
      </c>
    </row>
    <row r="173" spans="1:15" ht="15.5" x14ac:dyDescent="0.3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5" ht="15.5" x14ac:dyDescent="0.35">
      <c r="A174" s="1" t="s">
        <v>12</v>
      </c>
      <c r="B174" s="1" t="s">
        <v>13</v>
      </c>
      <c r="C174" s="1" t="s">
        <v>9</v>
      </c>
      <c r="D174" s="1" t="s">
        <v>5</v>
      </c>
      <c r="E174" s="1" t="s">
        <v>7</v>
      </c>
      <c r="F174" s="1" t="s">
        <v>14</v>
      </c>
      <c r="G174" s="1" t="s">
        <v>93</v>
      </c>
      <c r="H174" s="1" t="s">
        <v>20</v>
      </c>
      <c r="I174" s="1" t="s">
        <v>57</v>
      </c>
      <c r="J174" s="1" t="s">
        <v>58</v>
      </c>
      <c r="K174" s="1" t="s">
        <v>59</v>
      </c>
      <c r="M174" s="1" t="s">
        <v>60</v>
      </c>
      <c r="N174" s="12" t="s">
        <v>113</v>
      </c>
      <c r="O174" s="12"/>
    </row>
    <row r="175" spans="1:15" x14ac:dyDescent="0.35">
      <c r="A175" t="s">
        <v>31</v>
      </c>
      <c r="B175">
        <v>18</v>
      </c>
      <c r="C175" t="s">
        <v>27</v>
      </c>
      <c r="D175" t="s">
        <v>32</v>
      </c>
      <c r="E175" t="s">
        <v>15</v>
      </c>
      <c r="F175" t="s">
        <v>118</v>
      </c>
      <c r="I175">
        <v>4</v>
      </c>
      <c r="J175">
        <f t="array" ref="J175">MIN(ABS(N175:O175))</f>
        <v>17.099999999999998</v>
      </c>
      <c r="K175">
        <f t="array" ref="K175">MAX(ABS(N175:O175))</f>
        <v>18.900000000000002</v>
      </c>
      <c r="M175" t="s">
        <v>65</v>
      </c>
      <c r="N175">
        <f t="shared" ref="N175:N182" si="13">IF($M175=$S$31,$B175*(1-$T$31),IF($M175=$S$32,$B175*(1-$T$32),IF($M175=$S$33,$B175*(1-$T$33),"ERROR")))</f>
        <v>17.099999999999998</v>
      </c>
      <c r="O175">
        <f t="shared" ref="O175:O182" si="14">IF($M175=$S$31,$B175*(1+$T$31),IF($M175=$S$32,$B175*(1+$T$32),IF($M175=$S$33,$B175*(1+$T$33),"ERROR")))</f>
        <v>18.900000000000002</v>
      </c>
    </row>
    <row r="176" spans="1:15" x14ac:dyDescent="0.35">
      <c r="A176" t="s">
        <v>41</v>
      </c>
      <c r="B176">
        <v>1220</v>
      </c>
      <c r="C176" t="s">
        <v>10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1159</v>
      </c>
      <c r="K176">
        <f t="array" ref="K176">MAX(ABS(N176:O176))</f>
        <v>1281</v>
      </c>
      <c r="M176" t="s">
        <v>65</v>
      </c>
      <c r="N176">
        <f t="shared" si="13"/>
        <v>1159</v>
      </c>
      <c r="O176">
        <f t="shared" si="14"/>
        <v>1281</v>
      </c>
    </row>
    <row r="177" spans="1:15" x14ac:dyDescent="0.35">
      <c r="A177" t="s">
        <v>30</v>
      </c>
      <c r="B177">
        <v>3000</v>
      </c>
      <c r="C177" t="s">
        <v>27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2850</v>
      </c>
      <c r="K177">
        <f t="array" ref="K177">MAX(ABS(N177:O177))</f>
        <v>3150</v>
      </c>
      <c r="M177" t="s">
        <v>65</v>
      </c>
      <c r="N177">
        <f t="shared" si="13"/>
        <v>2850</v>
      </c>
      <c r="O177">
        <f t="shared" si="14"/>
        <v>3150</v>
      </c>
    </row>
    <row r="178" spans="1:15" x14ac:dyDescent="0.35">
      <c r="A178" t="s">
        <v>19</v>
      </c>
      <c r="B178">
        <v>16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15.2</v>
      </c>
      <c r="K178">
        <f t="array" ref="K178">MAX(ABS(N178:O178))</f>
        <v>16.8</v>
      </c>
      <c r="M178" t="s">
        <v>65</v>
      </c>
      <c r="N178">
        <f t="shared" si="13"/>
        <v>15.2</v>
      </c>
      <c r="O178">
        <f t="shared" si="14"/>
        <v>16.8</v>
      </c>
    </row>
    <row r="179" spans="1:15" x14ac:dyDescent="0.35">
      <c r="A179" t="s">
        <v>35</v>
      </c>
      <c r="B179">
        <v>14600</v>
      </c>
      <c r="C179" t="s">
        <v>10</v>
      </c>
      <c r="D179" t="s">
        <v>18</v>
      </c>
      <c r="E179" t="s">
        <v>15</v>
      </c>
      <c r="F179" t="s">
        <v>118</v>
      </c>
      <c r="I179">
        <v>4</v>
      </c>
      <c r="J179">
        <f t="array" ref="J179">MIN(ABS(N179:O179))</f>
        <v>13870</v>
      </c>
      <c r="K179">
        <f t="array" ref="K179">MAX(ABS(N179:O179))</f>
        <v>15330</v>
      </c>
      <c r="M179" t="s">
        <v>65</v>
      </c>
      <c r="N179">
        <f t="shared" si="13"/>
        <v>13870</v>
      </c>
      <c r="O179">
        <f t="shared" si="14"/>
        <v>15330</v>
      </c>
    </row>
    <row r="180" spans="1:15" s="8" customFormat="1" x14ac:dyDescent="0.35">
      <c r="A180" s="8" t="s">
        <v>37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13"/>
        <v>0</v>
      </c>
      <c r="O180" s="8">
        <f t="shared" si="14"/>
        <v>0</v>
      </c>
    </row>
    <row r="181" spans="1:15" s="8" customFormat="1" x14ac:dyDescent="0.35">
      <c r="A181" s="8" t="s">
        <v>24</v>
      </c>
      <c r="B181" s="8">
        <v>0</v>
      </c>
      <c r="C181" s="8" t="s">
        <v>10</v>
      </c>
      <c r="D181" s="8" t="s">
        <v>28</v>
      </c>
      <c r="E181" s="8" t="s">
        <v>15</v>
      </c>
      <c r="F181" s="8" t="s">
        <v>118</v>
      </c>
      <c r="M181" s="8" t="s">
        <v>65</v>
      </c>
      <c r="N181" s="8">
        <f t="shared" si="13"/>
        <v>0</v>
      </c>
      <c r="O181" s="8">
        <f t="shared" si="14"/>
        <v>0</v>
      </c>
    </row>
    <row r="182" spans="1:15" x14ac:dyDescent="0.35">
      <c r="A182" t="s">
        <v>33</v>
      </c>
      <c r="B182">
        <v>-43200</v>
      </c>
      <c r="C182" t="s">
        <v>10</v>
      </c>
      <c r="D182" t="s">
        <v>28</v>
      </c>
      <c r="E182" t="s">
        <v>15</v>
      </c>
      <c r="F182" t="s">
        <v>118</v>
      </c>
      <c r="I182">
        <v>4</v>
      </c>
      <c r="J182">
        <f t="array" ref="J182">MIN(ABS(N182:O182))</f>
        <v>41040</v>
      </c>
      <c r="K182">
        <f t="array" ref="K182">MAX(ABS(N182:O182))</f>
        <v>45360</v>
      </c>
      <c r="M182" t="s">
        <v>65</v>
      </c>
      <c r="N182">
        <f t="shared" si="13"/>
        <v>-41040</v>
      </c>
      <c r="O182">
        <f t="shared" si="14"/>
        <v>-45360</v>
      </c>
    </row>
    <row r="184" spans="1:15" ht="15.5" x14ac:dyDescent="0.35">
      <c r="A184" s="1" t="s">
        <v>2</v>
      </c>
      <c r="B184" s="1" t="s">
        <v>78</v>
      </c>
    </row>
    <row r="185" spans="1:15" x14ac:dyDescent="0.35">
      <c r="A185" t="s">
        <v>3</v>
      </c>
      <c r="B185" t="s">
        <v>79</v>
      </c>
    </row>
    <row r="186" spans="1:15" x14ac:dyDescent="0.35">
      <c r="A186" t="s">
        <v>4</v>
      </c>
    </row>
    <row r="187" spans="1:15" x14ac:dyDescent="0.35">
      <c r="A187" t="s">
        <v>5</v>
      </c>
      <c r="B187" t="s">
        <v>18</v>
      </c>
    </row>
    <row r="188" spans="1:15" x14ac:dyDescent="0.35">
      <c r="A188" t="s">
        <v>6</v>
      </c>
      <c r="B188" s="3">
        <v>1</v>
      </c>
    </row>
    <row r="189" spans="1:15" x14ac:dyDescent="0.35">
      <c r="A189" t="s">
        <v>7</v>
      </c>
      <c r="B189" t="s">
        <v>8</v>
      </c>
    </row>
    <row r="190" spans="1:15" x14ac:dyDescent="0.35">
      <c r="A190" t="s">
        <v>9</v>
      </c>
      <c r="B190" s="3" t="s">
        <v>27</v>
      </c>
    </row>
    <row r="191" spans="1:15" ht="15.5" x14ac:dyDescent="0.35">
      <c r="A191" s="1" t="s">
        <v>11</v>
      </c>
      <c r="B191" s="1"/>
      <c r="C191" s="1"/>
      <c r="D191" s="1"/>
      <c r="E191" s="1"/>
      <c r="F191" s="1"/>
      <c r="G191" s="1"/>
      <c r="H191" s="1"/>
    </row>
    <row r="192" spans="1:15" ht="15.5" x14ac:dyDescent="0.35">
      <c r="A192" s="1" t="s">
        <v>12</v>
      </c>
      <c r="B192" s="1" t="s">
        <v>13</v>
      </c>
      <c r="C192" s="1" t="s">
        <v>9</v>
      </c>
      <c r="D192" s="1" t="s">
        <v>5</v>
      </c>
      <c r="E192" s="1" t="s">
        <v>7</v>
      </c>
      <c r="F192" s="1" t="s">
        <v>14</v>
      </c>
      <c r="G192" s="1" t="s">
        <v>93</v>
      </c>
      <c r="H192" s="1" t="s">
        <v>20</v>
      </c>
      <c r="I192" s="1" t="s">
        <v>57</v>
      </c>
      <c r="J192" s="1" t="s">
        <v>58</v>
      </c>
      <c r="K192" s="1" t="s">
        <v>59</v>
      </c>
      <c r="M192" s="1" t="s">
        <v>60</v>
      </c>
      <c r="N192" s="12"/>
      <c r="O192" s="12"/>
    </row>
    <row r="193" spans="1:14" x14ac:dyDescent="0.35">
      <c r="A193" t="s">
        <v>75</v>
      </c>
      <c r="B193">
        <v>15</v>
      </c>
      <c r="C193" t="s">
        <v>10</v>
      </c>
      <c r="D193" t="s">
        <v>18</v>
      </c>
      <c r="E193" t="s">
        <v>15</v>
      </c>
      <c r="F193" t="s">
        <v>118</v>
      </c>
    </row>
    <row r="194" spans="1:14" x14ac:dyDescent="0.35">
      <c r="A194" t="s">
        <v>76</v>
      </c>
      <c r="B194">
        <v>1000</v>
      </c>
      <c r="C194" t="s">
        <v>10</v>
      </c>
      <c r="D194" t="s">
        <v>28</v>
      </c>
      <c r="E194" t="s">
        <v>15</v>
      </c>
      <c r="F194" t="s">
        <v>118</v>
      </c>
    </row>
    <row r="195" spans="1:14" x14ac:dyDescent="0.35">
      <c r="A195" t="s">
        <v>77</v>
      </c>
      <c r="B195">
        <v>20</v>
      </c>
      <c r="C195" t="s">
        <v>10</v>
      </c>
      <c r="D195" t="s">
        <v>18</v>
      </c>
      <c r="E195" t="s">
        <v>15</v>
      </c>
      <c r="F195" t="s">
        <v>118</v>
      </c>
    </row>
    <row r="196" spans="1:14" x14ac:dyDescent="0.35">
      <c r="A196" t="s">
        <v>25</v>
      </c>
      <c r="B196">
        <v>-1</v>
      </c>
      <c r="C196" t="s">
        <v>27</v>
      </c>
      <c r="D196" t="s">
        <v>28</v>
      </c>
      <c r="E196" t="s">
        <v>15</v>
      </c>
      <c r="F196" t="s">
        <v>118</v>
      </c>
    </row>
    <row r="198" spans="1:14" ht="15.5" x14ac:dyDescent="0.35">
      <c r="A198" s="1" t="s">
        <v>2</v>
      </c>
      <c r="B198" s="1" t="s">
        <v>84</v>
      </c>
    </row>
    <row r="199" spans="1:14" x14ac:dyDescent="0.35">
      <c r="A199" t="s">
        <v>3</v>
      </c>
      <c r="B199" t="s">
        <v>82</v>
      </c>
    </row>
    <row r="200" spans="1:14" x14ac:dyDescent="0.35">
      <c r="A200" t="s">
        <v>5</v>
      </c>
      <c r="B200" t="s">
        <v>18</v>
      </c>
    </row>
    <row r="201" spans="1:14" x14ac:dyDescent="0.35">
      <c r="A201" t="s">
        <v>6</v>
      </c>
      <c r="B201" s="3">
        <v>1</v>
      </c>
    </row>
    <row r="202" spans="1:14" x14ac:dyDescent="0.35">
      <c r="A202" t="s">
        <v>7</v>
      </c>
      <c r="B202" t="s">
        <v>8</v>
      </c>
    </row>
    <row r="203" spans="1:14" x14ac:dyDescent="0.35">
      <c r="A203" t="s">
        <v>9</v>
      </c>
      <c r="B203" s="3" t="s">
        <v>23</v>
      </c>
    </row>
    <row r="204" spans="1:14" ht="15.5" x14ac:dyDescent="0.35">
      <c r="A204" s="1" t="s">
        <v>11</v>
      </c>
      <c r="B204" s="1"/>
      <c r="C204" s="1"/>
      <c r="D204" s="1"/>
      <c r="E204" s="1"/>
      <c r="F204" s="1"/>
      <c r="G204" s="1"/>
      <c r="H204" s="1"/>
    </row>
    <row r="205" spans="1:14" ht="15.5" x14ac:dyDescent="0.35">
      <c r="A205" s="1" t="s">
        <v>12</v>
      </c>
      <c r="B205" s="1" t="s">
        <v>13</v>
      </c>
      <c r="C205" s="1" t="s">
        <v>9</v>
      </c>
      <c r="D205" s="1" t="s">
        <v>5</v>
      </c>
      <c r="E205" s="1" t="s">
        <v>7</v>
      </c>
      <c r="F205" s="1" t="s">
        <v>14</v>
      </c>
      <c r="G205" s="1" t="s">
        <v>93</v>
      </c>
      <c r="H205" s="1" t="s">
        <v>20</v>
      </c>
      <c r="I205" s="1" t="s">
        <v>57</v>
      </c>
      <c r="J205" s="1" t="s">
        <v>58</v>
      </c>
      <c r="K205" s="1" t="s">
        <v>59</v>
      </c>
      <c r="M205" s="1" t="s">
        <v>96</v>
      </c>
    </row>
    <row r="206" spans="1:14" x14ac:dyDescent="0.35">
      <c r="A206" t="s">
        <v>74</v>
      </c>
      <c r="B206">
        <v>0</v>
      </c>
      <c r="C206" t="s">
        <v>9</v>
      </c>
      <c r="D206" t="s">
        <v>18</v>
      </c>
      <c r="E206" t="s">
        <v>15</v>
      </c>
      <c r="F206" t="s">
        <v>56</v>
      </c>
      <c r="N206" t="s">
        <v>95</v>
      </c>
    </row>
    <row r="207" spans="1:14" x14ac:dyDescent="0.35">
      <c r="A207" t="s">
        <v>91</v>
      </c>
      <c r="B207">
        <v>0</v>
      </c>
      <c r="C207" t="s">
        <v>85</v>
      </c>
      <c r="D207" t="s">
        <v>18</v>
      </c>
      <c r="E207" t="s">
        <v>15</v>
      </c>
      <c r="F207" t="s">
        <v>118</v>
      </c>
      <c r="N207">
        <f>303.3*0.87*0.96*30*8760000</f>
        <v>66571486847.999992</v>
      </c>
    </row>
    <row r="208" spans="1:14" x14ac:dyDescent="0.35">
      <c r="A208" t="s">
        <v>35</v>
      </c>
      <c r="B208">
        <v>0</v>
      </c>
      <c r="C208" t="s">
        <v>10</v>
      </c>
      <c r="D208" t="s">
        <v>18</v>
      </c>
      <c r="E208" t="s">
        <v>15</v>
      </c>
      <c r="F208" t="s">
        <v>118</v>
      </c>
    </row>
    <row r="209" spans="1:14" x14ac:dyDescent="0.35">
      <c r="A209" t="s">
        <v>89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  <c r="N209" t="s">
        <v>97</v>
      </c>
    </row>
    <row r="210" spans="1:14" x14ac:dyDescent="0.35">
      <c r="A210" t="s">
        <v>76</v>
      </c>
      <c r="B210">
        <v>0</v>
      </c>
      <c r="C210" t="s">
        <v>10</v>
      </c>
      <c r="D210" t="s">
        <v>90</v>
      </c>
      <c r="E210" t="s">
        <v>15</v>
      </c>
      <c r="F210" t="s">
        <v>118</v>
      </c>
    </row>
    <row r="211" spans="1:14" x14ac:dyDescent="0.35">
      <c r="A211" t="s">
        <v>78</v>
      </c>
      <c r="B211">
        <v>0</v>
      </c>
      <c r="C211" t="s">
        <v>27</v>
      </c>
      <c r="D211" t="s">
        <v>18</v>
      </c>
      <c r="E211" t="s">
        <v>15</v>
      </c>
      <c r="F211" t="s">
        <v>56</v>
      </c>
    </row>
    <row r="212" spans="1:14" x14ac:dyDescent="0.35">
      <c r="A212" t="s">
        <v>99</v>
      </c>
      <c r="B212">
        <v>0</v>
      </c>
      <c r="C212" t="s">
        <v>10</v>
      </c>
      <c r="D212" t="s">
        <v>90</v>
      </c>
      <c r="E212" t="s">
        <v>15</v>
      </c>
      <c r="F212" t="s">
        <v>118</v>
      </c>
    </row>
    <row r="213" spans="1:14" x14ac:dyDescent="0.35">
      <c r="A213" t="s">
        <v>92</v>
      </c>
      <c r="B213">
        <v>0</v>
      </c>
      <c r="C213" t="s">
        <v>39</v>
      </c>
      <c r="D213" t="s">
        <v>18</v>
      </c>
      <c r="E213" t="s">
        <v>15</v>
      </c>
      <c r="F213" t="s">
        <v>118</v>
      </c>
    </row>
    <row r="214" spans="1:14" x14ac:dyDescent="0.35">
      <c r="A214" t="s">
        <v>53</v>
      </c>
      <c r="B214">
        <v>0</v>
      </c>
      <c r="C214" t="s">
        <v>39</v>
      </c>
      <c r="D214" t="s">
        <v>18</v>
      </c>
      <c r="E214" t="s">
        <v>15</v>
      </c>
      <c r="F214" t="s">
        <v>56</v>
      </c>
    </row>
    <row r="215" spans="1:14" x14ac:dyDescent="0.35">
      <c r="A215" t="s">
        <v>55</v>
      </c>
      <c r="B215">
        <v>0</v>
      </c>
      <c r="C215" t="s">
        <v>81</v>
      </c>
      <c r="D215" t="s">
        <v>18</v>
      </c>
      <c r="E215" t="s">
        <v>15</v>
      </c>
      <c r="F215" t="s">
        <v>56</v>
      </c>
    </row>
    <row r="216" spans="1:14" x14ac:dyDescent="0.35">
      <c r="A216" t="s">
        <v>86</v>
      </c>
      <c r="B216">
        <v>0</v>
      </c>
      <c r="C216" t="s">
        <v>10</v>
      </c>
      <c r="E216" t="s">
        <v>88</v>
      </c>
      <c r="F216" t="s">
        <v>87</v>
      </c>
      <c r="G216" t="s">
        <v>94</v>
      </c>
    </row>
    <row r="218" spans="1:14" ht="15.5" x14ac:dyDescent="0.35">
      <c r="A218" s="1" t="s">
        <v>2</v>
      </c>
      <c r="B218" s="1" t="s">
        <v>100</v>
      </c>
    </row>
    <row r="219" spans="1:14" x14ac:dyDescent="0.35">
      <c r="A219" t="s">
        <v>3</v>
      </c>
      <c r="B219" t="s">
        <v>82</v>
      </c>
    </row>
    <row r="220" spans="1:14" x14ac:dyDescent="0.35">
      <c r="A220" t="s">
        <v>5</v>
      </c>
      <c r="B220" t="s">
        <v>18</v>
      </c>
    </row>
    <row r="221" spans="1:14" x14ac:dyDescent="0.35">
      <c r="A221" t="s">
        <v>6</v>
      </c>
      <c r="B221" s="3">
        <v>1</v>
      </c>
    </row>
    <row r="222" spans="1:14" x14ac:dyDescent="0.35">
      <c r="A222" t="s">
        <v>7</v>
      </c>
      <c r="B222" t="s">
        <v>8</v>
      </c>
    </row>
    <row r="223" spans="1:14" x14ac:dyDescent="0.35">
      <c r="A223" t="s">
        <v>9</v>
      </c>
      <c r="B223" s="3" t="s">
        <v>23</v>
      </c>
    </row>
    <row r="224" spans="1:14" ht="15.5" x14ac:dyDescent="0.35">
      <c r="A224" s="1" t="s">
        <v>11</v>
      </c>
      <c r="B224" s="1"/>
      <c r="C224" s="1"/>
      <c r="D224" s="1"/>
      <c r="E224" s="1"/>
      <c r="F224" s="1"/>
      <c r="G224" s="1"/>
      <c r="H224" s="1"/>
    </row>
    <row r="225" spans="1:11" ht="15.5" x14ac:dyDescent="0.35">
      <c r="A225" s="1" t="s">
        <v>12</v>
      </c>
      <c r="B225" s="1" t="s">
        <v>13</v>
      </c>
      <c r="C225" s="1" t="s">
        <v>9</v>
      </c>
      <c r="D225" s="1" t="s">
        <v>5</v>
      </c>
      <c r="E225" s="1" t="s">
        <v>7</v>
      </c>
      <c r="F225" s="1" t="s">
        <v>14</v>
      </c>
      <c r="G225" s="1" t="s">
        <v>93</v>
      </c>
      <c r="H225" s="1" t="s">
        <v>20</v>
      </c>
      <c r="I225" s="1" t="s">
        <v>57</v>
      </c>
      <c r="J225" s="1" t="s">
        <v>58</v>
      </c>
      <c r="K225" s="1" t="s">
        <v>59</v>
      </c>
    </row>
    <row r="226" spans="1:11" x14ac:dyDescent="0.35">
      <c r="A226" t="s">
        <v>74</v>
      </c>
      <c r="B226">
        <v>0</v>
      </c>
      <c r="C226" t="s">
        <v>9</v>
      </c>
      <c r="D226" t="s">
        <v>18</v>
      </c>
      <c r="E226" t="s">
        <v>15</v>
      </c>
      <c r="F226" t="s">
        <v>56</v>
      </c>
    </row>
    <row r="227" spans="1:11" x14ac:dyDescent="0.35">
      <c r="A227" t="s">
        <v>101</v>
      </c>
      <c r="B227">
        <v>0</v>
      </c>
      <c r="C227" t="s">
        <v>85</v>
      </c>
      <c r="D227" t="s">
        <v>18</v>
      </c>
      <c r="E227" t="s">
        <v>15</v>
      </c>
      <c r="F227" t="s">
        <v>118</v>
      </c>
    </row>
    <row r="228" spans="1:11" x14ac:dyDescent="0.35">
      <c r="A228" t="s">
        <v>35</v>
      </c>
      <c r="B228">
        <v>0</v>
      </c>
      <c r="C228" t="s">
        <v>10</v>
      </c>
      <c r="D228" t="s">
        <v>18</v>
      </c>
      <c r="E228" t="s">
        <v>15</v>
      </c>
      <c r="F228" t="s">
        <v>118</v>
      </c>
    </row>
    <row r="229" spans="1:11" x14ac:dyDescent="0.35">
      <c r="A229" t="s">
        <v>89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11" x14ac:dyDescent="0.35">
      <c r="A230" t="s">
        <v>76</v>
      </c>
      <c r="B230">
        <v>0</v>
      </c>
      <c r="C230" t="s">
        <v>10</v>
      </c>
      <c r="D230" t="s">
        <v>90</v>
      </c>
      <c r="E230" t="s">
        <v>15</v>
      </c>
      <c r="F230" t="s">
        <v>118</v>
      </c>
    </row>
    <row r="231" spans="1:11" x14ac:dyDescent="0.35">
      <c r="A231" t="s">
        <v>78</v>
      </c>
      <c r="B231">
        <v>0</v>
      </c>
      <c r="C231" t="s">
        <v>27</v>
      </c>
      <c r="D231" t="s">
        <v>18</v>
      </c>
      <c r="E231" t="s">
        <v>15</v>
      </c>
      <c r="F231" t="s">
        <v>56</v>
      </c>
    </row>
    <row r="232" spans="1:11" x14ac:dyDescent="0.35">
      <c r="A232" t="s">
        <v>99</v>
      </c>
      <c r="B232">
        <v>0</v>
      </c>
      <c r="C232" t="s">
        <v>10</v>
      </c>
      <c r="D232" t="s">
        <v>90</v>
      </c>
      <c r="E232" t="s">
        <v>15</v>
      </c>
      <c r="F232" t="s">
        <v>118</v>
      </c>
    </row>
    <row r="233" spans="1:11" x14ac:dyDescent="0.35">
      <c r="A233" t="s">
        <v>92</v>
      </c>
      <c r="B233">
        <v>0</v>
      </c>
      <c r="C233" t="s">
        <v>39</v>
      </c>
      <c r="D233" t="s">
        <v>18</v>
      </c>
      <c r="E233" t="s">
        <v>15</v>
      </c>
      <c r="F233" t="s">
        <v>118</v>
      </c>
    </row>
    <row r="234" spans="1:11" x14ac:dyDescent="0.35">
      <c r="A234" t="s">
        <v>53</v>
      </c>
      <c r="B234">
        <v>0</v>
      </c>
      <c r="C234" t="s">
        <v>39</v>
      </c>
      <c r="D234" t="s">
        <v>18</v>
      </c>
      <c r="E234" t="s">
        <v>15</v>
      </c>
      <c r="F234" t="s">
        <v>56</v>
      </c>
    </row>
    <row r="235" spans="1:11" x14ac:dyDescent="0.35">
      <c r="A235" t="s">
        <v>106</v>
      </c>
      <c r="B235">
        <v>0</v>
      </c>
      <c r="C235" t="s">
        <v>81</v>
      </c>
      <c r="D235" t="s">
        <v>18</v>
      </c>
      <c r="E235" t="s">
        <v>15</v>
      </c>
      <c r="F235" t="s">
        <v>56</v>
      </c>
    </row>
    <row r="236" spans="1:11" x14ac:dyDescent="0.35">
      <c r="A236" t="s">
        <v>102</v>
      </c>
      <c r="B236">
        <v>0</v>
      </c>
      <c r="C236" t="s">
        <v>85</v>
      </c>
      <c r="D236" t="s">
        <v>18</v>
      </c>
      <c r="E236" t="s">
        <v>15</v>
      </c>
      <c r="F236" t="s">
        <v>118</v>
      </c>
    </row>
    <row r="237" spans="1:11" x14ac:dyDescent="0.35">
      <c r="A237" t="s">
        <v>114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  <row r="238" spans="1:11" x14ac:dyDescent="0.35">
      <c r="A238" t="s">
        <v>115</v>
      </c>
      <c r="B238">
        <v>0</v>
      </c>
      <c r="C238" t="s">
        <v>10</v>
      </c>
      <c r="D238" t="s">
        <v>18</v>
      </c>
      <c r="E238" t="s">
        <v>15</v>
      </c>
      <c r="F238" t="s">
        <v>118</v>
      </c>
    </row>
  </sheetData>
  <mergeCells count="8">
    <mergeCell ref="N174:O174"/>
    <mergeCell ref="N192:O192"/>
    <mergeCell ref="N14:O14"/>
    <mergeCell ref="N30:O30"/>
    <mergeCell ref="N48:O48"/>
    <mergeCell ref="N75:O75"/>
    <mergeCell ref="N111:O111"/>
    <mergeCell ref="N138:O138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85" zoomScaleNormal="85" workbookViewId="0">
      <selection activeCell="L9" sqref="L9"/>
    </sheetView>
  </sheetViews>
  <sheetFormatPr defaultRowHeight="14.5" x14ac:dyDescent="0.35"/>
  <cols>
    <col min="1" max="1" width="39.81640625" customWidth="1"/>
  </cols>
  <sheetData>
    <row r="1" spans="1:11" x14ac:dyDescent="0.35">
      <c r="A1" t="s">
        <v>80</v>
      </c>
    </row>
    <row r="3" spans="1:11" ht="15.5" x14ac:dyDescent="0.35">
      <c r="A3" s="1" t="s">
        <v>2</v>
      </c>
      <c r="B3" s="1" t="s">
        <v>98</v>
      </c>
    </row>
    <row r="4" spans="1:11" x14ac:dyDescent="0.35">
      <c r="A4" t="s">
        <v>3</v>
      </c>
      <c r="B4" t="s">
        <v>82</v>
      </c>
    </row>
    <row r="5" spans="1:11" x14ac:dyDescent="0.35">
      <c r="A5" t="s">
        <v>4</v>
      </c>
    </row>
    <row r="6" spans="1:11" x14ac:dyDescent="0.35">
      <c r="A6" t="s">
        <v>5</v>
      </c>
      <c r="B6" t="s">
        <v>18</v>
      </c>
    </row>
    <row r="7" spans="1:11" x14ac:dyDescent="0.35">
      <c r="A7" t="s">
        <v>6</v>
      </c>
      <c r="B7" s="3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</v>
      </c>
      <c r="B9" s="3" t="s">
        <v>39</v>
      </c>
    </row>
    <row r="10" spans="1:11" ht="15.5" x14ac:dyDescent="0.35">
      <c r="A10" s="1" t="s">
        <v>11</v>
      </c>
      <c r="B10" s="1"/>
      <c r="C10" s="1"/>
      <c r="D10" s="1"/>
      <c r="E10" s="1"/>
      <c r="F10" s="1"/>
      <c r="G10" s="1"/>
    </row>
    <row r="11" spans="1:11" ht="15.5" x14ac:dyDescent="0.35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93</v>
      </c>
      <c r="H11" s="1" t="s">
        <v>20</v>
      </c>
      <c r="I11" s="1" t="s">
        <v>57</v>
      </c>
      <c r="J11" s="1" t="s">
        <v>58</v>
      </c>
      <c r="K11" s="1" t="s">
        <v>59</v>
      </c>
    </row>
    <row r="12" spans="1:11" x14ac:dyDescent="0.35">
      <c r="A12" t="s">
        <v>91</v>
      </c>
      <c r="B12">
        <v>2000</v>
      </c>
      <c r="C12" t="s">
        <v>85</v>
      </c>
      <c r="D12" t="s">
        <v>18</v>
      </c>
      <c r="E12" t="s">
        <v>15</v>
      </c>
      <c r="F12" t="s">
        <v>118</v>
      </c>
    </row>
    <row r="13" spans="1:11" x14ac:dyDescent="0.35">
      <c r="A13" t="s">
        <v>35</v>
      </c>
      <c r="B13">
        <v>100.2</v>
      </c>
      <c r="C13" t="s">
        <v>10</v>
      </c>
      <c r="D13" t="s">
        <v>18</v>
      </c>
      <c r="E13" t="s">
        <v>15</v>
      </c>
      <c r="F13" t="s">
        <v>118</v>
      </c>
    </row>
    <row r="14" spans="1:11" x14ac:dyDescent="0.35">
      <c r="A14" t="s">
        <v>89</v>
      </c>
      <c r="B14">
        <v>37.799999999999997</v>
      </c>
      <c r="C14" t="s">
        <v>10</v>
      </c>
      <c r="D14" t="s">
        <v>90</v>
      </c>
      <c r="E14" t="s">
        <v>15</v>
      </c>
      <c r="F14" t="s">
        <v>118</v>
      </c>
    </row>
    <row r="15" spans="1:11" x14ac:dyDescent="0.35">
      <c r="A15" t="s">
        <v>76</v>
      </c>
      <c r="B15" s="5">
        <f>B14*0.72</f>
        <v>27.215999999999998</v>
      </c>
      <c r="C15" t="s">
        <v>10</v>
      </c>
      <c r="D15" t="s">
        <v>90</v>
      </c>
      <c r="E15" t="s">
        <v>15</v>
      </c>
      <c r="F15" t="s">
        <v>118</v>
      </c>
    </row>
    <row r="16" spans="1:11" x14ac:dyDescent="0.35">
      <c r="A16" t="s">
        <v>78</v>
      </c>
      <c r="C16" t="s">
        <v>27</v>
      </c>
      <c r="D16" t="s">
        <v>18</v>
      </c>
      <c r="E16" t="s">
        <v>15</v>
      </c>
      <c r="F16" t="s">
        <v>56</v>
      </c>
    </row>
    <row r="17" spans="1:6" x14ac:dyDescent="0.35">
      <c r="A17" t="s">
        <v>92</v>
      </c>
      <c r="C17" t="s">
        <v>39</v>
      </c>
      <c r="D17" t="s">
        <v>18</v>
      </c>
      <c r="E17" t="s">
        <v>15</v>
      </c>
      <c r="F17" t="s">
        <v>118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9"/>
  <sheetViews>
    <sheetView tabSelected="1" topLeftCell="A9" zoomScale="85" zoomScaleNormal="85" workbookViewId="0">
      <selection activeCell="F20" sqref="F20"/>
    </sheetView>
  </sheetViews>
  <sheetFormatPr defaultRowHeight="14.5" x14ac:dyDescent="0.35"/>
  <cols>
    <col min="1" max="1" width="47.1796875" customWidth="1"/>
    <col min="2" max="2" width="21.45312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</cols>
  <sheetData>
    <row r="1" spans="1:19" x14ac:dyDescent="0.35">
      <c r="A1" t="s">
        <v>80</v>
      </c>
      <c r="C1" s="2"/>
    </row>
    <row r="2" spans="1:19" ht="15.5" x14ac:dyDescent="0.35">
      <c r="A2" s="1" t="s">
        <v>0</v>
      </c>
      <c r="B2" s="1" t="s">
        <v>56</v>
      </c>
      <c r="C2" s="2"/>
    </row>
    <row r="3" spans="1:19" x14ac:dyDescent="0.35">
      <c r="A3" t="s">
        <v>1</v>
      </c>
      <c r="B3" t="s">
        <v>16</v>
      </c>
      <c r="C3" s="2"/>
    </row>
    <row r="5" spans="1:19" ht="15.5" x14ac:dyDescent="0.35">
      <c r="A5" s="1" t="s">
        <v>2</v>
      </c>
      <c r="B5" s="1" t="s">
        <v>107</v>
      </c>
    </row>
    <row r="6" spans="1:19" x14ac:dyDescent="0.35">
      <c r="A6" t="s">
        <v>3</v>
      </c>
      <c r="B6" t="s">
        <v>46</v>
      </c>
    </row>
    <row r="7" spans="1:19" x14ac:dyDescent="0.35">
      <c r="A7" t="s">
        <v>5</v>
      </c>
      <c r="B7" t="s">
        <v>18</v>
      </c>
    </row>
    <row r="8" spans="1:19" x14ac:dyDescent="0.35">
      <c r="A8" t="s">
        <v>6</v>
      </c>
      <c r="B8" s="3">
        <v>1</v>
      </c>
    </row>
    <row r="9" spans="1:19" x14ac:dyDescent="0.35">
      <c r="A9" t="s">
        <v>7</v>
      </c>
      <c r="B9" t="s">
        <v>8</v>
      </c>
    </row>
    <row r="10" spans="1:19" x14ac:dyDescent="0.35">
      <c r="A10" t="s">
        <v>9</v>
      </c>
      <c r="B10" s="3" t="s">
        <v>9</v>
      </c>
    </row>
    <row r="11" spans="1:19" ht="15.5" x14ac:dyDescent="0.35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5.5" x14ac:dyDescent="0.35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93</v>
      </c>
      <c r="H12" s="1" t="s">
        <v>20</v>
      </c>
      <c r="I12" s="1" t="s">
        <v>57</v>
      </c>
      <c r="J12" s="1" t="s">
        <v>58</v>
      </c>
      <c r="K12" s="1" t="s">
        <v>59</v>
      </c>
      <c r="M12" s="1" t="s">
        <v>60</v>
      </c>
      <c r="N12" s="1" t="s">
        <v>61</v>
      </c>
      <c r="O12" s="1" t="s">
        <v>62</v>
      </c>
    </row>
    <row r="13" spans="1:19" x14ac:dyDescent="0.35">
      <c r="A13" t="s">
        <v>30</v>
      </c>
      <c r="B13" s="6">
        <v>576720</v>
      </c>
      <c r="C13" t="s">
        <v>27</v>
      </c>
      <c r="D13" t="s">
        <v>18</v>
      </c>
      <c r="E13" t="s">
        <v>15</v>
      </c>
      <c r="F13" t="s">
        <v>118</v>
      </c>
      <c r="I13">
        <v>4</v>
      </c>
      <c r="J13">
        <f>N13</f>
        <v>519048</v>
      </c>
      <c r="K13">
        <f>O13</f>
        <v>634392</v>
      </c>
      <c r="M13" t="s">
        <v>64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35">
      <c r="A14" t="s">
        <v>31</v>
      </c>
      <c r="B14" s="6">
        <v>24570</v>
      </c>
      <c r="C14" t="s">
        <v>27</v>
      </c>
      <c r="D14" t="s">
        <v>32</v>
      </c>
      <c r="E14" t="s">
        <v>15</v>
      </c>
      <c r="F14" t="s">
        <v>118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64</v>
      </c>
      <c r="N14">
        <f t="shared" si="0"/>
        <v>22113</v>
      </c>
      <c r="O14">
        <f t="shared" si="1"/>
        <v>27027.000000000004</v>
      </c>
      <c r="R14" t="s">
        <v>66</v>
      </c>
    </row>
    <row r="15" spans="1:19" x14ac:dyDescent="0.35">
      <c r="A15" t="s">
        <v>40</v>
      </c>
      <c r="B15" s="6">
        <v>3525390</v>
      </c>
      <c r="C15" t="s">
        <v>10</v>
      </c>
      <c r="D15" t="s">
        <v>18</v>
      </c>
      <c r="E15" t="s">
        <v>15</v>
      </c>
      <c r="F15" t="s">
        <v>118</v>
      </c>
      <c r="I15">
        <v>4</v>
      </c>
      <c r="J15">
        <f t="shared" si="2"/>
        <v>3172851</v>
      </c>
      <c r="K15">
        <f t="shared" si="3"/>
        <v>3877929.0000000005</v>
      </c>
      <c r="M15" t="s">
        <v>64</v>
      </c>
      <c r="N15">
        <f t="shared" si="0"/>
        <v>3172851</v>
      </c>
      <c r="O15">
        <f t="shared" si="1"/>
        <v>3877929.0000000005</v>
      </c>
      <c r="R15" t="s">
        <v>63</v>
      </c>
      <c r="S15">
        <v>0.25</v>
      </c>
    </row>
    <row r="16" spans="1:19" x14ac:dyDescent="0.35">
      <c r="A16" t="s">
        <v>19</v>
      </c>
      <c r="B16" s="6">
        <v>199260</v>
      </c>
      <c r="C16" t="s">
        <v>10</v>
      </c>
      <c r="D16" t="s">
        <v>18</v>
      </c>
      <c r="E16" t="s">
        <v>15</v>
      </c>
      <c r="F16" t="s">
        <v>118</v>
      </c>
      <c r="I16">
        <v>4</v>
      </c>
      <c r="J16">
        <f t="shared" si="2"/>
        <v>179334</v>
      </c>
      <c r="K16">
        <f t="shared" si="3"/>
        <v>219186.00000000003</v>
      </c>
      <c r="M16" t="s">
        <v>64</v>
      </c>
      <c r="N16">
        <f t="shared" si="0"/>
        <v>179334</v>
      </c>
      <c r="O16">
        <f t="shared" si="1"/>
        <v>219186.00000000003</v>
      </c>
      <c r="R16" t="s">
        <v>64</v>
      </c>
      <c r="S16">
        <v>0.1</v>
      </c>
    </row>
    <row r="17" spans="1:19" x14ac:dyDescent="0.35">
      <c r="A17" t="s">
        <v>41</v>
      </c>
      <c r="B17" s="6">
        <v>155790</v>
      </c>
      <c r="C17" t="s">
        <v>10</v>
      </c>
      <c r="D17" t="s">
        <v>18</v>
      </c>
      <c r="E17" t="s">
        <v>15</v>
      </c>
      <c r="F17" t="s">
        <v>118</v>
      </c>
      <c r="I17">
        <v>4</v>
      </c>
      <c r="J17">
        <f t="shared" si="2"/>
        <v>140211</v>
      </c>
      <c r="K17">
        <f t="shared" si="3"/>
        <v>171369</v>
      </c>
      <c r="M17" t="s">
        <v>64</v>
      </c>
      <c r="N17">
        <f t="shared" si="0"/>
        <v>140211</v>
      </c>
      <c r="O17">
        <f t="shared" si="1"/>
        <v>171369</v>
      </c>
      <c r="R17" t="s">
        <v>65</v>
      </c>
      <c r="S17">
        <v>0.05</v>
      </c>
    </row>
    <row r="18" spans="1:19" x14ac:dyDescent="0.35">
      <c r="A18" t="s">
        <v>42</v>
      </c>
      <c r="B18" s="6">
        <v>40500</v>
      </c>
      <c r="C18" t="s">
        <v>10</v>
      </c>
      <c r="D18" t="s">
        <v>18</v>
      </c>
      <c r="E18" t="s">
        <v>15</v>
      </c>
      <c r="F18" t="s">
        <v>118</v>
      </c>
      <c r="I18">
        <v>4</v>
      </c>
      <c r="J18">
        <f t="shared" si="2"/>
        <v>30375</v>
      </c>
      <c r="K18">
        <f t="shared" si="3"/>
        <v>50625</v>
      </c>
      <c r="M18" t="s">
        <v>63</v>
      </c>
      <c r="N18">
        <f t="shared" si="0"/>
        <v>30375</v>
      </c>
      <c r="O18">
        <f t="shared" si="1"/>
        <v>50625</v>
      </c>
    </row>
    <row r="19" spans="1:19" x14ac:dyDescent="0.35">
      <c r="A19" s="4" t="s">
        <v>38</v>
      </c>
      <c r="B19" s="6">
        <v>160380</v>
      </c>
      <c r="C19" t="s">
        <v>10</v>
      </c>
      <c r="D19" t="s">
        <v>18</v>
      </c>
      <c r="E19" t="s">
        <v>15</v>
      </c>
      <c r="F19" t="s">
        <v>118</v>
      </c>
      <c r="I19">
        <v>4</v>
      </c>
      <c r="J19">
        <f t="shared" si="2"/>
        <v>144342</v>
      </c>
      <c r="K19">
        <f t="shared" si="3"/>
        <v>176418</v>
      </c>
      <c r="M19" t="s">
        <v>64</v>
      </c>
      <c r="N19">
        <f t="shared" si="0"/>
        <v>144342</v>
      </c>
      <c r="O19">
        <f t="shared" si="1"/>
        <v>176418</v>
      </c>
    </row>
    <row r="20" spans="1:19" x14ac:dyDescent="0.35">
      <c r="A20" t="s">
        <v>43</v>
      </c>
      <c r="B20" s="6">
        <v>118098</v>
      </c>
      <c r="C20" t="s">
        <v>10</v>
      </c>
      <c r="D20" t="s">
        <v>18</v>
      </c>
      <c r="E20" t="s">
        <v>15</v>
      </c>
      <c r="F20" t="s">
        <v>118</v>
      </c>
      <c r="I20">
        <v>4</v>
      </c>
      <c r="J20">
        <f t="shared" si="2"/>
        <v>88573.5</v>
      </c>
      <c r="K20">
        <f t="shared" si="3"/>
        <v>147622.5</v>
      </c>
      <c r="M20" t="s">
        <v>63</v>
      </c>
      <c r="N20">
        <f t="shared" si="0"/>
        <v>88573.5</v>
      </c>
      <c r="O20">
        <f t="shared" si="1"/>
        <v>147622.5</v>
      </c>
    </row>
    <row r="21" spans="1:19" x14ac:dyDescent="0.35">
      <c r="A21" t="s">
        <v>21</v>
      </c>
      <c r="B21" s="6">
        <v>78732</v>
      </c>
      <c r="C21" t="s">
        <v>10</v>
      </c>
      <c r="D21" t="s">
        <v>18</v>
      </c>
      <c r="E21" t="s">
        <v>15</v>
      </c>
      <c r="F21" t="s">
        <v>118</v>
      </c>
      <c r="I21">
        <v>4</v>
      </c>
      <c r="J21">
        <f t="shared" si="2"/>
        <v>59049</v>
      </c>
      <c r="K21">
        <f t="shared" si="3"/>
        <v>98415</v>
      </c>
      <c r="M21" t="s">
        <v>63</v>
      </c>
      <c r="N21">
        <f t="shared" si="0"/>
        <v>59049</v>
      </c>
      <c r="O21">
        <f t="shared" si="1"/>
        <v>98415</v>
      </c>
    </row>
    <row r="22" spans="1:19" x14ac:dyDescent="0.35">
      <c r="A22" t="s">
        <v>44</v>
      </c>
      <c r="B22" s="6">
        <v>3899664</v>
      </c>
      <c r="C22" t="s">
        <v>10</v>
      </c>
      <c r="D22" t="s">
        <v>18</v>
      </c>
      <c r="E22" t="s">
        <v>15</v>
      </c>
      <c r="F22" t="s">
        <v>118</v>
      </c>
      <c r="I22">
        <v>4</v>
      </c>
      <c r="J22">
        <f>N22</f>
        <v>3509697.6</v>
      </c>
      <c r="K22">
        <f>O22</f>
        <v>4289630.4000000004</v>
      </c>
      <c r="M22" t="s">
        <v>64</v>
      </c>
      <c r="N22">
        <f t="shared" si="0"/>
        <v>3509697.6</v>
      </c>
      <c r="O22">
        <f t="shared" si="1"/>
        <v>4289630.4000000004</v>
      </c>
      <c r="Q22" t="s">
        <v>71</v>
      </c>
      <c r="R22">
        <v>2400</v>
      </c>
      <c r="S22" t="s">
        <v>72</v>
      </c>
    </row>
    <row r="23" spans="1:19" x14ac:dyDescent="0.35">
      <c r="A23" t="s">
        <v>33</v>
      </c>
      <c r="B23" s="6">
        <f>-24570*R22</f>
        <v>-58968000</v>
      </c>
      <c r="C23" t="s">
        <v>10</v>
      </c>
      <c r="D23" t="s">
        <v>28</v>
      </c>
      <c r="E23" t="s">
        <v>15</v>
      </c>
      <c r="F23" t="s">
        <v>118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64</v>
      </c>
      <c r="N23">
        <f t="shared" si="0"/>
        <v>-53071200</v>
      </c>
      <c r="O23">
        <f t="shared" si="1"/>
        <v>-64864800.000000007</v>
      </c>
    </row>
    <row r="24" spans="1:19" s="8" customFormat="1" x14ac:dyDescent="0.35">
      <c r="A24" s="8" t="s">
        <v>24</v>
      </c>
      <c r="B24" s="11">
        <v>0</v>
      </c>
      <c r="C24" s="8" t="s">
        <v>10</v>
      </c>
      <c r="D24" s="8" t="s">
        <v>28</v>
      </c>
      <c r="E24" s="8" t="s">
        <v>15</v>
      </c>
      <c r="F24" s="8" t="s">
        <v>118</v>
      </c>
      <c r="I24" s="8">
        <v>4</v>
      </c>
      <c r="J24" s="8">
        <f t="shared" si="4"/>
        <v>0</v>
      </c>
      <c r="K24" s="8">
        <f t="shared" si="5"/>
        <v>0</v>
      </c>
      <c r="M24" s="8" t="s">
        <v>64</v>
      </c>
      <c r="N24" s="8">
        <f t="shared" si="0"/>
        <v>0</v>
      </c>
      <c r="O24" s="8">
        <f t="shared" si="1"/>
        <v>0</v>
      </c>
    </row>
    <row r="25" spans="1:19" s="8" customFormat="1" x14ac:dyDescent="0.35">
      <c r="A25" s="8" t="s">
        <v>37</v>
      </c>
      <c r="B25" s="11">
        <v>0</v>
      </c>
      <c r="C25" s="8" t="s">
        <v>10</v>
      </c>
      <c r="D25" s="8" t="s">
        <v>28</v>
      </c>
      <c r="E25" s="8" t="s">
        <v>15</v>
      </c>
      <c r="F25" s="8" t="s">
        <v>118</v>
      </c>
      <c r="I25" s="8">
        <v>4</v>
      </c>
      <c r="J25" s="8">
        <f t="shared" si="4"/>
        <v>0</v>
      </c>
      <c r="K25" s="8">
        <f t="shared" si="5"/>
        <v>0</v>
      </c>
      <c r="M25" s="8" t="s">
        <v>64</v>
      </c>
      <c r="N25" s="8">
        <f t="shared" si="0"/>
        <v>0</v>
      </c>
      <c r="O25" s="8">
        <f t="shared" si="1"/>
        <v>0</v>
      </c>
    </row>
    <row r="26" spans="1:19" s="8" customFormat="1" x14ac:dyDescent="0.35">
      <c r="A26" s="8" t="s">
        <v>67</v>
      </c>
      <c r="B26" s="11">
        <v>0</v>
      </c>
      <c r="C26" s="8" t="s">
        <v>10</v>
      </c>
      <c r="D26" s="8" t="s">
        <v>28</v>
      </c>
      <c r="E26" s="8" t="s">
        <v>15</v>
      </c>
      <c r="F26" s="8" t="s">
        <v>118</v>
      </c>
      <c r="I26" s="8">
        <v>4</v>
      </c>
      <c r="J26" s="8">
        <f t="shared" si="4"/>
        <v>0</v>
      </c>
      <c r="K26" s="8">
        <f t="shared" si="5"/>
        <v>0</v>
      </c>
      <c r="M26" s="8" t="s">
        <v>63</v>
      </c>
      <c r="N26" s="8">
        <f t="shared" si="0"/>
        <v>0</v>
      </c>
      <c r="O26" s="8">
        <f t="shared" si="1"/>
        <v>0</v>
      </c>
    </row>
    <row r="27" spans="1:19" x14ac:dyDescent="0.35">
      <c r="A27" t="s">
        <v>34</v>
      </c>
      <c r="B27" s="6">
        <v>-160380</v>
      </c>
      <c r="C27" t="s">
        <v>10</v>
      </c>
      <c r="D27" t="s">
        <v>28</v>
      </c>
      <c r="E27" t="s">
        <v>15</v>
      </c>
      <c r="F27" t="s">
        <v>118</v>
      </c>
      <c r="I27">
        <v>4</v>
      </c>
      <c r="J27">
        <f t="shared" si="4"/>
        <v>-144342</v>
      </c>
      <c r="K27">
        <f t="shared" si="5"/>
        <v>-176418</v>
      </c>
      <c r="M27" t="s">
        <v>64</v>
      </c>
      <c r="N27">
        <f t="shared" si="0"/>
        <v>-144342</v>
      </c>
      <c r="O27">
        <f t="shared" si="1"/>
        <v>-176418</v>
      </c>
    </row>
    <row r="28" spans="1:19" x14ac:dyDescent="0.35">
      <c r="A28" t="s">
        <v>68</v>
      </c>
      <c r="B28" s="6">
        <v>-118098</v>
      </c>
      <c r="C28" t="s">
        <v>10</v>
      </c>
      <c r="D28" t="s">
        <v>28</v>
      </c>
      <c r="E28" t="s">
        <v>15</v>
      </c>
      <c r="F28" t="s">
        <v>118</v>
      </c>
      <c r="I28">
        <v>4</v>
      </c>
      <c r="J28">
        <f t="shared" si="4"/>
        <v>-88573.5</v>
      </c>
      <c r="K28">
        <f t="shared" si="5"/>
        <v>-147622.5</v>
      </c>
      <c r="M28" t="s">
        <v>63</v>
      </c>
      <c r="N28">
        <f t="shared" si="0"/>
        <v>-88573.5</v>
      </c>
      <c r="O28">
        <f t="shared" si="1"/>
        <v>-147622.5</v>
      </c>
    </row>
    <row r="29" spans="1:19" x14ac:dyDescent="0.35">
      <c r="A29" t="s">
        <v>69</v>
      </c>
      <c r="B29" s="6">
        <v>-78732</v>
      </c>
      <c r="C29" t="s">
        <v>10</v>
      </c>
      <c r="D29" t="s">
        <v>28</v>
      </c>
      <c r="E29" t="s">
        <v>15</v>
      </c>
      <c r="F29" t="s">
        <v>118</v>
      </c>
      <c r="I29">
        <v>4</v>
      </c>
      <c r="J29">
        <f t="shared" si="4"/>
        <v>-59049</v>
      </c>
      <c r="K29">
        <f t="shared" si="5"/>
        <v>-98415</v>
      </c>
      <c r="M29" t="s">
        <v>63</v>
      </c>
      <c r="N29">
        <f t="shared" si="0"/>
        <v>-59049</v>
      </c>
      <c r="O29">
        <f t="shared" si="1"/>
        <v>-98415</v>
      </c>
    </row>
    <row r="30" spans="1:19" x14ac:dyDescent="0.35">
      <c r="A30" t="s">
        <v>45</v>
      </c>
      <c r="B30" s="6">
        <v>-3899664</v>
      </c>
      <c r="C30" t="s">
        <v>10</v>
      </c>
      <c r="D30" t="s">
        <v>32</v>
      </c>
      <c r="E30" t="s">
        <v>15</v>
      </c>
      <c r="F30" t="s">
        <v>118</v>
      </c>
      <c r="I30">
        <v>4</v>
      </c>
      <c r="J30">
        <f t="shared" si="4"/>
        <v>-3509697.6</v>
      </c>
      <c r="K30">
        <f t="shared" si="5"/>
        <v>-4289630.4000000004</v>
      </c>
      <c r="M30" t="s">
        <v>64</v>
      </c>
      <c r="N30">
        <f t="shared" si="0"/>
        <v>-3509697.6</v>
      </c>
      <c r="O30">
        <f t="shared" si="1"/>
        <v>-4289630.4000000004</v>
      </c>
    </row>
    <row r="32" spans="1:19" ht="15.5" x14ac:dyDescent="0.35">
      <c r="A32" s="1" t="s">
        <v>2</v>
      </c>
      <c r="B32" s="1" t="s">
        <v>108</v>
      </c>
    </row>
    <row r="33" spans="1:15" x14ac:dyDescent="0.35">
      <c r="A33" t="s">
        <v>3</v>
      </c>
      <c r="B33" t="s">
        <v>46</v>
      </c>
    </row>
    <row r="34" spans="1:15" x14ac:dyDescent="0.35">
      <c r="A34" t="s">
        <v>5</v>
      </c>
      <c r="B34" t="s">
        <v>18</v>
      </c>
    </row>
    <row r="35" spans="1:15" x14ac:dyDescent="0.35">
      <c r="A35" t="s">
        <v>6</v>
      </c>
      <c r="B35" s="3">
        <v>1</v>
      </c>
    </row>
    <row r="36" spans="1:15" x14ac:dyDescent="0.35">
      <c r="A36" t="s">
        <v>7</v>
      </c>
      <c r="B36" t="s">
        <v>8</v>
      </c>
    </row>
    <row r="37" spans="1:15" x14ac:dyDescent="0.35">
      <c r="A37" t="s">
        <v>9</v>
      </c>
      <c r="B37" s="3" t="s">
        <v>9</v>
      </c>
    </row>
    <row r="38" spans="1:15" ht="15.5" x14ac:dyDescent="0.35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5.5" x14ac:dyDescent="0.35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93</v>
      </c>
      <c r="H39" s="1" t="s">
        <v>20</v>
      </c>
      <c r="I39" s="1" t="s">
        <v>57</v>
      </c>
      <c r="J39" s="1" t="s">
        <v>58</v>
      </c>
      <c r="K39" s="1" t="s">
        <v>59</v>
      </c>
      <c r="M39" s="1" t="s">
        <v>60</v>
      </c>
      <c r="N39" s="1" t="s">
        <v>61</v>
      </c>
      <c r="O39" s="1" t="s">
        <v>62</v>
      </c>
    </row>
    <row r="40" spans="1:15" x14ac:dyDescent="0.35">
      <c r="A40" t="s">
        <v>35</v>
      </c>
      <c r="B40">
        <v>2734249.5</v>
      </c>
      <c r="C40" t="s">
        <v>10</v>
      </c>
      <c r="D40" t="s">
        <v>18</v>
      </c>
      <c r="E40" t="s">
        <v>15</v>
      </c>
      <c r="F40" t="s">
        <v>118</v>
      </c>
      <c r="I40">
        <v>4</v>
      </c>
      <c r="J40">
        <f>N40</f>
        <v>2597537.0249999999</v>
      </c>
      <c r="K40">
        <f>O40</f>
        <v>2870961.9750000001</v>
      </c>
      <c r="M40" t="s">
        <v>65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35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118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65</v>
      </c>
      <c r="N41">
        <f t="shared" si="6"/>
        <v>609117.39</v>
      </c>
      <c r="O41">
        <f t="shared" si="7"/>
        <v>673235.01000000013</v>
      </c>
    </row>
    <row r="42" spans="1:15" x14ac:dyDescent="0.35">
      <c r="A42" t="s">
        <v>41</v>
      </c>
      <c r="B42">
        <v>77341.5</v>
      </c>
      <c r="C42" t="s">
        <v>10</v>
      </c>
      <c r="D42" t="s">
        <v>18</v>
      </c>
      <c r="E42" t="s">
        <v>15</v>
      </c>
      <c r="F42" t="s">
        <v>118</v>
      </c>
      <c r="I42">
        <v>4</v>
      </c>
      <c r="J42">
        <f t="shared" si="8"/>
        <v>58006.125</v>
      </c>
      <c r="K42">
        <f t="shared" si="9"/>
        <v>96676.875</v>
      </c>
      <c r="M42" t="s">
        <v>63</v>
      </c>
      <c r="N42">
        <f t="shared" si="6"/>
        <v>58006.125</v>
      </c>
      <c r="O42">
        <f t="shared" si="7"/>
        <v>96676.875</v>
      </c>
    </row>
    <row r="43" spans="1:15" x14ac:dyDescent="0.35">
      <c r="A43" t="s">
        <v>42</v>
      </c>
      <c r="B43">
        <v>114344.1</v>
      </c>
      <c r="C43" t="s">
        <v>10</v>
      </c>
      <c r="D43" t="s">
        <v>18</v>
      </c>
      <c r="E43" t="s">
        <v>15</v>
      </c>
      <c r="F43" t="s">
        <v>118</v>
      </c>
      <c r="I43">
        <v>4</v>
      </c>
      <c r="J43">
        <f t="shared" si="8"/>
        <v>102909.69</v>
      </c>
      <c r="K43">
        <f t="shared" si="9"/>
        <v>125778.51000000001</v>
      </c>
      <c r="M43" t="s">
        <v>64</v>
      </c>
      <c r="N43">
        <f t="shared" si="6"/>
        <v>102909.69</v>
      </c>
      <c r="O43">
        <f t="shared" si="7"/>
        <v>125778.51000000001</v>
      </c>
    </row>
    <row r="44" spans="1:15" x14ac:dyDescent="0.35">
      <c r="A44" t="s">
        <v>47</v>
      </c>
      <c r="B44">
        <v>141034.5</v>
      </c>
      <c r="C44" t="s">
        <v>10</v>
      </c>
      <c r="D44" t="s">
        <v>18</v>
      </c>
      <c r="E44" t="s">
        <v>15</v>
      </c>
      <c r="F44" t="s">
        <v>118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65</v>
      </c>
      <c r="N44">
        <f t="shared" si="6"/>
        <v>133982.77499999999</v>
      </c>
      <c r="O44">
        <f t="shared" si="7"/>
        <v>148086.22500000001</v>
      </c>
    </row>
    <row r="45" spans="1:15" x14ac:dyDescent="0.35">
      <c r="A45" s="4" t="s">
        <v>38</v>
      </c>
      <c r="B45">
        <v>80071.199999999997</v>
      </c>
      <c r="C45" t="s">
        <v>10</v>
      </c>
      <c r="D45" t="s">
        <v>18</v>
      </c>
      <c r="E45" t="s">
        <v>15</v>
      </c>
      <c r="F45" t="s">
        <v>118</v>
      </c>
      <c r="I45">
        <v>4</v>
      </c>
      <c r="J45">
        <f t="shared" si="8"/>
        <v>72064.08</v>
      </c>
      <c r="K45">
        <f t="shared" si="9"/>
        <v>88078.32</v>
      </c>
      <c r="M45" t="s">
        <v>64</v>
      </c>
      <c r="N45">
        <f t="shared" si="6"/>
        <v>72064.08</v>
      </c>
      <c r="O45">
        <f t="shared" si="7"/>
        <v>88078.32</v>
      </c>
    </row>
    <row r="46" spans="1:15" x14ac:dyDescent="0.35">
      <c r="A46" t="s">
        <v>43</v>
      </c>
      <c r="B46">
        <v>2729.7000000000003</v>
      </c>
      <c r="C46" t="s">
        <v>10</v>
      </c>
      <c r="D46" t="s">
        <v>18</v>
      </c>
      <c r="E46" t="s">
        <v>15</v>
      </c>
      <c r="F46" t="s">
        <v>118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64</v>
      </c>
      <c r="N46">
        <f t="shared" si="6"/>
        <v>2456.7300000000005</v>
      </c>
      <c r="O46">
        <f t="shared" si="7"/>
        <v>3002.6700000000005</v>
      </c>
    </row>
    <row r="47" spans="1:15" x14ac:dyDescent="0.35">
      <c r="A47" t="s">
        <v>48</v>
      </c>
      <c r="B47">
        <v>649668.6</v>
      </c>
      <c r="C47" t="s">
        <v>10</v>
      </c>
      <c r="D47" t="s">
        <v>18</v>
      </c>
      <c r="E47" t="s">
        <v>15</v>
      </c>
      <c r="F47" t="s">
        <v>118</v>
      </c>
      <c r="I47">
        <v>4</v>
      </c>
      <c r="J47">
        <f t="shared" si="8"/>
        <v>617185.16999999993</v>
      </c>
      <c r="K47">
        <f t="shared" si="9"/>
        <v>682152.03</v>
      </c>
      <c r="M47" t="s">
        <v>65</v>
      </c>
      <c r="N47">
        <f t="shared" si="6"/>
        <v>617185.16999999993</v>
      </c>
      <c r="O47">
        <f t="shared" si="7"/>
        <v>682152.03</v>
      </c>
    </row>
    <row r="48" spans="1:15" x14ac:dyDescent="0.35">
      <c r="A48" t="s">
        <v>49</v>
      </c>
      <c r="B48">
        <v>207153.9</v>
      </c>
      <c r="C48" t="s">
        <v>10</v>
      </c>
      <c r="D48" t="s">
        <v>70</v>
      </c>
      <c r="E48" t="s">
        <v>15</v>
      </c>
      <c r="F48" t="s">
        <v>118</v>
      </c>
      <c r="I48">
        <v>4</v>
      </c>
      <c r="J48">
        <f t="shared" si="8"/>
        <v>186438.51</v>
      </c>
      <c r="K48">
        <f t="shared" si="9"/>
        <v>227869.29</v>
      </c>
      <c r="M48" t="s">
        <v>64</v>
      </c>
      <c r="N48">
        <f t="shared" si="6"/>
        <v>186438.51</v>
      </c>
      <c r="O48">
        <f t="shared" si="7"/>
        <v>227869.29</v>
      </c>
    </row>
    <row r="49" spans="1:15" s="8" customFormat="1" x14ac:dyDescent="0.35">
      <c r="A49" s="8" t="s">
        <v>24</v>
      </c>
      <c r="B49" s="8">
        <v>0</v>
      </c>
      <c r="C49" s="8" t="s">
        <v>10</v>
      </c>
      <c r="D49" s="8" t="s">
        <v>28</v>
      </c>
      <c r="E49" s="8" t="s">
        <v>15</v>
      </c>
      <c r="F49" s="8" t="s">
        <v>118</v>
      </c>
      <c r="I49" s="8">
        <v>4</v>
      </c>
      <c r="J49" s="8">
        <f>N49</f>
        <v>0</v>
      </c>
      <c r="K49" s="8">
        <f>O49</f>
        <v>0</v>
      </c>
      <c r="M49" s="8" t="s">
        <v>65</v>
      </c>
      <c r="N49" s="8">
        <f t="shared" si="6"/>
        <v>0</v>
      </c>
      <c r="O49" s="8">
        <f t="shared" si="7"/>
        <v>0</v>
      </c>
    </row>
    <row r="50" spans="1:15" s="8" customFormat="1" x14ac:dyDescent="0.35">
      <c r="A50" s="8" t="s">
        <v>37</v>
      </c>
      <c r="B50" s="8">
        <v>0</v>
      </c>
      <c r="C50" s="8" t="s">
        <v>10</v>
      </c>
      <c r="D50" s="8" t="s">
        <v>28</v>
      </c>
      <c r="E50" s="8" t="s">
        <v>15</v>
      </c>
      <c r="F50" s="8" t="s">
        <v>118</v>
      </c>
      <c r="I50" s="8">
        <v>4</v>
      </c>
      <c r="J50" s="8">
        <f t="shared" ref="J50:J54" si="10">N50</f>
        <v>0</v>
      </c>
      <c r="K50" s="8">
        <f t="shared" ref="K50:K54" si="11">O50</f>
        <v>0</v>
      </c>
      <c r="M50" s="8" t="s">
        <v>63</v>
      </c>
      <c r="N50" s="8">
        <f t="shared" si="6"/>
        <v>0</v>
      </c>
      <c r="O50" s="8">
        <f t="shared" si="7"/>
        <v>0</v>
      </c>
    </row>
    <row r="51" spans="1:15" s="8" customFormat="1" x14ac:dyDescent="0.35">
      <c r="A51" s="8" t="s">
        <v>67</v>
      </c>
      <c r="B51" s="8">
        <v>0</v>
      </c>
      <c r="C51" s="8" t="s">
        <v>10</v>
      </c>
      <c r="D51" s="8" t="s">
        <v>28</v>
      </c>
      <c r="E51" s="8" t="s">
        <v>15</v>
      </c>
      <c r="F51" s="8" t="s">
        <v>118</v>
      </c>
      <c r="I51" s="8">
        <v>4</v>
      </c>
      <c r="J51" s="8">
        <f t="shared" si="10"/>
        <v>0</v>
      </c>
      <c r="K51" s="8">
        <f t="shared" si="11"/>
        <v>0</v>
      </c>
      <c r="M51" s="8" t="s">
        <v>64</v>
      </c>
      <c r="N51" s="8">
        <f t="shared" si="6"/>
        <v>0</v>
      </c>
      <c r="O51" s="8">
        <f t="shared" si="7"/>
        <v>0</v>
      </c>
    </row>
    <row r="52" spans="1:15" x14ac:dyDescent="0.35">
      <c r="A52" t="s">
        <v>34</v>
      </c>
      <c r="B52">
        <v>-80071.199999999997</v>
      </c>
      <c r="C52" t="s">
        <v>10</v>
      </c>
      <c r="D52" t="s">
        <v>28</v>
      </c>
      <c r="E52" t="s">
        <v>15</v>
      </c>
      <c r="F52" t="s">
        <v>118</v>
      </c>
      <c r="I52">
        <v>4</v>
      </c>
      <c r="J52">
        <f t="shared" si="10"/>
        <v>-72064.08</v>
      </c>
      <c r="K52">
        <f t="shared" si="11"/>
        <v>-88078.32</v>
      </c>
      <c r="M52" t="s">
        <v>64</v>
      </c>
      <c r="N52">
        <f t="shared" si="6"/>
        <v>-72064.08</v>
      </c>
      <c r="O52">
        <f t="shared" si="7"/>
        <v>-88078.32</v>
      </c>
    </row>
    <row r="53" spans="1:15" x14ac:dyDescent="0.35">
      <c r="A53" t="s">
        <v>68</v>
      </c>
      <c r="B53">
        <v>-2729.7</v>
      </c>
      <c r="C53" t="s">
        <v>10</v>
      </c>
      <c r="D53" t="s">
        <v>28</v>
      </c>
      <c r="E53" t="s">
        <v>15</v>
      </c>
      <c r="F53" t="s">
        <v>118</v>
      </c>
      <c r="I53">
        <v>4</v>
      </c>
      <c r="J53">
        <f t="shared" si="10"/>
        <v>-2456.73</v>
      </c>
      <c r="K53">
        <f t="shared" si="11"/>
        <v>-3002.67</v>
      </c>
      <c r="M53" t="s">
        <v>64</v>
      </c>
      <c r="N53">
        <f t="shared" si="6"/>
        <v>-2456.73</v>
      </c>
      <c r="O53">
        <f t="shared" si="7"/>
        <v>-3002.67</v>
      </c>
    </row>
    <row r="54" spans="1:15" x14ac:dyDescent="0.35">
      <c r="A54" t="s">
        <v>50</v>
      </c>
      <c r="B54">
        <v>-141034.5</v>
      </c>
      <c r="C54" t="s">
        <v>10</v>
      </c>
      <c r="D54" t="s">
        <v>28</v>
      </c>
      <c r="E54" t="s">
        <v>15</v>
      </c>
      <c r="F54" t="s">
        <v>118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65</v>
      </c>
      <c r="N54">
        <f t="shared" si="6"/>
        <v>-133982.77499999999</v>
      </c>
      <c r="O54">
        <f t="shared" si="7"/>
        <v>-148086.22500000001</v>
      </c>
    </row>
    <row r="56" spans="1:15" ht="15.5" x14ac:dyDescent="0.35">
      <c r="A56" s="1" t="s">
        <v>2</v>
      </c>
      <c r="B56" s="1" t="s">
        <v>109</v>
      </c>
    </row>
    <row r="57" spans="1:15" x14ac:dyDescent="0.35">
      <c r="A57" t="s">
        <v>3</v>
      </c>
      <c r="B57" t="s">
        <v>46</v>
      </c>
    </row>
    <row r="58" spans="1:15" x14ac:dyDescent="0.35">
      <c r="A58" t="s">
        <v>5</v>
      </c>
      <c r="B58" t="s">
        <v>18</v>
      </c>
    </row>
    <row r="59" spans="1:15" x14ac:dyDescent="0.35">
      <c r="A59" t="s">
        <v>6</v>
      </c>
      <c r="B59" s="3">
        <v>1</v>
      </c>
    </row>
    <row r="60" spans="1:15" x14ac:dyDescent="0.35">
      <c r="A60" t="s">
        <v>7</v>
      </c>
      <c r="B60" t="s">
        <v>8</v>
      </c>
    </row>
    <row r="61" spans="1:15" x14ac:dyDescent="0.35">
      <c r="A61" t="s">
        <v>9</v>
      </c>
      <c r="B61" s="3" t="s">
        <v>9</v>
      </c>
    </row>
    <row r="62" spans="1:15" ht="15.5" x14ac:dyDescent="0.35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5.5" x14ac:dyDescent="0.35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93</v>
      </c>
      <c r="H63" s="1" t="s">
        <v>20</v>
      </c>
    </row>
    <row r="64" spans="1:15" x14ac:dyDescent="0.35">
      <c r="A64" t="s">
        <v>51</v>
      </c>
      <c r="B64">
        <v>1</v>
      </c>
      <c r="C64" t="s">
        <v>9</v>
      </c>
      <c r="D64" t="s">
        <v>18</v>
      </c>
      <c r="E64" t="s">
        <v>15</v>
      </c>
      <c r="F64" t="s">
        <v>56</v>
      </c>
    </row>
    <row r="65" spans="1:15" x14ac:dyDescent="0.35">
      <c r="A65" t="s">
        <v>52</v>
      </c>
      <c r="B65">
        <v>1</v>
      </c>
      <c r="C65" t="s">
        <v>9</v>
      </c>
      <c r="D65" t="s">
        <v>18</v>
      </c>
      <c r="E65" t="s">
        <v>15</v>
      </c>
      <c r="F65" t="s">
        <v>56</v>
      </c>
    </row>
    <row r="66" spans="1:15" x14ac:dyDescent="0.35">
      <c r="A66" t="s">
        <v>54</v>
      </c>
      <c r="B66">
        <v>6</v>
      </c>
      <c r="C66" t="s">
        <v>9</v>
      </c>
      <c r="D66" t="s">
        <v>18</v>
      </c>
      <c r="E66" t="s">
        <v>15</v>
      </c>
      <c r="F66" t="s">
        <v>56</v>
      </c>
    </row>
    <row r="68" spans="1:15" ht="15.5" x14ac:dyDescent="0.35">
      <c r="A68" s="1" t="s">
        <v>2</v>
      </c>
      <c r="B68" s="1" t="s">
        <v>110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9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" t="s">
        <v>61</v>
      </c>
      <c r="O75" s="1" t="s">
        <v>62</v>
      </c>
    </row>
    <row r="76" spans="1:15" x14ac:dyDescent="0.35">
      <c r="A76" t="s">
        <v>30</v>
      </c>
      <c r="B76">
        <v>584550</v>
      </c>
      <c r="C76" t="s">
        <v>27</v>
      </c>
      <c r="D76" t="s">
        <v>18</v>
      </c>
      <c r="E76" t="s">
        <v>15</v>
      </c>
      <c r="F76" t="s">
        <v>118</v>
      </c>
      <c r="I76">
        <v>4</v>
      </c>
      <c r="J76">
        <f>N76</f>
        <v>526095</v>
      </c>
      <c r="K76">
        <f>O76</f>
        <v>643005</v>
      </c>
      <c r="M76" t="s">
        <v>64</v>
      </c>
      <c r="N76">
        <f t="shared" ref="N76:N86" si="12">IF($M76=$R$15,$B76*(1-$S$15),IF($M76=$R$16,$B76*(1-$S$16),IF($M76=$R$17,$B76*(1-$S$17),"ERROR")))</f>
        <v>526095</v>
      </c>
      <c r="O76">
        <f t="shared" ref="O76:O89" si="13">IF($M76=$R$15,$B76*(1+$S$15),IF($M76=$R$16,$B76*(1+$S$16),IF($M76=$R$17,$B76*(1+$S$17),"ERROR")))</f>
        <v>643005</v>
      </c>
    </row>
    <row r="77" spans="1:15" x14ac:dyDescent="0.35">
      <c r="A77" t="s">
        <v>31</v>
      </c>
      <c r="B77">
        <v>23220</v>
      </c>
      <c r="C77" t="s">
        <v>27</v>
      </c>
      <c r="D77" t="s">
        <v>32</v>
      </c>
      <c r="E77" t="s">
        <v>15</v>
      </c>
      <c r="F77" t="s">
        <v>118</v>
      </c>
      <c r="I77">
        <v>4</v>
      </c>
      <c r="J77">
        <f t="shared" ref="J77:J84" si="14">N77</f>
        <v>20898</v>
      </c>
      <c r="K77">
        <f t="shared" ref="K77:K84" si="15">O77</f>
        <v>25542.000000000004</v>
      </c>
      <c r="M77" t="s">
        <v>64</v>
      </c>
      <c r="N77">
        <f t="shared" si="12"/>
        <v>20898</v>
      </c>
      <c r="O77">
        <f t="shared" si="13"/>
        <v>25542.000000000004</v>
      </c>
    </row>
    <row r="78" spans="1:15" x14ac:dyDescent="0.35">
      <c r="A78" t="s">
        <v>40</v>
      </c>
      <c r="B78">
        <v>3224610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shared" si="14"/>
        <v>2902149</v>
      </c>
      <c r="K78">
        <f t="shared" si="15"/>
        <v>3547071.0000000005</v>
      </c>
      <c r="M78" t="s">
        <v>64</v>
      </c>
      <c r="N78">
        <f t="shared" si="12"/>
        <v>2902149</v>
      </c>
      <c r="O78">
        <f t="shared" si="13"/>
        <v>3547071.0000000005</v>
      </c>
    </row>
    <row r="79" spans="1:15" x14ac:dyDescent="0.35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shared" si="14"/>
        <v>125631</v>
      </c>
      <c r="K79">
        <f t="shared" si="15"/>
        <v>153549</v>
      </c>
      <c r="M79" t="s">
        <v>64</v>
      </c>
      <c r="N79">
        <f t="shared" si="12"/>
        <v>125631</v>
      </c>
      <c r="O79">
        <f t="shared" si="13"/>
        <v>153549</v>
      </c>
    </row>
    <row r="80" spans="1:15" x14ac:dyDescent="0.35">
      <c r="A80" t="s">
        <v>41</v>
      </c>
      <c r="B80">
        <v>156060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shared" si="14"/>
        <v>140454</v>
      </c>
      <c r="K80">
        <f t="shared" si="15"/>
        <v>171666</v>
      </c>
      <c r="M80" t="s">
        <v>64</v>
      </c>
      <c r="N80">
        <f t="shared" si="12"/>
        <v>140454</v>
      </c>
      <c r="O80">
        <f t="shared" si="13"/>
        <v>171666</v>
      </c>
    </row>
    <row r="81" spans="1:19" x14ac:dyDescent="0.35">
      <c r="A81" t="s">
        <v>42</v>
      </c>
      <c r="B81">
        <v>41040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shared" si="14"/>
        <v>30780</v>
      </c>
      <c r="K81">
        <f t="shared" si="15"/>
        <v>51300</v>
      </c>
      <c r="M81" t="s">
        <v>63</v>
      </c>
      <c r="N81">
        <f t="shared" si="12"/>
        <v>30780</v>
      </c>
      <c r="O81">
        <f t="shared" si="13"/>
        <v>51300</v>
      </c>
    </row>
    <row r="82" spans="1:19" x14ac:dyDescent="0.35">
      <c r="A82" s="4" t="s">
        <v>38</v>
      </c>
      <c r="B82">
        <v>153090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shared" si="14"/>
        <v>137781</v>
      </c>
      <c r="K82">
        <f t="shared" si="15"/>
        <v>168399</v>
      </c>
      <c r="M82" t="s">
        <v>64</v>
      </c>
      <c r="N82">
        <f t="shared" si="12"/>
        <v>137781</v>
      </c>
      <c r="O82">
        <f t="shared" si="13"/>
        <v>168399</v>
      </c>
    </row>
    <row r="83" spans="1:19" x14ac:dyDescent="0.35">
      <c r="A83" t="s">
        <v>43</v>
      </c>
      <c r="B83">
        <v>113724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shared" si="14"/>
        <v>85293</v>
      </c>
      <c r="K83">
        <f t="shared" si="15"/>
        <v>142155</v>
      </c>
      <c r="M83" t="s">
        <v>63</v>
      </c>
      <c r="N83">
        <f t="shared" si="12"/>
        <v>85293</v>
      </c>
      <c r="O83">
        <f t="shared" si="13"/>
        <v>142155</v>
      </c>
    </row>
    <row r="84" spans="1:19" x14ac:dyDescent="0.35">
      <c r="A84" t="s">
        <v>21</v>
      </c>
      <c r="B84">
        <v>75816</v>
      </c>
      <c r="C84" t="s">
        <v>10</v>
      </c>
      <c r="D84" t="s">
        <v>18</v>
      </c>
      <c r="E84" t="s">
        <v>15</v>
      </c>
      <c r="F84" t="s">
        <v>118</v>
      </c>
      <c r="I84">
        <v>4</v>
      </c>
      <c r="J84">
        <f t="shared" si="14"/>
        <v>56862</v>
      </c>
      <c r="K84">
        <f t="shared" si="15"/>
        <v>94770</v>
      </c>
      <c r="M84" t="s">
        <v>63</v>
      </c>
      <c r="N84">
        <f t="shared" si="12"/>
        <v>56862</v>
      </c>
      <c r="O84">
        <f t="shared" si="13"/>
        <v>94770</v>
      </c>
    </row>
    <row r="85" spans="1:19" x14ac:dyDescent="0.35">
      <c r="A85" t="s">
        <v>44</v>
      </c>
      <c r="B85">
        <v>3415392</v>
      </c>
      <c r="C85" t="s">
        <v>10</v>
      </c>
      <c r="D85" t="s">
        <v>18</v>
      </c>
      <c r="E85" t="s">
        <v>15</v>
      </c>
      <c r="F85" t="s">
        <v>118</v>
      </c>
      <c r="I85">
        <v>4</v>
      </c>
      <c r="J85">
        <f>N85</f>
        <v>3073852.8000000003</v>
      </c>
      <c r="K85">
        <f>O85</f>
        <v>3756931.2</v>
      </c>
      <c r="M85" t="s">
        <v>64</v>
      </c>
      <c r="N85">
        <f t="shared" si="12"/>
        <v>3073852.8000000003</v>
      </c>
      <c r="O85">
        <f t="shared" si="13"/>
        <v>3756931.2</v>
      </c>
    </row>
    <row r="86" spans="1:19" x14ac:dyDescent="0.35">
      <c r="A86" t="s">
        <v>33</v>
      </c>
      <c r="B86">
        <f>-24570*R86</f>
        <v>-58968000</v>
      </c>
      <c r="C86" t="s">
        <v>10</v>
      </c>
      <c r="D86" t="s">
        <v>28</v>
      </c>
      <c r="E86" t="s">
        <v>15</v>
      </c>
      <c r="F86" t="s">
        <v>118</v>
      </c>
      <c r="I86">
        <v>4</v>
      </c>
      <c r="J86">
        <f t="shared" ref="J86" si="16">N86</f>
        <v>-53071200</v>
      </c>
      <c r="K86">
        <f t="shared" ref="K86" si="17">O86</f>
        <v>-64864800.000000007</v>
      </c>
      <c r="M86" t="s">
        <v>64</v>
      </c>
      <c r="N86">
        <f t="shared" si="12"/>
        <v>-53071200</v>
      </c>
      <c r="O86">
        <f t="shared" si="13"/>
        <v>-64864800.000000007</v>
      </c>
      <c r="Q86" t="s">
        <v>71</v>
      </c>
      <c r="R86">
        <v>2400</v>
      </c>
      <c r="S86" t="s">
        <v>72</v>
      </c>
    </row>
    <row r="87" spans="1:19" s="8" customFormat="1" x14ac:dyDescent="0.35">
      <c r="A87" s="8" t="s">
        <v>24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I87" s="8">
        <v>4</v>
      </c>
      <c r="J87" s="8">
        <f t="shared" ref="J87:J89" si="18">N87</f>
        <v>0</v>
      </c>
      <c r="K87" s="8">
        <f t="shared" ref="K87:K89" si="19">O87</f>
        <v>0</v>
      </c>
      <c r="M87" s="8" t="s">
        <v>64</v>
      </c>
      <c r="N87" s="8">
        <f t="shared" ref="N87:N89" si="20">IF($M87=$R$15,$B87*(1-$S$15),IF($M87=$R$16,$B87*(1-$S$16),IF($M87=$R$17,$B87*(1-$S$17),"ERROR")))</f>
        <v>0</v>
      </c>
      <c r="O87" s="8">
        <f t="shared" si="13"/>
        <v>0</v>
      </c>
    </row>
    <row r="88" spans="1:19" s="8" customFormat="1" x14ac:dyDescent="0.35">
      <c r="A88" s="8" t="s">
        <v>37</v>
      </c>
      <c r="B88" s="8">
        <v>0</v>
      </c>
      <c r="C88" s="8" t="s">
        <v>10</v>
      </c>
      <c r="D88" s="8" t="s">
        <v>28</v>
      </c>
      <c r="E88" s="8" t="s">
        <v>15</v>
      </c>
      <c r="F88" s="8" t="s">
        <v>118</v>
      </c>
      <c r="I88" s="8">
        <v>4</v>
      </c>
      <c r="J88" s="8">
        <f t="shared" si="18"/>
        <v>0</v>
      </c>
      <c r="K88" s="8">
        <f t="shared" si="19"/>
        <v>0</v>
      </c>
      <c r="M88" s="8" t="s">
        <v>64</v>
      </c>
      <c r="N88" s="8">
        <f t="shared" si="20"/>
        <v>0</v>
      </c>
      <c r="O88" s="8">
        <f t="shared" si="13"/>
        <v>0</v>
      </c>
    </row>
    <row r="89" spans="1:19" s="8" customFormat="1" x14ac:dyDescent="0.35">
      <c r="A89" s="8" t="s">
        <v>67</v>
      </c>
      <c r="B89" s="8">
        <v>0</v>
      </c>
      <c r="C89" s="8" t="s">
        <v>10</v>
      </c>
      <c r="D89" s="8" t="s">
        <v>28</v>
      </c>
      <c r="E89" s="8" t="s">
        <v>15</v>
      </c>
      <c r="F89" s="8" t="s">
        <v>118</v>
      </c>
      <c r="I89" s="8">
        <v>4</v>
      </c>
      <c r="J89" s="8">
        <f t="shared" si="18"/>
        <v>0</v>
      </c>
      <c r="K89" s="8">
        <f t="shared" si="19"/>
        <v>0</v>
      </c>
      <c r="M89" s="8" t="s">
        <v>63</v>
      </c>
      <c r="N89" s="8">
        <f t="shared" si="20"/>
        <v>0</v>
      </c>
      <c r="O89" s="8">
        <f t="shared" si="13"/>
        <v>0</v>
      </c>
    </row>
    <row r="90" spans="1:19" x14ac:dyDescent="0.35">
      <c r="A90" t="s">
        <v>34</v>
      </c>
      <c r="B90">
        <f>-B82</f>
        <v>-153090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shared" ref="J90:K93" si="21">N90</f>
        <v>-137781</v>
      </c>
      <c r="K90">
        <f t="shared" si="21"/>
        <v>-168399</v>
      </c>
      <c r="M90" t="s">
        <v>64</v>
      </c>
      <c r="N90">
        <f>IF($M90=$R$15,$B90*(1-$S$15),IF($M90=$R$16,$B90*(1-$S$16),IF($M90=$R$17,$B90*(1-$S$17),"ERROR")))</f>
        <v>-137781</v>
      </c>
      <c r="O90">
        <f>IF($M90=$R$15,$B90*(1+$S$15),IF($M90=$R$16,$B90*(1+$S$16),IF($M90=$R$17,$B90*(1+$S$17),"ERROR")))</f>
        <v>-168399</v>
      </c>
    </row>
    <row r="91" spans="1:19" x14ac:dyDescent="0.35">
      <c r="A91" t="s">
        <v>68</v>
      </c>
      <c r="B91">
        <f>-B83</f>
        <v>-113724</v>
      </c>
      <c r="C91" t="s">
        <v>10</v>
      </c>
      <c r="D91" t="s">
        <v>28</v>
      </c>
      <c r="E91" t="s">
        <v>15</v>
      </c>
      <c r="F91" t="s">
        <v>118</v>
      </c>
      <c r="I91">
        <v>4</v>
      </c>
      <c r="J91">
        <f t="shared" si="21"/>
        <v>-85293</v>
      </c>
      <c r="K91">
        <f t="shared" si="21"/>
        <v>-142155</v>
      </c>
      <c r="M91" t="s">
        <v>63</v>
      </c>
      <c r="N91">
        <f>IF($M91=$R$15,$B91*(1-$S$15),IF($M91=$R$16,$B91*(1-$S$16),IF($M91=$R$17,$B91*(1-$S$17),"ERROR")))</f>
        <v>-85293</v>
      </c>
      <c r="O91">
        <f>IF($M91=$R$15,$B91*(1+$S$15),IF($M91=$R$16,$B91*(1+$S$16),IF($M91=$R$17,$B91*(1+$S$17),"ERROR")))</f>
        <v>-142155</v>
      </c>
    </row>
    <row r="92" spans="1:19" x14ac:dyDescent="0.35">
      <c r="A92" t="s">
        <v>69</v>
      </c>
      <c r="B92">
        <f>-B84</f>
        <v>-75816</v>
      </c>
      <c r="C92" t="s">
        <v>10</v>
      </c>
      <c r="D92" t="s">
        <v>28</v>
      </c>
      <c r="E92" t="s">
        <v>15</v>
      </c>
      <c r="F92" t="s">
        <v>118</v>
      </c>
      <c r="I92">
        <v>4</v>
      </c>
      <c r="J92">
        <f t="shared" si="21"/>
        <v>-56862</v>
      </c>
      <c r="K92">
        <f t="shared" si="21"/>
        <v>-94770</v>
      </c>
      <c r="M92" t="s">
        <v>63</v>
      </c>
      <c r="N92">
        <f>IF($M92=$R$15,$B92*(1-$S$15),IF($M92=$R$16,$B92*(1-$S$16),IF($M92=$R$17,$B92*(1-$S$17),"ERROR")))</f>
        <v>-56862</v>
      </c>
      <c r="O92">
        <f>IF($M92=$R$15,$B92*(1+$S$15),IF($M92=$R$16,$B92*(1+$S$16),IF($M92=$R$17,$B92*(1+$S$17),"ERROR")))</f>
        <v>-94770</v>
      </c>
    </row>
    <row r="93" spans="1:19" x14ac:dyDescent="0.35">
      <c r="A93" t="s">
        <v>45</v>
      </c>
      <c r="B93">
        <f>-B85</f>
        <v>-3415392</v>
      </c>
      <c r="C93" t="s">
        <v>10</v>
      </c>
      <c r="D93" t="s">
        <v>32</v>
      </c>
      <c r="E93" t="s">
        <v>15</v>
      </c>
      <c r="F93" t="s">
        <v>118</v>
      </c>
      <c r="I93">
        <v>4</v>
      </c>
      <c r="J93">
        <f t="shared" si="21"/>
        <v>-3073852.8000000003</v>
      </c>
      <c r="K93">
        <f t="shared" si="21"/>
        <v>-3756931.2</v>
      </c>
      <c r="M93" t="s">
        <v>64</v>
      </c>
      <c r="N93">
        <f>IF($M93=$R$15,$B93*(1-$S$15),IF($M93=$R$16,$B93*(1-$S$16),IF($M93=$R$17,$B93*(1-$S$17),"ERROR")))</f>
        <v>-3073852.8000000003</v>
      </c>
      <c r="O93">
        <f>IF($M93=$R$15,$B93*(1+$S$15),IF($M93=$R$16,$B93*(1+$S$16),IF($M93=$R$17,$B93*(1+$S$17),"ERROR")))</f>
        <v>-3756931.2</v>
      </c>
    </row>
    <row r="95" spans="1:19" ht="15.5" x14ac:dyDescent="0.35">
      <c r="A95" s="1" t="s">
        <v>2</v>
      </c>
      <c r="B95" s="1" t="s">
        <v>111</v>
      </c>
    </row>
    <row r="96" spans="1:19" x14ac:dyDescent="0.35">
      <c r="A96" t="s">
        <v>3</v>
      </c>
      <c r="B96" t="s">
        <v>46</v>
      </c>
    </row>
    <row r="97" spans="1:15" x14ac:dyDescent="0.35">
      <c r="A97" t="s">
        <v>5</v>
      </c>
      <c r="B97" t="s">
        <v>18</v>
      </c>
    </row>
    <row r="98" spans="1:15" x14ac:dyDescent="0.35">
      <c r="A98" t="s">
        <v>6</v>
      </c>
      <c r="B98" s="3">
        <v>1</v>
      </c>
    </row>
    <row r="99" spans="1:15" x14ac:dyDescent="0.35">
      <c r="A99" t="s">
        <v>7</v>
      </c>
      <c r="B99" t="s">
        <v>8</v>
      </c>
    </row>
    <row r="100" spans="1:15" x14ac:dyDescent="0.35">
      <c r="A100" t="s">
        <v>9</v>
      </c>
      <c r="B100" s="3" t="s">
        <v>9</v>
      </c>
    </row>
    <row r="101" spans="1:15" ht="15.5" x14ac:dyDescent="0.35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5.5" x14ac:dyDescent="0.35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93</v>
      </c>
      <c r="H102" s="1" t="s">
        <v>20</v>
      </c>
      <c r="I102" s="1" t="s">
        <v>57</v>
      </c>
      <c r="J102" s="1" t="s">
        <v>58</v>
      </c>
      <c r="K102" s="1" t="s">
        <v>59</v>
      </c>
      <c r="M102" s="1" t="s">
        <v>60</v>
      </c>
      <c r="N102" s="1" t="s">
        <v>61</v>
      </c>
      <c r="O102" s="1" t="s">
        <v>62</v>
      </c>
    </row>
    <row r="103" spans="1:15" x14ac:dyDescent="0.35">
      <c r="A103" t="s">
        <v>35</v>
      </c>
      <c r="B103">
        <v>2326320</v>
      </c>
      <c r="C103" t="s">
        <v>10</v>
      </c>
      <c r="D103" t="s">
        <v>18</v>
      </c>
      <c r="E103" t="s">
        <v>15</v>
      </c>
      <c r="F103" t="s">
        <v>118</v>
      </c>
      <c r="I103">
        <v>4</v>
      </c>
      <c r="J103">
        <f>N103</f>
        <v>2210004</v>
      </c>
      <c r="K103">
        <f>O103</f>
        <v>2442636</v>
      </c>
      <c r="M103" t="s">
        <v>65</v>
      </c>
      <c r="N103">
        <f t="shared" ref="N103:N117" si="22">IF($M103=$R$15,$B103*(1-$S$15),IF($M103=$R$16,$B103*(1-$S$16),IF($M103=$R$17,$B103*(1-$S$17),"ERROR")))</f>
        <v>2210004</v>
      </c>
      <c r="O103">
        <f t="shared" ref="O103:O117" si="23">IF($M103=$R$15,$B103*(1+$S$15),IF($M103=$R$16,$B103*(1+$S$16),IF($M103=$R$17,$B103*(1+$S$17),"ERROR")))</f>
        <v>2442636</v>
      </c>
    </row>
    <row r="104" spans="1:15" x14ac:dyDescent="0.35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118</v>
      </c>
      <c r="I104">
        <v>4</v>
      </c>
      <c r="J104">
        <f t="shared" ref="J104:J114" si="24">N104</f>
        <v>600979.5</v>
      </c>
      <c r="K104">
        <f t="shared" ref="K104:K114" si="25">O104</f>
        <v>664240.5</v>
      </c>
      <c r="M104" t="s">
        <v>65</v>
      </c>
      <c r="N104">
        <f t="shared" si="22"/>
        <v>600979.5</v>
      </c>
      <c r="O104">
        <f t="shared" si="23"/>
        <v>664240.5</v>
      </c>
    </row>
    <row r="105" spans="1:15" x14ac:dyDescent="0.35">
      <c r="A105" t="s">
        <v>41</v>
      </c>
      <c r="B105">
        <v>65340</v>
      </c>
      <c r="C105" t="s">
        <v>10</v>
      </c>
      <c r="D105" t="s">
        <v>18</v>
      </c>
      <c r="E105" t="s">
        <v>15</v>
      </c>
      <c r="F105" t="s">
        <v>118</v>
      </c>
      <c r="I105">
        <v>4</v>
      </c>
      <c r="J105">
        <f t="shared" si="24"/>
        <v>49005</v>
      </c>
      <c r="K105">
        <f t="shared" si="25"/>
        <v>81675</v>
      </c>
      <c r="M105" t="s">
        <v>63</v>
      </c>
      <c r="N105">
        <f t="shared" si="22"/>
        <v>49005</v>
      </c>
      <c r="O105">
        <f t="shared" si="23"/>
        <v>81675</v>
      </c>
    </row>
    <row r="106" spans="1:15" x14ac:dyDescent="0.35">
      <c r="A106" t="s">
        <v>42</v>
      </c>
      <c r="B106">
        <v>98010</v>
      </c>
      <c r="C106" t="s">
        <v>10</v>
      </c>
      <c r="D106" t="s">
        <v>18</v>
      </c>
      <c r="E106" t="s">
        <v>15</v>
      </c>
      <c r="F106" t="s">
        <v>118</v>
      </c>
      <c r="I106">
        <v>4</v>
      </c>
      <c r="J106">
        <f t="shared" si="24"/>
        <v>88209</v>
      </c>
      <c r="K106">
        <f t="shared" si="25"/>
        <v>107811.00000000001</v>
      </c>
      <c r="M106" t="s">
        <v>64</v>
      </c>
      <c r="N106">
        <f t="shared" si="22"/>
        <v>88209</v>
      </c>
      <c r="O106">
        <f t="shared" si="23"/>
        <v>107811.00000000001</v>
      </c>
    </row>
    <row r="107" spans="1:15" x14ac:dyDescent="0.35">
      <c r="A107" t="s">
        <v>47</v>
      </c>
      <c r="B107">
        <v>141210</v>
      </c>
      <c r="C107" t="s">
        <v>10</v>
      </c>
      <c r="D107" t="s">
        <v>18</v>
      </c>
      <c r="E107" t="s">
        <v>15</v>
      </c>
      <c r="F107" t="s">
        <v>118</v>
      </c>
      <c r="I107">
        <v>4</v>
      </c>
      <c r="J107">
        <f t="shared" si="24"/>
        <v>134149.5</v>
      </c>
      <c r="K107">
        <f t="shared" si="25"/>
        <v>148270.5</v>
      </c>
      <c r="M107" t="s">
        <v>65</v>
      </c>
      <c r="N107">
        <f t="shared" si="22"/>
        <v>134149.5</v>
      </c>
      <c r="O107">
        <f t="shared" si="23"/>
        <v>148270.5</v>
      </c>
    </row>
    <row r="108" spans="1:15" x14ac:dyDescent="0.35">
      <c r="A108" s="4" t="s">
        <v>38</v>
      </c>
      <c r="B108">
        <v>66420</v>
      </c>
      <c r="C108" t="s">
        <v>10</v>
      </c>
      <c r="D108" t="s">
        <v>18</v>
      </c>
      <c r="E108" t="s">
        <v>15</v>
      </c>
      <c r="F108" t="s">
        <v>118</v>
      </c>
      <c r="I108">
        <v>4</v>
      </c>
      <c r="J108">
        <f t="shared" si="24"/>
        <v>59778</v>
      </c>
      <c r="K108">
        <f t="shared" si="25"/>
        <v>73062</v>
      </c>
      <c r="M108" t="s">
        <v>64</v>
      </c>
      <c r="N108">
        <f t="shared" si="22"/>
        <v>59778</v>
      </c>
      <c r="O108">
        <f t="shared" si="23"/>
        <v>73062</v>
      </c>
    </row>
    <row r="109" spans="1:15" x14ac:dyDescent="0.35">
      <c r="A109" t="s">
        <v>43</v>
      </c>
      <c r="B109">
        <v>2160</v>
      </c>
      <c r="C109" t="s">
        <v>10</v>
      </c>
      <c r="D109" t="s">
        <v>18</v>
      </c>
      <c r="E109" t="s">
        <v>15</v>
      </c>
      <c r="F109" t="s">
        <v>118</v>
      </c>
      <c r="I109">
        <v>4</v>
      </c>
      <c r="J109">
        <f t="shared" si="24"/>
        <v>1944</v>
      </c>
      <c r="K109">
        <f t="shared" si="25"/>
        <v>2376</v>
      </c>
      <c r="M109" t="s">
        <v>64</v>
      </c>
      <c r="N109">
        <f t="shared" si="22"/>
        <v>1944</v>
      </c>
      <c r="O109">
        <f t="shared" si="23"/>
        <v>2376</v>
      </c>
    </row>
    <row r="110" spans="1:15" x14ac:dyDescent="0.35">
      <c r="A110" t="s">
        <v>48</v>
      </c>
      <c r="B110">
        <v>571320</v>
      </c>
      <c r="C110" t="s">
        <v>10</v>
      </c>
      <c r="D110" t="s">
        <v>18</v>
      </c>
      <c r="E110" t="s">
        <v>15</v>
      </c>
      <c r="F110" t="s">
        <v>118</v>
      </c>
      <c r="I110">
        <v>4</v>
      </c>
      <c r="J110">
        <f t="shared" si="24"/>
        <v>542754</v>
      </c>
      <c r="K110">
        <f t="shared" si="25"/>
        <v>599886</v>
      </c>
      <c r="M110" t="s">
        <v>65</v>
      </c>
      <c r="N110">
        <f t="shared" si="22"/>
        <v>542754</v>
      </c>
      <c r="O110">
        <f t="shared" si="23"/>
        <v>599886</v>
      </c>
    </row>
    <row r="111" spans="1:15" x14ac:dyDescent="0.35">
      <c r="A111" t="s">
        <v>49</v>
      </c>
      <c r="B111">
        <v>178740</v>
      </c>
      <c r="C111" t="s">
        <v>10</v>
      </c>
      <c r="D111" t="s">
        <v>70</v>
      </c>
      <c r="E111" t="s">
        <v>15</v>
      </c>
      <c r="F111" t="s">
        <v>118</v>
      </c>
      <c r="I111">
        <v>4</v>
      </c>
      <c r="J111">
        <f t="shared" si="24"/>
        <v>160866</v>
      </c>
      <c r="K111">
        <f t="shared" si="25"/>
        <v>196614.00000000003</v>
      </c>
      <c r="M111" t="s">
        <v>64</v>
      </c>
      <c r="N111">
        <f t="shared" si="22"/>
        <v>160866</v>
      </c>
      <c r="O111">
        <f t="shared" si="23"/>
        <v>196614.00000000003</v>
      </c>
    </row>
    <row r="112" spans="1:15" x14ac:dyDescent="0.35">
      <c r="A112" s="8" t="s">
        <v>24</v>
      </c>
      <c r="B112" s="8">
        <v>0</v>
      </c>
      <c r="C112" s="8" t="s">
        <v>10</v>
      </c>
      <c r="D112" s="8" t="s">
        <v>28</v>
      </c>
      <c r="E112" s="8" t="s">
        <v>15</v>
      </c>
      <c r="F112" s="8" t="s">
        <v>118</v>
      </c>
      <c r="I112" s="8">
        <v>4</v>
      </c>
      <c r="J112" s="8">
        <f t="shared" si="24"/>
        <v>0</v>
      </c>
      <c r="K112" s="8">
        <f t="shared" si="25"/>
        <v>0</v>
      </c>
      <c r="L112" s="8"/>
      <c r="M112" s="8" t="s">
        <v>64</v>
      </c>
      <c r="N112" s="8">
        <f t="shared" si="22"/>
        <v>0</v>
      </c>
      <c r="O112" s="8">
        <f t="shared" si="23"/>
        <v>0</v>
      </c>
    </row>
    <row r="113" spans="1:15" x14ac:dyDescent="0.35">
      <c r="A113" s="8" t="s">
        <v>37</v>
      </c>
      <c r="B113" s="8">
        <v>0</v>
      </c>
      <c r="C113" s="8" t="s">
        <v>10</v>
      </c>
      <c r="D113" s="8" t="s">
        <v>28</v>
      </c>
      <c r="E113" s="8" t="s">
        <v>15</v>
      </c>
      <c r="F113" s="8" t="s">
        <v>118</v>
      </c>
      <c r="I113" s="8">
        <v>4</v>
      </c>
      <c r="J113" s="8">
        <f t="shared" si="24"/>
        <v>0</v>
      </c>
      <c r="K113" s="8">
        <f t="shared" si="25"/>
        <v>0</v>
      </c>
      <c r="L113" s="8"/>
      <c r="M113" s="8" t="s">
        <v>64</v>
      </c>
      <c r="N113" s="8">
        <f t="shared" si="22"/>
        <v>0</v>
      </c>
      <c r="O113" s="8">
        <f t="shared" si="23"/>
        <v>0</v>
      </c>
    </row>
    <row r="114" spans="1:15" x14ac:dyDescent="0.35">
      <c r="A114" s="8" t="s">
        <v>67</v>
      </c>
      <c r="B114" s="8">
        <v>0</v>
      </c>
      <c r="C114" s="8" t="s">
        <v>10</v>
      </c>
      <c r="D114" s="8" t="s">
        <v>28</v>
      </c>
      <c r="E114" s="8" t="s">
        <v>15</v>
      </c>
      <c r="F114" s="8" t="s">
        <v>118</v>
      </c>
      <c r="I114" s="8">
        <v>4</v>
      </c>
      <c r="J114" s="8">
        <f t="shared" si="24"/>
        <v>0</v>
      </c>
      <c r="K114" s="8">
        <f t="shared" si="25"/>
        <v>0</v>
      </c>
      <c r="L114" s="8"/>
      <c r="M114" s="8" t="s">
        <v>63</v>
      </c>
      <c r="N114" s="8">
        <f t="shared" si="22"/>
        <v>0</v>
      </c>
      <c r="O114" s="8">
        <f t="shared" si="23"/>
        <v>0</v>
      </c>
    </row>
    <row r="115" spans="1:15" x14ac:dyDescent="0.35">
      <c r="A115" t="s">
        <v>34</v>
      </c>
      <c r="B115">
        <f>-B108</f>
        <v>-66420</v>
      </c>
      <c r="C115" t="s">
        <v>10</v>
      </c>
      <c r="D115" t="s">
        <v>28</v>
      </c>
      <c r="E115" t="s">
        <v>15</v>
      </c>
      <c r="F115" t="s">
        <v>118</v>
      </c>
      <c r="I115">
        <v>4</v>
      </c>
      <c r="J115">
        <f t="shared" ref="J115:J117" si="26">N115</f>
        <v>-59778</v>
      </c>
      <c r="K115">
        <f t="shared" ref="K115:K117" si="27">O115</f>
        <v>-73062</v>
      </c>
      <c r="M115" t="s">
        <v>64</v>
      </c>
      <c r="N115">
        <f t="shared" si="22"/>
        <v>-59778</v>
      </c>
      <c r="O115">
        <f t="shared" si="23"/>
        <v>-73062</v>
      </c>
    </row>
    <row r="116" spans="1:15" x14ac:dyDescent="0.35">
      <c r="A116" t="s">
        <v>68</v>
      </c>
      <c r="B116">
        <f>-B109</f>
        <v>-2160</v>
      </c>
      <c r="C116" t="s">
        <v>10</v>
      </c>
      <c r="D116" t="s">
        <v>28</v>
      </c>
      <c r="E116" t="s">
        <v>15</v>
      </c>
      <c r="F116" t="s">
        <v>118</v>
      </c>
      <c r="I116">
        <v>4</v>
      </c>
      <c r="J116">
        <f t="shared" si="26"/>
        <v>-1944</v>
      </c>
      <c r="K116">
        <f t="shared" si="27"/>
        <v>-2376</v>
      </c>
      <c r="M116" t="s">
        <v>64</v>
      </c>
      <c r="N116">
        <f t="shared" si="22"/>
        <v>-1944</v>
      </c>
      <c r="O116">
        <f t="shared" si="23"/>
        <v>-2376</v>
      </c>
    </row>
    <row r="117" spans="1:15" x14ac:dyDescent="0.35">
      <c r="A117" t="s">
        <v>50</v>
      </c>
      <c r="B117">
        <f>-B107</f>
        <v>-141210</v>
      </c>
      <c r="C117" t="s">
        <v>10</v>
      </c>
      <c r="D117" t="s">
        <v>28</v>
      </c>
      <c r="E117" t="s">
        <v>15</v>
      </c>
      <c r="F117" t="s">
        <v>118</v>
      </c>
      <c r="I117">
        <v>4</v>
      </c>
      <c r="J117">
        <f t="shared" si="26"/>
        <v>-134149.5</v>
      </c>
      <c r="K117">
        <f t="shared" si="27"/>
        <v>-148270.5</v>
      </c>
      <c r="M117" t="s">
        <v>65</v>
      </c>
      <c r="N117">
        <f t="shared" si="22"/>
        <v>-134149.5</v>
      </c>
      <c r="O117">
        <f t="shared" si="23"/>
        <v>-148270.5</v>
      </c>
    </row>
    <row r="119" spans="1:15" ht="15.5" x14ac:dyDescent="0.35">
      <c r="A119" s="1" t="s">
        <v>2</v>
      </c>
      <c r="B119" s="1" t="s">
        <v>112</v>
      </c>
    </row>
    <row r="120" spans="1:15" x14ac:dyDescent="0.35">
      <c r="A120" t="s">
        <v>3</v>
      </c>
      <c r="B120" t="s">
        <v>46</v>
      </c>
    </row>
    <row r="121" spans="1:15" x14ac:dyDescent="0.35">
      <c r="A121" t="s">
        <v>5</v>
      </c>
      <c r="B121" t="s">
        <v>18</v>
      </c>
    </row>
    <row r="122" spans="1:15" x14ac:dyDescent="0.35">
      <c r="A122" t="s">
        <v>6</v>
      </c>
      <c r="B122" s="3">
        <v>1</v>
      </c>
    </row>
    <row r="123" spans="1:15" x14ac:dyDescent="0.35">
      <c r="A123" t="s">
        <v>7</v>
      </c>
      <c r="B123" t="s">
        <v>8</v>
      </c>
    </row>
    <row r="124" spans="1:15" x14ac:dyDescent="0.35">
      <c r="A124" t="s">
        <v>9</v>
      </c>
      <c r="B124" s="3" t="s">
        <v>9</v>
      </c>
    </row>
    <row r="125" spans="1:15" ht="15.5" x14ac:dyDescent="0.35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5.5" x14ac:dyDescent="0.35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93</v>
      </c>
      <c r="H126" s="1" t="s">
        <v>20</v>
      </c>
    </row>
    <row r="127" spans="1:15" x14ac:dyDescent="0.35">
      <c r="A127" t="s">
        <v>51</v>
      </c>
      <c r="B127">
        <v>1</v>
      </c>
      <c r="C127" t="s">
        <v>9</v>
      </c>
      <c r="D127" t="s">
        <v>18</v>
      </c>
      <c r="E127" t="s">
        <v>15</v>
      </c>
      <c r="F127" t="s">
        <v>56</v>
      </c>
    </row>
    <row r="128" spans="1:15" x14ac:dyDescent="0.35">
      <c r="A128" t="s">
        <v>52</v>
      </c>
      <c r="B128">
        <v>1</v>
      </c>
      <c r="C128" t="s">
        <v>9</v>
      </c>
      <c r="D128" t="s">
        <v>18</v>
      </c>
      <c r="E128" t="s">
        <v>15</v>
      </c>
      <c r="F128" t="s">
        <v>56</v>
      </c>
    </row>
    <row r="129" spans="1:6" x14ac:dyDescent="0.35">
      <c r="A129" t="s">
        <v>54</v>
      </c>
      <c r="B129">
        <v>6</v>
      </c>
      <c r="C129" t="s">
        <v>9</v>
      </c>
      <c r="D129" t="s">
        <v>18</v>
      </c>
      <c r="E129" t="s">
        <v>15</v>
      </c>
      <c r="F129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all(with zeros)_skip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 Paulillo</cp:lastModifiedBy>
  <dcterms:created xsi:type="dcterms:W3CDTF">2016-03-08T15:11:49Z</dcterms:created>
  <dcterms:modified xsi:type="dcterms:W3CDTF">2020-04-06T19:52:52Z</dcterms:modified>
</cp:coreProperties>
</file>