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4.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6.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7.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8.xml" ContentType="application/vnd.openxmlformats-officedocument.drawingml.chart+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ushapraveen/Desktop/cs_4/"/>
    </mc:Choice>
  </mc:AlternateContent>
  <xr:revisionPtr revIDLastSave="0" documentId="13_ncr:1_{F24C9139-DEA4-884D-9D0A-93AF7613BCBD}" xr6:coauthVersionLast="45" xr6:coauthVersionMax="45" xr10:uidLastSave="{00000000-0000-0000-0000-000000000000}"/>
  <bookViews>
    <workbookView xWindow="0" yWindow="460" windowWidth="25640" windowHeight="15920" tabRatio="931" firstSheet="3" activeTab="10" xr2:uid="{E82708F0-D989-41DA-A80E-677807868D78}"/>
  </bookViews>
  <sheets>
    <sheet name="Q1-Decision Tree" sheetId="1" r:id="rId1"/>
    <sheet name="treeCalc_1" sheetId="2" state="hidden" r:id="rId2"/>
    <sheet name="Q2-Optimal Tree" sheetId="13" r:id="rId3"/>
    <sheet name="Q3-Risk profile" sheetId="5" r:id="rId4"/>
    <sheet name="Q4-Strategy H5" sheetId="7" r:id="rId5"/>
    <sheet name="Q4-Strategy D5" sheetId="8" r:id="rId6"/>
    <sheet name="Q4-Strategy D6" sheetId="9" r:id="rId7"/>
    <sheet name="Q4-Tornado" sheetId="10" r:id="rId8"/>
    <sheet name="Q5 -Strategy Region D5, D6" sheetId="12" r:id="rId9"/>
    <sheet name="Q6-Strategy C8-1way" sheetId="18" r:id="rId10"/>
    <sheet name="Q6-Strategy Region C8, H7-2way" sheetId="17" r:id="rId11"/>
  </sheets>
  <externalReferences>
    <externalReference r:id="rId12"/>
  </externalReferences>
  <definedNames>
    <definedName name="PalisadeReportWorksheetCreatedBy" localSheetId="2">"PrecisionTree"</definedName>
    <definedName name="PalisadeReportWorksheetCreatedBy" localSheetId="3">"PrecisionTree"</definedName>
    <definedName name="PalisadeReportWorksheetCreatedBy" localSheetId="5">"PrecisionTree"</definedName>
    <definedName name="PalisadeReportWorksheetCreatedBy" localSheetId="6">"PrecisionTree"</definedName>
    <definedName name="PalisadeReportWorksheetCreatedBy" localSheetId="4">"PrecisionTree"</definedName>
    <definedName name="PalisadeReportWorksheetCreatedBy" localSheetId="7">"PrecisionTree"</definedName>
    <definedName name="PalisadeReportWorksheetCreatedBy" localSheetId="8">"PrecisionTree"</definedName>
    <definedName name="PalisadeReportWorksheetCreatedBy" localSheetId="9">"PrecisionTree"</definedName>
    <definedName name="PalisadeReportWorksheetCreatedBy" localSheetId="10">"PrecisionTree"</definedName>
    <definedName name="PTree_PolicySuggestion_IncludeDecisionTable" hidden="1">FALSE</definedName>
    <definedName name="PTree_PolicySuggestion_IncludeOptimalDecisionTree" hidden="1">TRUE</definedName>
    <definedName name="PTree_PolicySuggestion_Model" hidden="1">PTreeObjectReference(PTDecisionTree_1,treeCalc_1!$A$1)</definedName>
    <definedName name="PTree_PolicySuggestion_ReportPlacement" hidden="1">0</definedName>
    <definedName name="PTree_PolicySuggestion_StartingNode" hidden="1">PTreeObjectReference(NULL,NULL)</definedName>
    <definedName name="PTree_RiskProfile_IncludeCumulativeChart" hidden="1">FALSE</definedName>
    <definedName name="PTree_RiskProfile_IncludeProbabilityChart" hidden="1">TRUE</definedName>
    <definedName name="PTree_RiskProfile_IncludeStatisticalSummary" hidden="1">FALSE</definedName>
    <definedName name="PTree_RiskProfile_Model" hidden="1">PTreeObjectReference(PTDecisionTree_1,treeCalc_1!$A$1)</definedName>
    <definedName name="PTree_RiskProfile_PathsToAnalyze" hidden="1">0</definedName>
    <definedName name="PTree_RiskProfile_ReportPlacement" hidden="1">0</definedName>
    <definedName name="PTree_RiskProfile_StartingNode" hidden="1">PTreeObjectReference(NULL,NULL)</definedName>
    <definedName name="PTree_SensitivityAnalysis_AnalysisType" hidden="1">0</definedName>
    <definedName name="PTree_SensitivityAnalysis_GraphsDisplayPercentageChange" hidden="1">FALSE</definedName>
    <definedName name="PTree_SensitivityAnalysis_IncludeSensitivityGraph" hidden="1">FALSE</definedName>
    <definedName name="PTree_SensitivityAnalysis_IncludeSpiderGraph" hidden="1">FALSE</definedName>
    <definedName name="PTree_SensitivityAnalysis_IncludeStrategyRegion" hidden="1">TRUE</definedName>
    <definedName name="PTree_SensitivityAnalysis_IncludeTornadoGraph" hidden="1">FALSE</definedName>
    <definedName name="PTree_SensitivityAnalysis_Inputs_1_AlternateCellLabel" hidden="1">"Probability of approving Hotel permit"</definedName>
    <definedName name="PTree_SensitivityAnalysis_Inputs_1_BaseValueIsAutomatic" hidden="1">TRUE</definedName>
    <definedName name="PTree_SensitivityAnalysis_Inputs_1_MaintainProbabilityNormalization" hidden="1">FALSE</definedName>
    <definedName name="PTree_SensitivityAnalysis_Inputs_1_ManualBaseValue" hidden="1">0</definedName>
    <definedName name="PTree_SensitivityAnalysis_Inputs_1_Maximum" hidden="1">0.95</definedName>
    <definedName name="PTree_SensitivityAnalysis_Inputs_1_Minimum" hidden="1">0.1</definedName>
    <definedName name="PTree_SensitivityAnalysis_Inputs_1_OneWayAnalysis" hidden="1">0</definedName>
    <definedName name="PTree_SensitivityAnalysis_Inputs_1_Steps" hidden="1">10</definedName>
    <definedName name="PTree_SensitivityAnalysis_Inputs_1_TwoWayAnalysis" hidden="1">0</definedName>
    <definedName name="PTree_SensitivityAnalysis_Inputs_1_VariationMethod" hidden="1">2</definedName>
    <definedName name="PTree_SensitivityAnalysis_Inputs_1_VaryCell" hidden="1">'Q1-Decision Tree'!$D$7</definedName>
    <definedName name="PTree_SensitivityAnalysis_Inputs_2_AlternateCellLabel" hidden="1">"Earnings from Hotel at economic growth"</definedName>
    <definedName name="PTree_SensitivityAnalysis_Inputs_2_BaseValueIsAutomatic" hidden="1">TRUE</definedName>
    <definedName name="PTree_SensitivityAnalysis_Inputs_2_MaintainProbabilityNormalization" hidden="1">FALSE</definedName>
    <definedName name="PTree_SensitivityAnalysis_Inputs_2_ManualBaseValue" hidden="1">0</definedName>
    <definedName name="PTree_SensitivityAnalysis_Inputs_2_Maximum" hidden="1">6</definedName>
    <definedName name="PTree_SensitivityAnalysis_Inputs_2_Minimum" hidden="1">1</definedName>
    <definedName name="PTree_SensitivityAnalysis_Inputs_2_OneWayAnalysis" hidden="1">0</definedName>
    <definedName name="PTree_SensitivityAnalysis_Inputs_2_Steps" hidden="1">10</definedName>
    <definedName name="PTree_SensitivityAnalysis_Inputs_2_TwoWayAnalysis" hidden="1">2</definedName>
    <definedName name="PTree_SensitivityAnalysis_Inputs_2_VariationMethod" hidden="1">2</definedName>
    <definedName name="PTree_SensitivityAnalysis_Inputs_2_VaryCell" hidden="1">'Q1-Decision Tree'!$H$7</definedName>
    <definedName name="PTree_SensitivityAnalysis_Inputs_3_AlternateCellLabel" hidden="1">"Probabilty of Office permit approval"</definedName>
    <definedName name="PTree_SensitivityAnalysis_Inputs_3_BaseValueIsAutomatic" hidden="1">TRUE</definedName>
    <definedName name="PTree_SensitivityAnalysis_Inputs_3_MaintainProbabilityNormalization" hidden="1">FALSE</definedName>
    <definedName name="PTree_SensitivityAnalysis_Inputs_3_ManualBaseValue" hidden="1">0</definedName>
    <definedName name="PTree_SensitivityAnalysis_Inputs_3_Maximum" hidden="1">0.95</definedName>
    <definedName name="PTree_SensitivityAnalysis_Inputs_3_Minimum" hidden="1">0.1</definedName>
    <definedName name="PTree_SensitivityAnalysis_Inputs_3_OneWayAnalysis" hidden="1">0</definedName>
    <definedName name="PTree_SensitivityAnalysis_Inputs_3_Steps" hidden="1">10</definedName>
    <definedName name="PTree_SensitivityAnalysis_Inputs_3_TwoWayAnalysis" hidden="1">0</definedName>
    <definedName name="PTree_SensitivityAnalysis_Inputs_3_VariationMethod" hidden="1">2</definedName>
    <definedName name="PTree_SensitivityAnalysis_Inputs_3_VaryCell" hidden="1">'Q1-Decision Tree'!$D$8</definedName>
    <definedName name="PTree_SensitivityAnalysis_Inputs_4_AlternateCellLabel" hidden="1">""</definedName>
    <definedName name="PTree_SensitivityAnalysis_Inputs_4_BaseValueIsAutomatic" hidden="1">TRUE</definedName>
    <definedName name="PTree_SensitivityAnalysis_Inputs_4_MaintainProbabilityNormalization" hidden="1">FALSE</definedName>
    <definedName name="PTree_SensitivityAnalysis_Inputs_4_ManualBaseValue" hidden="1">0</definedName>
    <definedName name="PTree_SensitivityAnalysis_Inputs_4_Maximum" hidden="1">0.3</definedName>
    <definedName name="PTree_SensitivityAnalysis_Inputs_4_Minimum" hidden="1">0.1</definedName>
    <definedName name="PTree_SensitivityAnalysis_Inputs_4_OneWayAnalysis" hidden="1">1</definedName>
    <definedName name="PTree_SensitivityAnalysis_Inputs_4_Steps" hidden="1">10</definedName>
    <definedName name="PTree_SensitivityAnalysis_Inputs_4_TwoWayAnalysis" hidden="1">1</definedName>
    <definedName name="PTree_SensitivityAnalysis_Inputs_4_VariationMethod" hidden="1">2</definedName>
    <definedName name="PTree_SensitivityAnalysis_Inputs_4_VaryCell" hidden="1">'Q1-Decision Tree'!$C$8</definedName>
    <definedName name="PTree_SensitivityAnalysis_Inputs_Count" hidden="1">4</definedName>
    <definedName name="PTree_SensitivityAnalysis_Output_AlternateCellLabel" hidden="1">""</definedName>
    <definedName name="PTree_SensitivityAnalysis_Output_Model" hidden="1">PTreeObjectReference(PTDecisionTree_1,treeCalc_1!$A$1)</definedName>
    <definedName name="PTree_SensitivityAnalysis_Output_OutputType" hidden="1">1</definedName>
    <definedName name="PTree_SensitivityAnalysis_Output_StartingNode" hidden="1">PTreeObjectReference(NULL,NULL)</definedName>
    <definedName name="PTree_SensitivityAnalysis_ReportPlacement" hidden="1">0</definedName>
    <definedName name="PTree_SensitivityAnalysis_UpdateDisplay" hidden="1">FALSE</definedName>
    <definedName name="PtreeOptimalTree" localSheetId="2">1</definedName>
    <definedName name="treeList" hidden="1">"10000000000000000000000000000000000000000000000000000000000000000000000000000000000000000000000000000000000000000000000000000000000000000000000000000000000000000000000000000000000000000000000000000000"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9" i="1" l="1"/>
  <c r="E55" i="1"/>
  <c r="C53" i="1"/>
  <c r="J33" i="2"/>
  <c r="J32" i="2"/>
  <c r="J29" i="2"/>
  <c r="O29" i="2"/>
  <c r="E51" i="1"/>
  <c r="E47" i="1"/>
  <c r="E46" i="1"/>
  <c r="J31" i="2"/>
  <c r="K30" i="2"/>
  <c r="J30" i="2"/>
  <c r="J28" i="2"/>
  <c r="O28" i="2"/>
  <c r="D48" i="1"/>
  <c r="K28" i="2" s="1"/>
  <c r="J14" i="2"/>
  <c r="O14" i="2"/>
  <c r="G45" i="1"/>
  <c r="G41" i="1"/>
  <c r="J27" i="2"/>
  <c r="J26" i="2"/>
  <c r="J23" i="2"/>
  <c r="O23" i="2"/>
  <c r="G37" i="1"/>
  <c r="G33" i="1"/>
  <c r="G32" i="1"/>
  <c r="J25" i="2"/>
  <c r="K24" i="2"/>
  <c r="J24" i="2"/>
  <c r="J22" i="2"/>
  <c r="O22" i="2"/>
  <c r="E39" i="1"/>
  <c r="F34" i="1"/>
  <c r="K22" i="2" s="1"/>
  <c r="J21" i="2"/>
  <c r="O21" i="2"/>
  <c r="E31" i="1"/>
  <c r="E27" i="1"/>
  <c r="J20" i="2"/>
  <c r="J19" i="2"/>
  <c r="J16" i="2"/>
  <c r="O16" i="2"/>
  <c r="E23" i="1"/>
  <c r="E19" i="1"/>
  <c r="E18" i="1"/>
  <c r="J18" i="2"/>
  <c r="K17" i="2"/>
  <c r="J17" i="2"/>
  <c r="J15" i="2"/>
  <c r="O15" i="2"/>
  <c r="C25" i="1"/>
  <c r="D20" i="1"/>
  <c r="K15" i="2" s="1"/>
  <c r="J13" i="2"/>
  <c r="O13" i="2"/>
  <c r="C15" i="1"/>
  <c r="J12" i="2"/>
  <c r="K11" i="2"/>
  <c r="J11" i="2"/>
  <c r="O11" i="2"/>
  <c r="B11" i="2"/>
  <c r="B2" i="2"/>
  <c r="G8" i="1" l="1"/>
  <c r="G7" i="1"/>
  <c r="E22" i="1" s="1"/>
  <c r="K18" i="2" s="1"/>
  <c r="E8" i="1"/>
  <c r="E7" i="1"/>
  <c r="D28" i="1" s="1"/>
  <c r="K16" i="2" s="1"/>
  <c r="D56" i="1" l="1"/>
  <c r="K29" i="2" s="1"/>
  <c r="F42" i="1"/>
  <c r="K23" i="2" s="1"/>
  <c r="E50" i="1"/>
  <c r="K31" i="2" s="1"/>
  <c r="G36" i="1"/>
  <c r="K25" i="2" s="1"/>
  <c r="F2" i="2"/>
  <c r="E58" i="1"/>
  <c r="F59" i="1"/>
  <c r="F58" i="1"/>
  <c r="F51" i="1"/>
  <c r="F50" i="1"/>
  <c r="G44" i="1"/>
  <c r="H45" i="1"/>
  <c r="H44" i="1"/>
  <c r="H37" i="1"/>
  <c r="H36" i="1"/>
  <c r="F23" i="1"/>
  <c r="F22" i="1"/>
  <c r="C17" i="1"/>
  <c r="D14" i="1"/>
  <c r="D15" i="1"/>
  <c r="C14" i="1"/>
  <c r="D25" i="1"/>
  <c r="C24" i="1"/>
  <c r="E21" i="1"/>
  <c r="F18" i="1"/>
  <c r="F19" i="1"/>
  <c r="E29" i="1"/>
  <c r="F26" i="1"/>
  <c r="F27" i="1"/>
  <c r="E26" i="1"/>
  <c r="F30" i="1"/>
  <c r="F31" i="1"/>
  <c r="E30" i="1"/>
  <c r="F39" i="1"/>
  <c r="E38" i="1"/>
  <c r="G35" i="1"/>
  <c r="H32" i="1"/>
  <c r="H33" i="1"/>
  <c r="G43" i="1"/>
  <c r="H40" i="1"/>
  <c r="H41" i="1"/>
  <c r="G40" i="1"/>
  <c r="D53" i="1"/>
  <c r="C52" i="1"/>
  <c r="E49" i="1"/>
  <c r="F46" i="1"/>
  <c r="F47" i="1"/>
  <c r="E57" i="1"/>
  <c r="F54" i="1"/>
  <c r="F55" i="1"/>
  <c r="E54" i="1"/>
  <c r="A32" i="2" l="1"/>
  <c r="A29" i="2"/>
  <c r="A30" i="2"/>
  <c r="A28" i="2"/>
  <c r="A14" i="2"/>
  <c r="A26" i="2"/>
  <c r="A23" i="2"/>
  <c r="A24" i="2"/>
  <c r="A22" i="2"/>
  <c r="A21" i="2"/>
  <c r="A20" i="2"/>
  <c r="A19" i="2"/>
  <c r="A16" i="2"/>
  <c r="A17" i="2"/>
  <c r="A15" i="2"/>
  <c r="A13" i="2"/>
  <c r="A12" i="2"/>
  <c r="A11" i="2"/>
  <c r="A18" i="2"/>
  <c r="A25" i="2"/>
  <c r="A27" i="2"/>
  <c r="A31" i="2"/>
  <c r="A33" i="2"/>
</calcChain>
</file>

<file path=xl/sharedStrings.xml><?xml version="1.0" encoding="utf-8"?>
<sst xmlns="http://schemas.openxmlformats.org/spreadsheetml/2006/main" count="376" uniqueCount="157">
  <si>
    <t>Decisions</t>
  </si>
  <si>
    <t>Cost($ MM)</t>
  </si>
  <si>
    <t>Approval 
probability</t>
  </si>
  <si>
    <t>Disapproval
probability</t>
  </si>
  <si>
    <t>Economic growth
probability</t>
  </si>
  <si>
    <t>Economic decline
probability</t>
  </si>
  <si>
    <t>Economic growth
profit($ MM)</t>
  </si>
  <si>
    <t>Economic decline
profit($ MM)</t>
  </si>
  <si>
    <t>Sale/Lease
revenue($ MM)</t>
  </si>
  <si>
    <t>Sell the property</t>
  </si>
  <si>
    <t>Build a hotel
(need permit)</t>
  </si>
  <si>
    <t>Office building
(need permit)</t>
  </si>
  <si>
    <t>Lease back to college</t>
  </si>
  <si>
    <t>309B2B</t>
  </si>
  <si>
    <t>Name</t>
  </si>
  <si>
    <t>SheetRef</t>
  </si>
  <si>
    <t>GenInfo</t>
  </si>
  <si>
    <t>Def. Link</t>
  </si>
  <si>
    <t>EXT REFS</t>
  </si>
  <si>
    <t>Def. Form</t>
  </si>
  <si>
    <t>Calc Macro</t>
  </si>
  <si>
    <t>Highest#</t>
  </si>
  <si>
    <t>Ptree1 Compatibility</t>
  </si>
  <si>
    <t>Model GUID</t>
  </si>
  <si>
    <t>Eval. Function</t>
  </si>
  <si>
    <t>Creation Version</t>
  </si>
  <si>
    <t>Required Version</t>
  </si>
  <si>
    <t>Recommended Version</t>
  </si>
  <si>
    <t>Last Modified By Version</t>
  </si>
  <si>
    <t>Output Label</t>
  </si>
  <si>
    <t>Output Value NF</t>
  </si>
  <si>
    <t>Output Prob NF</t>
  </si>
  <si>
    <t>Input Value NF</t>
  </si>
  <si>
    <t>Input Prob NF</t>
  </si>
  <si>
    <t>R-Value Ref.</t>
  </si>
  <si>
    <t>Anchor Cell</t>
  </si>
  <si>
    <t>Branch Name</t>
  </si>
  <si>
    <t>bformtype</t>
  </si>
  <si>
    <t>valformula</t>
  </si>
  <si>
    <t>pbformula</t>
  </si>
  <si>
    <t>distribution</t>
  </si>
  <si>
    <t>cumPayoffFunction</t>
  </si>
  <si>
    <t>link</t>
  </si>
  <si>
    <t>ENDNODEFORMULA</t>
  </si>
  <si>
    <t>VAL</t>
  </si>
  <si>
    <t>PB</t>
  </si>
  <si>
    <t>IntRefs</t>
  </si>
  <si>
    <t>RefRefs</t>
  </si>
  <si>
    <t>NodeNames</t>
  </si>
  <si>
    <t>Collapsed</t>
  </si>
  <si>
    <t>=</t>
  </si>
  <si>
    <t>8.0.1</t>
  </si>
  <si>
    <t>5.0.0</t>
  </si>
  <si>
    <t>&lt;NF&gt;</t>
  </si>
  <si>
    <t>Automatic</t>
  </si>
  <si>
    <t/>
  </si>
  <si>
    <t>DEFAULT</t>
  </si>
  <si>
    <t>0</t>
  </si>
  <si>
    <t>0,1,1,0,0,Exponential, 0,0,-1,0,-1,-1,.0001</t>
  </si>
  <si>
    <t>CalDev Decision tree</t>
  </si>
  <si>
    <t>Decision</t>
  </si>
  <si>
    <t>4,0,0,0,1,0,0</t>
  </si>
  <si>
    <t>2,0,0,3,2,3,4,0,0,0</t>
  </si>
  <si>
    <t>Build a hotel</t>
  </si>
  <si>
    <t>Office building</t>
  </si>
  <si>
    <t>1,0,0,2,5,6,1,0,0</t>
  </si>
  <si>
    <t>Hotel permit Approval</t>
  </si>
  <si>
    <t>Hotel permit Rejection</t>
  </si>
  <si>
    <t>4,0,0,0,5,0,0</t>
  </si>
  <si>
    <t>1,0,0,2,7,8,3,0,0</t>
  </si>
  <si>
    <t>Growth</t>
  </si>
  <si>
    <t>Decline</t>
  </si>
  <si>
    <t>4,0,0,0,6,0,0</t>
  </si>
  <si>
    <t>2,0,0,3,9,10,11,3,0,0</t>
  </si>
  <si>
    <t>Build an office</t>
  </si>
  <si>
    <t>1,0,0,2,12,13,6,0,0</t>
  </si>
  <si>
    <t>Approval</t>
  </si>
  <si>
    <t>Rejection</t>
  </si>
  <si>
    <t>4,0,0,0,12,0,0</t>
  </si>
  <si>
    <t>1,0,0,2,14,15,11,0,0</t>
  </si>
  <si>
    <t>Sell/lease back?</t>
  </si>
  <si>
    <t>4,0,0,0,13,0,0</t>
  </si>
  <si>
    <t>2,0,0,2,16,17,11,0,0</t>
  </si>
  <si>
    <t>1,0,0,2,18,19,1,0,0</t>
  </si>
  <si>
    <t>4,0,0,0,18,0,0</t>
  </si>
  <si>
    <t>1,0,0,2,20,21,4,0,0</t>
  </si>
  <si>
    <t>Sell/Lease back?</t>
  </si>
  <si>
    <t>4,0,0,0,19,0,0</t>
  </si>
  <si>
    <t>2,0,0,2,22,23,4,0,0</t>
  </si>
  <si>
    <r>
      <t>Performed By:</t>
    </r>
    <r>
      <rPr>
        <sz val="8"/>
        <color theme="1"/>
        <rFont val="Tahoma"/>
        <family val="2"/>
      </rPr>
      <t xml:space="preserve"> Usha Praveen</t>
    </r>
  </si>
  <si>
    <r>
      <t>Model:</t>
    </r>
    <r>
      <rPr>
        <sz val="8"/>
        <color theme="1"/>
        <rFont val="Tahoma"/>
        <family val="2"/>
      </rPr>
      <t xml:space="preserve"> Decision Tree 'CalDev Decision tree' in [caldev_cs4.xlsx]Q1</t>
    </r>
  </si>
  <si>
    <t>PrecisionTree Risk Profile - Probability Chart</t>
  </si>
  <si>
    <r>
      <t>Date:</t>
    </r>
    <r>
      <rPr>
        <sz val="8"/>
        <color theme="1"/>
        <rFont val="Tahoma"/>
        <family val="2"/>
      </rPr>
      <t xml:space="preserve"> Monday, September 21, 2020 5:16:16 PM</t>
    </r>
  </si>
  <si>
    <r>
      <t>Analysis:</t>
    </r>
    <r>
      <rPr>
        <sz val="8"/>
        <color theme="1"/>
        <rFont val="Tahoma"/>
        <family val="2"/>
      </rPr>
      <t xml:space="preserve"> Optimal Path of Entire Decision Tree</t>
    </r>
  </si>
  <si>
    <t>Chart Data</t>
  </si>
  <si>
    <t>#1</t>
  </si>
  <si>
    <t>#2</t>
  </si>
  <si>
    <t>#3</t>
  </si>
  <si>
    <t>Value</t>
  </si>
  <si>
    <t>Probability</t>
  </si>
  <si>
    <t>Optimal Path</t>
  </si>
  <si>
    <t>PrecisionTree Sensitivity Analysis - Strategy Region</t>
  </si>
  <si>
    <r>
      <t>Date:</t>
    </r>
    <r>
      <rPr>
        <sz val="8"/>
        <color theme="1"/>
        <rFont val="Tahoma"/>
        <family val="2"/>
      </rPr>
      <t xml:space="preserve"> Monday, September 21, 2020 5:19:48 PM</t>
    </r>
  </si>
  <si>
    <r>
      <t>Output:</t>
    </r>
    <r>
      <rPr>
        <sz val="8"/>
        <color theme="1"/>
        <rFont val="Tahoma"/>
        <family val="2"/>
      </rPr>
      <t xml:space="preserve"> Decision Tree 'CalDev Decision tree' (Expected Value of Entire Model)</t>
    </r>
  </si>
  <si>
    <r>
      <t>Input:</t>
    </r>
    <r>
      <rPr>
        <sz val="8"/>
        <color theme="1"/>
        <rFont val="Tahoma"/>
        <family val="2"/>
      </rPr>
      <t xml:space="preserve"> Earnings from Hotel at economic growth (H5)</t>
    </r>
  </si>
  <si>
    <t>Strategy Region Data</t>
  </si>
  <si>
    <t>#4</t>
  </si>
  <si>
    <t>#5</t>
  </si>
  <si>
    <t>#6</t>
  </si>
  <si>
    <t>#7</t>
  </si>
  <si>
    <t>#8</t>
  </si>
  <si>
    <t>#9</t>
  </si>
  <si>
    <t>#10</t>
  </si>
  <si>
    <t>Input</t>
  </si>
  <si>
    <t>Change (%)</t>
  </si>
  <si>
    <r>
      <t>Input:</t>
    </r>
    <r>
      <rPr>
        <sz val="8"/>
        <color theme="1"/>
        <rFont val="Tahoma"/>
        <family val="2"/>
      </rPr>
      <t xml:space="preserve"> Probability of approving Hotel permit (D5)</t>
    </r>
  </si>
  <si>
    <r>
      <t>Input:</t>
    </r>
    <r>
      <rPr>
        <sz val="8"/>
        <color theme="1"/>
        <rFont val="Tahoma"/>
        <family val="2"/>
      </rPr>
      <t xml:space="preserve"> Probabilty of Office permit approval (D6)</t>
    </r>
  </si>
  <si>
    <t>PrecisionTree Sensitivity Analysis - Tornado Graph</t>
  </si>
  <si>
    <r>
      <t>Date:</t>
    </r>
    <r>
      <rPr>
        <sz val="8"/>
        <color theme="1"/>
        <rFont val="Tahoma"/>
        <family val="2"/>
      </rPr>
      <t xml:space="preserve"> Monday, September 21, 2020 5:19:49 PM</t>
    </r>
  </si>
  <si>
    <t>Tornado Graph Data</t>
  </si>
  <si>
    <t>Decision Tree 'CalDev Decision tree' (Expected Value of Entire Model)</t>
  </si>
  <si>
    <t>Rank</t>
  </si>
  <si>
    <t>Input Name</t>
  </si>
  <si>
    <t>Cell</t>
  </si>
  <si>
    <t>Minimum</t>
  </si>
  <si>
    <t>Output</t>
  </si>
  <si>
    <t>Maximum</t>
  </si>
  <si>
    <t>Earnings from Hotel at economic growth (H5)</t>
  </si>
  <si>
    <t>H5</t>
  </si>
  <si>
    <t>Probability of approving Hotel permit (D5)</t>
  </si>
  <si>
    <t>D5</t>
  </si>
  <si>
    <t>Probabilty of Office permit approval (D6)</t>
  </si>
  <si>
    <t>D6</t>
  </si>
  <si>
    <t>PrecisionTree Sensitivity Analysis - Strategy Region (2-Way)</t>
  </si>
  <si>
    <r>
      <t>Date:</t>
    </r>
    <r>
      <rPr>
        <sz val="8"/>
        <color theme="1"/>
        <rFont val="Tahoma"/>
        <family val="2"/>
      </rPr>
      <t xml:space="preserve"> Monday, September 21, 2020 5:21:18 PM</t>
    </r>
  </si>
  <si>
    <r>
      <t>Node:</t>
    </r>
    <r>
      <rPr>
        <sz val="8"/>
        <color theme="1"/>
        <rFont val="Tahoma"/>
        <family val="2"/>
      </rPr>
      <t xml:space="preserve"> 'Decision' (C15)</t>
    </r>
  </si>
  <si>
    <r>
      <t>Input #1:</t>
    </r>
    <r>
      <rPr>
        <sz val="8"/>
        <color theme="1"/>
        <rFont val="Tahoma"/>
        <family val="2"/>
      </rPr>
      <t xml:space="preserve"> Probability of approving Hotel permit (D5)</t>
    </r>
  </si>
  <si>
    <r>
      <t>Input #2:</t>
    </r>
    <r>
      <rPr>
        <sz val="8"/>
        <color theme="1"/>
        <rFont val="Tahoma"/>
        <family val="2"/>
      </rPr>
      <t xml:space="preserve"> Probabilty of Office permit approval (D6)</t>
    </r>
  </si>
  <si>
    <t>Strategy Region Chart Data</t>
  </si>
  <si>
    <t>NA</t>
  </si>
  <si>
    <t>EMV for Hotel permit status</t>
  </si>
  <si>
    <t>EMV for Economic trend</t>
  </si>
  <si>
    <t>Sell/Lease back/Build office?</t>
  </si>
  <si>
    <t>EMV for Office permit status</t>
  </si>
  <si>
    <t>EMV for Office permit approval status</t>
  </si>
  <si>
    <t>PrecisionTree Policy Suggestion - Optimal Decision Tree</t>
  </si>
  <si>
    <r>
      <t>Date:</t>
    </r>
    <r>
      <rPr>
        <sz val="8"/>
        <color theme="1"/>
        <rFont val="Tahoma"/>
        <family val="2"/>
      </rPr>
      <t xml:space="preserve"> Monday, September 21, 2020 9:50:18 PM</t>
    </r>
  </si>
  <si>
    <t>Decision inputs:</t>
  </si>
  <si>
    <r>
      <t>Date:</t>
    </r>
    <r>
      <rPr>
        <sz val="8"/>
        <color theme="1"/>
        <rFont val="Tahoma"/>
        <family val="2"/>
      </rPr>
      <t xml:space="preserve"> Tuesday, September 22, 2020 1:25:19 AM</t>
    </r>
  </si>
  <si>
    <r>
      <t>Node:</t>
    </r>
    <r>
      <rPr>
        <sz val="8"/>
        <color theme="1"/>
        <rFont val="Tahoma"/>
        <family val="2"/>
      </rPr>
      <t xml:space="preserve"> 'Decision' (C17)</t>
    </r>
  </si>
  <si>
    <r>
      <t>Input #1:</t>
    </r>
    <r>
      <rPr>
        <sz val="8"/>
        <color theme="1"/>
        <rFont val="Tahoma"/>
        <family val="2"/>
      </rPr>
      <t xml:space="preserve"> Office building
(need permit) (C8)</t>
    </r>
  </si>
  <si>
    <r>
      <t>Input #2:</t>
    </r>
    <r>
      <rPr>
        <sz val="8"/>
        <color theme="1"/>
        <rFont val="Tahoma"/>
        <family val="2"/>
      </rPr>
      <t xml:space="preserve"> Earnings from Hotel at economic growth (H7)</t>
    </r>
  </si>
  <si>
    <t>Office building
(need permit) (C8)</t>
  </si>
  <si>
    <t>Earnings from Hotel at economic growth (H7)</t>
  </si>
  <si>
    <r>
      <t>Date:</t>
    </r>
    <r>
      <rPr>
        <sz val="8"/>
        <color theme="1"/>
        <rFont val="Tahoma"/>
        <family val="2"/>
      </rPr>
      <t xml:space="preserve"> Tuesday, September 22, 2020 1:27:55 AM</t>
    </r>
  </si>
  <si>
    <r>
      <t>Input:</t>
    </r>
    <r>
      <rPr>
        <sz val="8"/>
        <color theme="1"/>
        <rFont val="Tahoma"/>
        <family val="2"/>
      </rPr>
      <t xml:space="preserve"> Office building
(need permit) (C8)</t>
    </r>
  </si>
  <si>
    <t>Q1 - Develop a decision tree for this problem to identify the best decision(s) to make. Use the PrecisionTree tool to develop the decision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</si>
</sst>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t;0.00001]0.0###%;[=0]0.0%;0.00E+00"/>
    <numFmt numFmtId="165" formatCode="[&gt;0.00001]0.0000%;[=0]0.0000%;0.00E+00"/>
  </numFmts>
  <fonts count="14" x14ac:knownFonts="1">
    <font>
      <sz val="11"/>
      <color theme="1"/>
      <name val="Calibri"/>
      <family val="2"/>
      <scheme val="minor"/>
    </font>
    <font>
      <b/>
      <sz val="8"/>
      <color rgb="FF000080"/>
      <name val="Calibri"/>
      <family val="2"/>
      <scheme val="minor"/>
    </font>
    <font>
      <sz val="8"/>
      <color theme="1"/>
      <name val="Calibri"/>
      <family val="2"/>
      <scheme val="minor"/>
    </font>
    <font>
      <b/>
      <sz val="8"/>
      <color rgb="FF008000"/>
      <name val="Calibri"/>
      <family val="2"/>
      <scheme val="minor"/>
    </font>
    <font>
      <sz val="8"/>
      <color rgb="FF008000"/>
      <name val="Calibri"/>
      <family val="2"/>
      <scheme val="minor"/>
    </font>
    <font>
      <b/>
      <sz val="8"/>
      <color rgb="FF800000"/>
      <name val="Calibri"/>
      <family val="2"/>
      <scheme val="minor"/>
    </font>
    <font>
      <sz val="8"/>
      <color rgb="FF800000"/>
      <name val="Calibri"/>
      <family val="2"/>
      <scheme val="minor"/>
    </font>
    <font>
      <sz val="8"/>
      <color theme="1"/>
      <name val="Tahoma"/>
      <family val="2"/>
    </font>
    <font>
      <b/>
      <sz val="14"/>
      <color theme="1"/>
      <name val="Tahoma"/>
      <family val="2"/>
    </font>
    <font>
      <b/>
      <sz val="8"/>
      <color theme="1"/>
      <name val="Tahoma"/>
      <family val="2"/>
    </font>
    <font>
      <b/>
      <sz val="10"/>
      <color theme="1"/>
      <name val="Calibri"/>
      <family val="2"/>
      <scheme val="minor"/>
    </font>
    <font>
      <b/>
      <sz val="8"/>
      <color theme="1"/>
      <name val="Calibri"/>
      <family val="2"/>
      <scheme val="minor"/>
    </font>
    <font>
      <b/>
      <u/>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C0C0C0"/>
        <bgColor indexed="64"/>
      </patternFill>
    </fill>
    <fill>
      <patternFill patternType="solid">
        <fgColor indexed="22"/>
        <bgColor indexed="64"/>
      </patternFill>
    </fill>
    <fill>
      <patternFill patternType="solid">
        <fgColor theme="4" tint="0.79998168889431442"/>
        <bgColor indexed="64"/>
      </patternFill>
    </fill>
  </fills>
  <borders count="43">
    <border>
      <left/>
      <right/>
      <top/>
      <bottom/>
      <diagonal/>
    </border>
    <border>
      <left/>
      <right/>
      <top/>
      <bottom style="thin">
        <color indexed="64"/>
      </bottom>
      <diagonal/>
    </border>
    <border>
      <left/>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indexed="64"/>
      </bottom>
      <diagonal/>
    </border>
    <border>
      <left/>
      <right style="medium">
        <color rgb="FF000000"/>
      </right>
      <top/>
      <bottom style="thin">
        <color indexed="64"/>
      </bottom>
      <diagonal/>
    </border>
    <border>
      <left style="medium">
        <color rgb="FF000000"/>
      </left>
      <right style="thin">
        <color indexed="64"/>
      </right>
      <top style="medium">
        <color indexed="64"/>
      </top>
      <bottom/>
      <diagonal/>
    </border>
    <border>
      <left style="medium">
        <color rgb="FF000000"/>
      </left>
      <right style="thin">
        <color indexed="64"/>
      </right>
      <top/>
      <bottom style="thin">
        <color indexed="64"/>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style="thin">
        <color indexed="64"/>
      </left>
      <right/>
      <top style="medium">
        <color indexed="64"/>
      </top>
      <bottom/>
      <diagonal/>
    </border>
    <border>
      <left/>
      <right style="thin">
        <color indexed="22"/>
      </right>
      <top style="medium">
        <color indexed="64"/>
      </top>
      <bottom/>
      <diagonal/>
    </border>
    <border>
      <left/>
      <right style="thin">
        <color indexed="22"/>
      </right>
      <top/>
      <bottom style="thin">
        <color indexed="64"/>
      </bottom>
      <diagonal/>
    </border>
    <border>
      <left/>
      <right style="thin">
        <color indexed="22"/>
      </right>
      <top/>
      <bottom/>
      <diagonal/>
    </border>
    <border>
      <left/>
      <right style="thin">
        <color indexed="22"/>
      </right>
      <top/>
      <bottom style="medium">
        <color rgb="FF000000"/>
      </bottom>
      <diagonal/>
    </border>
    <border>
      <left style="thin">
        <color indexed="22"/>
      </left>
      <right/>
      <top style="medium">
        <color indexed="64"/>
      </top>
      <bottom/>
      <diagonal/>
    </border>
    <border>
      <left style="thin">
        <color indexed="22"/>
      </left>
      <right/>
      <top style="medium">
        <color indexed="64"/>
      </top>
      <bottom style="thin">
        <color rgb="FF808080"/>
      </bottom>
      <diagonal/>
    </border>
    <border>
      <left/>
      <right/>
      <top style="medium">
        <color indexed="64"/>
      </top>
      <bottom style="thin">
        <color rgb="FF808080"/>
      </bottom>
      <diagonal/>
    </border>
    <border>
      <left style="thin">
        <color indexed="22"/>
      </left>
      <right/>
      <top style="thin">
        <color rgb="FF808080"/>
      </top>
      <bottom/>
      <diagonal/>
    </border>
    <border>
      <left/>
      <right style="thin">
        <color indexed="22"/>
      </right>
      <top style="thin">
        <color rgb="FF808080"/>
      </top>
      <bottom/>
      <diagonal/>
    </border>
    <border>
      <left/>
      <right style="medium">
        <color rgb="FF000000"/>
      </right>
      <top style="medium">
        <color indexed="64"/>
      </top>
      <bottom style="thin">
        <color rgb="FF808080"/>
      </bottom>
      <diagonal/>
    </border>
    <border>
      <left style="medium">
        <color rgb="FF000000"/>
      </left>
      <right/>
      <top style="medium">
        <color indexed="64"/>
      </top>
      <bottom style="thin">
        <color rgb="FF80808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103">
    <xf numFmtId="0" fontId="0" fillId="0" borderId="0" xfId="0"/>
    <xf numFmtId="0" fontId="0" fillId="0" borderId="0" xfId="0" quotePrefix="1" applyAlignment="1">
      <alignment horizontal="left"/>
    </xf>
    <xf numFmtId="0" fontId="0" fillId="0" borderId="0" xfId="0" applyAlignment="1">
      <alignment horizontal="left"/>
    </xf>
    <xf numFmtId="0" fontId="0" fillId="0" borderId="0" xfId="0" applyNumberFormat="1" applyAlignment="1">
      <alignment horizontal="left"/>
    </xf>
    <xf numFmtId="0" fontId="1"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right"/>
    </xf>
    <xf numFmtId="0" fontId="4"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right"/>
    </xf>
    <xf numFmtId="2" fontId="2" fillId="0" borderId="0" xfId="0" applyNumberFormat="1" applyFont="1" applyAlignment="1">
      <alignment horizontal="right"/>
    </xf>
    <xf numFmtId="0" fontId="6" fillId="0" borderId="0" xfId="0" applyNumberFormat="1" applyFont="1" applyAlignment="1">
      <alignment horizontal="center"/>
    </xf>
    <xf numFmtId="0" fontId="5" fillId="0" borderId="0" xfId="0" applyFont="1" applyAlignment="1">
      <alignment horizontal="center"/>
    </xf>
    <xf numFmtId="164" fontId="2" fillId="0" borderId="0" xfId="0" applyNumberFormat="1" applyFont="1" applyAlignment="1">
      <alignment horizontal="right"/>
    </xf>
    <xf numFmtId="0" fontId="8" fillId="2" borderId="0" xfId="0" applyFont="1" applyFill="1" applyBorder="1"/>
    <xf numFmtId="0" fontId="7" fillId="2" borderId="0" xfId="0" applyFont="1" applyFill="1" applyBorder="1"/>
    <xf numFmtId="0" fontId="7" fillId="2" borderId="2" xfId="0" applyFont="1" applyFill="1" applyBorder="1"/>
    <xf numFmtId="0" fontId="8" fillId="2" borderId="0" xfId="0" quotePrefix="1" applyFont="1" applyFill="1" applyBorder="1"/>
    <xf numFmtId="0" fontId="9" fillId="2" borderId="0" xfId="0" applyFont="1" applyFill="1" applyBorder="1"/>
    <xf numFmtId="0" fontId="9" fillId="2" borderId="2" xfId="0" applyFont="1" applyFill="1" applyBorder="1"/>
    <xf numFmtId="0" fontId="11" fillId="0" borderId="6" xfId="0" applyNumberFormat="1" applyFont="1" applyBorder="1" applyAlignment="1">
      <alignment horizontal="center"/>
    </xf>
    <xf numFmtId="0" fontId="11" fillId="0" borderId="1" xfId="0" applyNumberFormat="1" applyFont="1" applyBorder="1" applyAlignment="1">
      <alignment horizontal="center"/>
    </xf>
    <xf numFmtId="0" fontId="11" fillId="0" borderId="15" xfId="0" applyNumberFormat="1" applyFont="1" applyBorder="1" applyAlignment="1">
      <alignment horizontal="center"/>
    </xf>
    <xf numFmtId="0" fontId="11" fillId="0" borderId="16" xfId="0" applyNumberFormat="1" applyFont="1" applyBorder="1" applyAlignment="1">
      <alignment horizontal="left"/>
    </xf>
    <xf numFmtId="0" fontId="11" fillId="0" borderId="17" xfId="0" applyNumberFormat="1" applyFont="1" applyBorder="1" applyAlignment="1">
      <alignment horizontal="left"/>
    </xf>
    <xf numFmtId="0" fontId="11" fillId="0" borderId="18" xfId="0" applyNumberFormat="1" applyFont="1" applyBorder="1" applyAlignment="1">
      <alignment horizontal="center" vertical="top"/>
    </xf>
    <xf numFmtId="0" fontId="11" fillId="0" borderId="19" xfId="0" applyNumberFormat="1" applyFont="1" applyBorder="1" applyAlignment="1">
      <alignment horizontal="center" vertical="top"/>
    </xf>
    <xf numFmtId="0" fontId="2" fillId="0" borderId="0" xfId="0" applyNumberFormat="1" applyFont="1" applyBorder="1" applyAlignment="1">
      <alignment horizontal="right" vertical="top"/>
    </xf>
    <xf numFmtId="0" fontId="2" fillId="0" borderId="4" xfId="0" applyNumberFormat="1" applyFont="1" applyBorder="1" applyAlignment="1">
      <alignment horizontal="right" vertical="top"/>
    </xf>
    <xf numFmtId="0" fontId="2" fillId="0" borderId="12" xfId="0" applyNumberFormat="1" applyFont="1" applyBorder="1" applyAlignment="1">
      <alignment horizontal="right" vertical="top"/>
    </xf>
    <xf numFmtId="0" fontId="2" fillId="0" borderId="13" xfId="0" applyNumberFormat="1" applyFont="1" applyBorder="1" applyAlignment="1">
      <alignment horizontal="right" vertical="top"/>
    </xf>
    <xf numFmtId="165" fontId="2" fillId="0" borderId="4" xfId="0" applyNumberFormat="1" applyFont="1" applyBorder="1" applyAlignment="1">
      <alignment horizontal="right" vertical="top"/>
    </xf>
    <xf numFmtId="165" fontId="2" fillId="0" borderId="13" xfId="0" applyNumberFormat="1" applyFont="1" applyBorder="1" applyAlignment="1">
      <alignment horizontal="right" vertical="top"/>
    </xf>
    <xf numFmtId="2" fontId="2" fillId="0" borderId="0" xfId="0" applyNumberFormat="1" applyFont="1" applyBorder="1" applyAlignment="1">
      <alignment horizontal="right" vertical="top"/>
    </xf>
    <xf numFmtId="2" fontId="2" fillId="0" borderId="12" xfId="0" applyNumberFormat="1" applyFont="1" applyBorder="1" applyAlignment="1">
      <alignment horizontal="right" vertical="top"/>
    </xf>
    <xf numFmtId="0" fontId="11" fillId="0" borderId="22" xfId="0" applyNumberFormat="1" applyFont="1" applyBorder="1" applyAlignment="1">
      <alignment horizontal="center"/>
    </xf>
    <xf numFmtId="10" fontId="2" fillId="0" borderId="23" xfId="0" applyNumberFormat="1" applyFont="1" applyBorder="1" applyAlignment="1">
      <alignment horizontal="right" vertical="top"/>
    </xf>
    <xf numFmtId="10" fontId="2" fillId="0" borderId="24" xfId="0" applyNumberFormat="1" applyFont="1" applyBorder="1" applyAlignment="1">
      <alignment horizontal="right" vertical="top"/>
    </xf>
    <xf numFmtId="10" fontId="2" fillId="0" borderId="4" xfId="0" applyNumberFormat="1" applyFont="1" applyBorder="1" applyAlignment="1">
      <alignment horizontal="right" vertical="top"/>
    </xf>
    <xf numFmtId="10" fontId="2" fillId="0" borderId="13" xfId="0" applyNumberFormat="1" applyFont="1" applyBorder="1" applyAlignment="1">
      <alignment horizontal="right" vertical="top"/>
    </xf>
    <xf numFmtId="0" fontId="2" fillId="0" borderId="3" xfId="0" applyNumberFormat="1" applyFont="1" applyBorder="1" applyAlignment="1">
      <alignment horizontal="center" vertical="top"/>
    </xf>
    <xf numFmtId="0" fontId="2" fillId="0" borderId="11" xfId="0" applyNumberFormat="1" applyFont="1" applyBorder="1" applyAlignment="1">
      <alignment horizontal="center" vertical="top"/>
    </xf>
    <xf numFmtId="0" fontId="11" fillId="0" borderId="5" xfId="0" applyNumberFormat="1" applyFont="1" applyBorder="1" applyAlignment="1">
      <alignment horizontal="center"/>
    </xf>
    <xf numFmtId="0" fontId="11" fillId="0" borderId="3" xfId="0" applyNumberFormat="1" applyFont="1" applyBorder="1" applyAlignment="1">
      <alignment horizontal="center"/>
    </xf>
    <xf numFmtId="0" fontId="11" fillId="0" borderId="0" xfId="0" applyNumberFormat="1" applyFont="1" applyBorder="1" applyAlignment="1">
      <alignment horizontal="center"/>
    </xf>
    <xf numFmtId="0" fontId="11" fillId="0" borderId="4" xfId="0" applyNumberFormat="1" applyFont="1" applyBorder="1" applyAlignment="1">
      <alignment horizontal="center"/>
    </xf>
    <xf numFmtId="0" fontId="11" fillId="0" borderId="14" xfId="0" applyNumberFormat="1" applyFont="1" applyBorder="1" applyAlignment="1">
      <alignment horizontal="center"/>
    </xf>
    <xf numFmtId="0" fontId="11" fillId="0" borderId="1" xfId="0" applyNumberFormat="1" applyFont="1" applyBorder="1" applyAlignment="1">
      <alignment horizontal="left"/>
    </xf>
    <xf numFmtId="0" fontId="11" fillId="0" borderId="23" xfId="0" applyNumberFormat="1" applyFont="1" applyBorder="1" applyAlignment="1">
      <alignment horizontal="center"/>
    </xf>
    <xf numFmtId="0" fontId="11" fillId="0" borderId="22" xfId="0" applyNumberFormat="1" applyFont="1" applyBorder="1" applyAlignment="1">
      <alignment horizontal="left"/>
    </xf>
    <xf numFmtId="0" fontId="2" fillId="0" borderId="23" xfId="0" applyNumberFormat="1" applyFont="1" applyBorder="1" applyAlignment="1">
      <alignment horizontal="right" vertical="top"/>
    </xf>
    <xf numFmtId="0" fontId="2" fillId="0" borderId="24" xfId="0" applyNumberFormat="1" applyFont="1" applyBorder="1" applyAlignment="1">
      <alignment horizontal="right" vertical="top"/>
    </xf>
    <xf numFmtId="0" fontId="2" fillId="0" borderId="0" xfId="0" quotePrefix="1" applyNumberFormat="1" applyFont="1" applyBorder="1" applyAlignment="1">
      <alignment horizontal="left" vertical="top" wrapText="1"/>
    </xf>
    <xf numFmtId="0" fontId="2" fillId="0" borderId="23" xfId="0" quotePrefix="1" applyNumberFormat="1" applyFont="1" applyBorder="1" applyAlignment="1">
      <alignment horizontal="left" vertical="top"/>
    </xf>
    <xf numFmtId="0" fontId="2" fillId="0" borderId="12" xfId="0" quotePrefix="1" applyNumberFormat="1" applyFont="1" applyBorder="1" applyAlignment="1">
      <alignment horizontal="left" vertical="top" wrapText="1"/>
    </xf>
    <xf numFmtId="0" fontId="2" fillId="0" borderId="24" xfId="0" quotePrefix="1" applyNumberFormat="1" applyFont="1" applyBorder="1" applyAlignment="1">
      <alignment horizontal="left" vertical="top"/>
    </xf>
    <xf numFmtId="2" fontId="2" fillId="0" borderId="3" xfId="0" applyNumberFormat="1" applyFont="1" applyBorder="1" applyAlignment="1">
      <alignment horizontal="right" vertical="top"/>
    </xf>
    <xf numFmtId="2" fontId="2" fillId="0" borderId="11" xfId="0" applyNumberFormat="1" applyFont="1" applyBorder="1" applyAlignment="1">
      <alignment horizontal="right" vertical="top"/>
    </xf>
    <xf numFmtId="0" fontId="11" fillId="0" borderId="14" xfId="0" applyNumberFormat="1" applyFont="1" applyBorder="1" applyAlignment="1">
      <alignment horizontal="center" wrapText="1"/>
    </xf>
    <xf numFmtId="2" fontId="2" fillId="0" borderId="4" xfId="0" applyNumberFormat="1" applyFont="1" applyBorder="1" applyAlignment="1">
      <alignment horizontal="right" vertical="top"/>
    </xf>
    <xf numFmtId="2" fontId="2" fillId="0" borderId="13" xfId="0" applyNumberFormat="1" applyFont="1" applyBorder="1" applyAlignment="1">
      <alignment horizontal="right" vertical="top"/>
    </xf>
    <xf numFmtId="0" fontId="11" fillId="0" borderId="15" xfId="0" applyNumberFormat="1" applyFont="1" applyBorder="1" applyAlignment="1">
      <alignment horizontal="center" wrapText="1"/>
    </xf>
    <xf numFmtId="0" fontId="0" fillId="0" borderId="35" xfId="0" applyBorder="1"/>
    <xf numFmtId="0" fontId="0" fillId="0" borderId="37" xfId="0" applyBorder="1" applyAlignment="1">
      <alignment wrapText="1"/>
    </xf>
    <xf numFmtId="3" fontId="0" fillId="0" borderId="37" xfId="0" applyNumberFormat="1" applyBorder="1" applyAlignment="1">
      <alignment wrapText="1"/>
    </xf>
    <xf numFmtId="2" fontId="0" fillId="0" borderId="39" xfId="0" applyNumberFormat="1" applyBorder="1"/>
    <xf numFmtId="2" fontId="0" fillId="0" borderId="33" xfId="0" applyNumberFormat="1" applyBorder="1" applyAlignment="1">
      <alignment horizontal="center"/>
    </xf>
    <xf numFmtId="49" fontId="0" fillId="0" borderId="33" xfId="0" applyNumberFormat="1" applyBorder="1" applyAlignment="1">
      <alignment horizontal="center"/>
    </xf>
    <xf numFmtId="2" fontId="0" fillId="0" borderId="36" xfId="0" applyNumberFormat="1" applyBorder="1" applyAlignment="1">
      <alignment horizontal="center"/>
    </xf>
    <xf numFmtId="2" fontId="0" fillId="0" borderId="32" xfId="0" applyNumberFormat="1" applyBorder="1" applyAlignment="1">
      <alignment horizontal="center"/>
    </xf>
    <xf numFmtId="2" fontId="0" fillId="0" borderId="38" xfId="0" applyNumberFormat="1" applyBorder="1" applyAlignment="1">
      <alignment horizontal="center"/>
    </xf>
    <xf numFmtId="2" fontId="0" fillId="0" borderId="40" xfId="0" applyNumberFormat="1" applyBorder="1" applyAlignment="1">
      <alignment horizontal="center"/>
    </xf>
    <xf numFmtId="2" fontId="0" fillId="0" borderId="41" xfId="0" applyNumberFormat="1" applyBorder="1" applyAlignment="1">
      <alignment horizontal="center"/>
    </xf>
    <xf numFmtId="49" fontId="0" fillId="0" borderId="42" xfId="0" applyNumberFormat="1" applyBorder="1" applyAlignment="1">
      <alignment horizontal="center"/>
    </xf>
    <xf numFmtId="0" fontId="6" fillId="0" borderId="0" xfId="0" applyNumberFormat="1" applyFont="1" applyAlignment="1">
      <alignment horizontal="left" indent="3"/>
    </xf>
    <xf numFmtId="0" fontId="0" fillId="4" borderId="34" xfId="0" applyFill="1" applyBorder="1" applyAlignment="1">
      <alignment horizontal="center"/>
    </xf>
    <xf numFmtId="0" fontId="0" fillId="4" borderId="34" xfId="0" applyFill="1" applyBorder="1" applyAlignment="1">
      <alignment horizontal="center" wrapText="1"/>
    </xf>
    <xf numFmtId="0" fontId="0" fillId="4" borderId="34" xfId="0" applyFill="1" applyBorder="1" applyAlignment="1">
      <alignment horizontal="center" vertical="center" wrapText="1"/>
    </xf>
    <xf numFmtId="0" fontId="9" fillId="2" borderId="0" xfId="0" applyFont="1" applyFill="1" applyBorder="1" applyAlignment="1">
      <alignment wrapText="1"/>
    </xf>
    <xf numFmtId="0" fontId="11" fillId="0" borderId="1" xfId="0" applyNumberFormat="1" applyFont="1" applyBorder="1" applyAlignment="1">
      <alignment horizontal="center" wrapText="1"/>
    </xf>
    <xf numFmtId="0" fontId="11" fillId="0" borderId="22" xfId="0" applyNumberFormat="1" applyFont="1" applyBorder="1" applyAlignment="1">
      <alignment horizontal="center" wrapText="1"/>
    </xf>
    <xf numFmtId="2" fontId="2" fillId="0" borderId="23" xfId="0" applyNumberFormat="1" applyFont="1" applyBorder="1" applyAlignment="1">
      <alignment horizontal="right" vertical="top"/>
    </xf>
    <xf numFmtId="2" fontId="2" fillId="0" borderId="24" xfId="0" applyNumberFormat="1" applyFont="1" applyBorder="1" applyAlignment="1">
      <alignment horizontal="right" vertical="top"/>
    </xf>
    <xf numFmtId="0" fontId="12" fillId="0" borderId="0" xfId="0" applyFont="1" applyAlignment="1">
      <alignment horizontal="center"/>
    </xf>
    <xf numFmtId="0" fontId="13" fillId="0" borderId="0" xfId="0" applyFont="1" applyAlignment="1">
      <alignment horizontal="center"/>
    </xf>
    <xf numFmtId="0" fontId="10" fillId="3" borderId="8" xfId="0" quotePrefix="1" applyNumberFormat="1" applyFont="1" applyFill="1" applyBorder="1" applyAlignment="1">
      <alignment horizontal="left"/>
    </xf>
    <xf numFmtId="0" fontId="10" fillId="0" borderId="9" xfId="0" applyFont="1" applyBorder="1" applyAlignment="1">
      <alignment horizontal="left"/>
    </xf>
    <xf numFmtId="0" fontId="10" fillId="0" borderId="10" xfId="0" applyFont="1" applyBorder="1" applyAlignment="1">
      <alignment horizontal="left"/>
    </xf>
    <xf numFmtId="0" fontId="11" fillId="0" borderId="20" xfId="0" applyNumberFormat="1" applyFont="1" applyBorder="1" applyAlignment="1">
      <alignment horizontal="center"/>
    </xf>
    <xf numFmtId="0" fontId="0" fillId="0" borderId="7" xfId="0" applyBorder="1" applyAlignment="1">
      <alignment horizontal="center"/>
    </xf>
    <xf numFmtId="0" fontId="11" fillId="0" borderId="21" xfId="0" applyNumberFormat="1" applyFont="1" applyBorder="1" applyAlignment="1">
      <alignment horizontal="center"/>
    </xf>
    <xf numFmtId="0" fontId="11" fillId="0" borderId="25" xfId="0" applyNumberFormat="1" applyFont="1" applyBorder="1" applyAlignment="1">
      <alignment horizontal="center"/>
    </xf>
    <xf numFmtId="0" fontId="11" fillId="0" borderId="7" xfId="0" applyNumberFormat="1" applyFont="1" applyBorder="1" applyAlignment="1">
      <alignment horizontal="center"/>
    </xf>
    <xf numFmtId="0" fontId="2" fillId="3" borderId="3" xfId="0" quotePrefix="1" applyNumberFormat="1" applyFont="1" applyFill="1" applyBorder="1" applyAlignment="1">
      <alignment horizontal="left"/>
    </xf>
    <xf numFmtId="0" fontId="2" fillId="0" borderId="0" xfId="0" applyFont="1" applyBorder="1" applyAlignment="1">
      <alignment horizontal="left"/>
    </xf>
    <xf numFmtId="0" fontId="2" fillId="0" borderId="4" xfId="0" applyFont="1" applyBorder="1" applyAlignment="1">
      <alignment horizontal="left"/>
    </xf>
    <xf numFmtId="0" fontId="11" fillId="0" borderId="26" xfId="0" applyNumberFormat="1" applyFont="1" applyBorder="1" applyAlignment="1">
      <alignment horizontal="center"/>
    </xf>
    <xf numFmtId="0" fontId="0" fillId="0" borderId="27" xfId="0" applyBorder="1" applyAlignment="1">
      <alignment horizontal="center"/>
    </xf>
    <xf numFmtId="0" fontId="11" fillId="0" borderId="28" xfId="0" applyNumberFormat="1" applyFont="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11" fillId="0" borderId="31" xfId="0" applyNumberFormat="1" applyFont="1" applyBorder="1" applyAlignment="1">
      <alignment horizontal="center"/>
    </xf>
    <xf numFmtId="0" fontId="9" fillId="2"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Probabilities for Decision Tree 'CalDev Decision tree'</a:t>
            </a:r>
            <a:r>
              <a:rPr lang="en-US" sz="800" b="0"/>
              <a:t>
Optimal Path of Entire Decision Tree </a:t>
            </a:r>
          </a:p>
        </c:rich>
      </c:tx>
      <c:overlay val="0"/>
    </c:title>
    <c:autoTitleDeleted val="0"/>
    <c:plotArea>
      <c:layout>
        <c:manualLayout>
          <c:xMode val="edge"/>
          <c:yMode val="edge"/>
          <c:x val="2.5700934579439252E-2"/>
          <c:y val="0.14122429052489266"/>
          <c:w val="0.94859813084112155"/>
          <c:h val="0.82061990661342221"/>
        </c:manualLayout>
      </c:layout>
      <c:scatterChart>
        <c:scatterStyle val="lineMarker"/>
        <c:varyColors val="0"/>
        <c:ser>
          <c:idx val="0"/>
          <c:order val="0"/>
          <c:tx>
            <c:v>Optimal Path</c:v>
          </c:tx>
          <c:spPr>
            <a:ln w="19050">
              <a:noFill/>
            </a:ln>
          </c:spPr>
          <c:marker>
            <c:symbol val="plus"/>
            <c:size val="5"/>
            <c:spPr>
              <a:noFill/>
              <a:ln>
                <a:solidFill>
                  <a:srgbClr val="333399"/>
                </a:solidFill>
                <a:prstDash val="solid"/>
              </a:ln>
            </c:spPr>
          </c:marker>
          <c:errBars>
            <c:errDir val="y"/>
            <c:errBarType val="minus"/>
            <c:errValType val="percentage"/>
            <c:noEndCap val="1"/>
            <c:val val="100"/>
            <c:spPr>
              <a:ln w="38100">
                <a:solidFill>
                  <a:srgbClr val="333399"/>
                </a:solidFill>
                <a:prstDash val="solid"/>
              </a:ln>
            </c:spPr>
          </c:errBars>
          <c:xVal>
            <c:numRef>
              <c:f>'Q3-Risk profile'!$C$32:$C$34</c:f>
              <c:numCache>
                <c:formatCode>General</c:formatCode>
                <c:ptCount val="3"/>
                <c:pt idx="0">
                  <c:v>1.3</c:v>
                </c:pt>
                <c:pt idx="1">
                  <c:v>2.1</c:v>
                </c:pt>
                <c:pt idx="2">
                  <c:v>3.1</c:v>
                </c:pt>
              </c:numCache>
            </c:numRef>
          </c:xVal>
          <c:yVal>
            <c:numRef>
              <c:f>'Q3-Risk profile'!$D$32:$D$34</c:f>
              <c:numCache>
                <c:formatCode>[&gt;0.00001]0.0000%;[=0]0.0000%;0.00E+00</c:formatCode>
                <c:ptCount val="3"/>
                <c:pt idx="0">
                  <c:v>0.1</c:v>
                </c:pt>
                <c:pt idx="1">
                  <c:v>0.75</c:v>
                </c:pt>
                <c:pt idx="2">
                  <c:v>0.15</c:v>
                </c:pt>
              </c:numCache>
            </c:numRef>
          </c:yVal>
          <c:smooth val="0"/>
          <c:extLst>
            <c:ext xmlns:c16="http://schemas.microsoft.com/office/drawing/2014/chart" uri="{C3380CC4-5D6E-409C-BE32-E72D297353CC}">
              <c16:uniqueId val="{00000000-262D-4FAC-9877-A75BF0D0D9B5}"/>
            </c:ext>
          </c:extLst>
        </c:ser>
        <c:dLbls>
          <c:showLegendKey val="0"/>
          <c:showVal val="0"/>
          <c:showCatName val="0"/>
          <c:showSerName val="0"/>
          <c:showPercent val="0"/>
          <c:showBubbleSize val="0"/>
        </c:dLbls>
        <c:axId val="710664552"/>
        <c:axId val="710666520"/>
      </c:scatterChart>
      <c:valAx>
        <c:axId val="710664552"/>
        <c:scaling>
          <c:orientation val="minMax"/>
          <c:max val="3.2"/>
          <c:min val="1.2000000000000002"/>
        </c:scaling>
        <c:delete val="0"/>
        <c:axPos val="b"/>
        <c:numFmt formatCode="General" sourceLinked="0"/>
        <c:majorTickMark val="out"/>
        <c:minorTickMark val="none"/>
        <c:tickLblPos val="nextTo"/>
        <c:txPr>
          <a:bodyPr rot="-5400000" vert="horz"/>
          <a:lstStyle/>
          <a:p>
            <a:pPr>
              <a:defRPr sz="800" b="0"/>
            </a:pPr>
            <a:endParaRPr lang="en-US"/>
          </a:p>
        </c:txPr>
        <c:crossAx val="710666520"/>
        <c:crossesAt val="-1.0000000000000001E+300"/>
        <c:crossBetween val="midCat"/>
        <c:majorUnit val="0.2"/>
      </c:valAx>
      <c:valAx>
        <c:axId val="710666520"/>
        <c:scaling>
          <c:orientation val="minMax"/>
          <c:max val="0.8"/>
          <c:min val="0"/>
        </c:scaling>
        <c:delete val="0"/>
        <c:axPos val="l"/>
        <c:title>
          <c:tx>
            <c:rich>
              <a:bodyPr/>
              <a:lstStyle/>
              <a:p>
                <a:pPr>
                  <a:defRPr sz="800" b="0"/>
                </a:pPr>
                <a:r>
                  <a:rPr lang="en-US"/>
                  <a:t>Probability</a:t>
                </a:r>
              </a:p>
            </c:rich>
          </c:tx>
          <c:overlay val="0"/>
        </c:title>
        <c:numFmt formatCode="0%" sourceLinked="0"/>
        <c:majorTickMark val="out"/>
        <c:minorTickMark val="none"/>
        <c:tickLblPos val="nextTo"/>
        <c:txPr>
          <a:bodyPr/>
          <a:lstStyle/>
          <a:p>
            <a:pPr>
              <a:defRPr sz="800" b="0"/>
            </a:pPr>
            <a:endParaRPr lang="en-US"/>
          </a:p>
        </c:txPr>
        <c:crossAx val="710664552"/>
        <c:crossesAt val="-1.0000000000000001E+300"/>
        <c:crossBetween val="midCat"/>
        <c:majorUnit val="0.1"/>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'CalDev Decision tree'</a:t>
            </a:r>
            <a:r>
              <a:rPr lang="en-US" sz="800" b="0"/>
              <a:t>
Expected Value of Node 'Decision' (C15)
With Variation of Earnings from Hotel at economic growth (H5) </a:t>
            </a:r>
          </a:p>
        </c:rich>
      </c:tx>
      <c:overlay val="0"/>
    </c:title>
    <c:autoTitleDeleted val="0"/>
    <c:plotArea>
      <c:layout>
        <c:manualLayout>
          <c:xMode val="edge"/>
          <c:yMode val="edge"/>
          <c:x val="2.5700934579439252E-2"/>
          <c:y val="0.17227344992050875"/>
          <c:w val="0.7376162705129149"/>
          <c:h val="0.73626378578671303"/>
        </c:manualLayout>
      </c:layout>
      <c:scatterChart>
        <c:scatterStyle val="lineMarker"/>
        <c:varyColors val="0"/>
        <c:ser>
          <c:idx val="0"/>
          <c:order val="0"/>
          <c:tx>
            <c:v>Sell the property</c:v>
          </c:tx>
          <c:spPr>
            <a:ln w="25400">
              <a:solidFill>
                <a:srgbClr val="333399"/>
              </a:solidFill>
              <a:prstDash val="solid"/>
            </a:ln>
          </c:spPr>
          <c:marker>
            <c:symbol val="diamond"/>
            <c:size val="5"/>
            <c:spPr>
              <a:solidFill>
                <a:srgbClr val="333399"/>
              </a:solidFill>
              <a:ln>
                <a:solidFill>
                  <a:srgbClr val="333399"/>
                </a:solidFill>
                <a:prstDash val="solid"/>
              </a:ln>
            </c:spPr>
          </c:marker>
          <c:xVal>
            <c:numRef>
              <c:f>'Q4-Strategy H5'!$C$32:$C$41</c:f>
              <c:numCache>
                <c:formatCode>0.00</c:formatCode>
                <c:ptCount val="10"/>
                <c:pt idx="0">
                  <c:v>1</c:v>
                </c:pt>
                <c:pt idx="1">
                  <c:v>1.5555555555555556</c:v>
                </c:pt>
                <c:pt idx="2">
                  <c:v>2.1111111111111112</c:v>
                </c:pt>
                <c:pt idx="3">
                  <c:v>2.6666666666666665</c:v>
                </c:pt>
                <c:pt idx="4">
                  <c:v>3.2222222222222223</c:v>
                </c:pt>
                <c:pt idx="5">
                  <c:v>3.7777777777777777</c:v>
                </c:pt>
                <c:pt idx="6">
                  <c:v>4.333333333333333</c:v>
                </c:pt>
                <c:pt idx="7">
                  <c:v>4.8888888888888893</c:v>
                </c:pt>
                <c:pt idx="8">
                  <c:v>5.4444444444444446</c:v>
                </c:pt>
                <c:pt idx="9">
                  <c:v>6</c:v>
                </c:pt>
              </c:numCache>
            </c:numRef>
          </c:xVal>
          <c:yVal>
            <c:numRef>
              <c:f>'Q4-Strategy H5'!$E$32:$E$41</c:f>
              <c:numCache>
                <c:formatCode>General</c:formatCode>
                <c:ptCount val="10"/>
                <c:pt idx="0">
                  <c:v>2.1</c:v>
                </c:pt>
                <c:pt idx="1">
                  <c:v>2.1</c:v>
                </c:pt>
                <c:pt idx="2">
                  <c:v>2.1</c:v>
                </c:pt>
                <c:pt idx="3">
                  <c:v>2.1</c:v>
                </c:pt>
                <c:pt idx="4">
                  <c:v>2.1</c:v>
                </c:pt>
                <c:pt idx="5">
                  <c:v>2.1</c:v>
                </c:pt>
                <c:pt idx="6">
                  <c:v>2.1</c:v>
                </c:pt>
                <c:pt idx="7">
                  <c:v>2.1</c:v>
                </c:pt>
                <c:pt idx="8">
                  <c:v>2.1</c:v>
                </c:pt>
                <c:pt idx="9">
                  <c:v>2.1</c:v>
                </c:pt>
              </c:numCache>
            </c:numRef>
          </c:yVal>
          <c:smooth val="0"/>
          <c:extLst>
            <c:ext xmlns:c16="http://schemas.microsoft.com/office/drawing/2014/chart" uri="{C3380CC4-5D6E-409C-BE32-E72D297353CC}">
              <c16:uniqueId val="{00000000-2F52-46B8-932D-F74DA99E073F}"/>
            </c:ext>
          </c:extLst>
        </c:ser>
        <c:ser>
          <c:idx val="1"/>
          <c:order val="1"/>
          <c:tx>
            <c:v>Build a hotel</c:v>
          </c:tx>
          <c:spPr>
            <a:ln w="25400">
              <a:solidFill>
                <a:srgbClr val="993366"/>
              </a:solidFill>
              <a:prstDash val="solid"/>
            </a:ln>
          </c:spPr>
          <c:marker>
            <c:symbol val="triangle"/>
            <c:size val="5"/>
            <c:spPr>
              <a:solidFill>
                <a:srgbClr val="993366"/>
              </a:solidFill>
              <a:ln>
                <a:solidFill>
                  <a:srgbClr val="993366"/>
                </a:solidFill>
                <a:prstDash val="solid"/>
              </a:ln>
            </c:spPr>
          </c:marker>
          <c:xVal>
            <c:numRef>
              <c:f>'Q4-Strategy H5'!$C$32:$C$41</c:f>
              <c:numCache>
                <c:formatCode>0.00</c:formatCode>
                <c:ptCount val="10"/>
                <c:pt idx="0">
                  <c:v>1</c:v>
                </c:pt>
                <c:pt idx="1">
                  <c:v>1.5555555555555556</c:v>
                </c:pt>
                <c:pt idx="2">
                  <c:v>2.1111111111111112</c:v>
                </c:pt>
                <c:pt idx="3">
                  <c:v>2.6666666666666665</c:v>
                </c:pt>
                <c:pt idx="4">
                  <c:v>3.2222222222222223</c:v>
                </c:pt>
                <c:pt idx="5">
                  <c:v>3.7777777777777777</c:v>
                </c:pt>
                <c:pt idx="6">
                  <c:v>4.333333333333333</c:v>
                </c:pt>
                <c:pt idx="7">
                  <c:v>4.8888888888888893</c:v>
                </c:pt>
                <c:pt idx="8">
                  <c:v>5.4444444444444446</c:v>
                </c:pt>
                <c:pt idx="9">
                  <c:v>6</c:v>
                </c:pt>
              </c:numCache>
            </c:numRef>
          </c:xVal>
          <c:yVal>
            <c:numRef>
              <c:f>'Q4-Strategy H5'!$G$32:$G$41</c:f>
              <c:numCache>
                <c:formatCode>General</c:formatCode>
                <c:ptCount val="10"/>
                <c:pt idx="0">
                  <c:v>1.81</c:v>
                </c:pt>
                <c:pt idx="1">
                  <c:v>1.8933333333333335</c:v>
                </c:pt>
                <c:pt idx="2">
                  <c:v>1.9766666666666668</c:v>
                </c:pt>
                <c:pt idx="3">
                  <c:v>2.06</c:v>
                </c:pt>
                <c:pt idx="4">
                  <c:v>2.1433333333333335</c:v>
                </c:pt>
                <c:pt idx="5">
                  <c:v>2.2266666666666666</c:v>
                </c:pt>
                <c:pt idx="6">
                  <c:v>2.31</c:v>
                </c:pt>
                <c:pt idx="7">
                  <c:v>2.3933333333333335</c:v>
                </c:pt>
                <c:pt idx="8">
                  <c:v>2.476666666666667</c:v>
                </c:pt>
                <c:pt idx="9">
                  <c:v>2.56</c:v>
                </c:pt>
              </c:numCache>
            </c:numRef>
          </c:yVal>
          <c:smooth val="0"/>
          <c:extLst>
            <c:ext xmlns:c16="http://schemas.microsoft.com/office/drawing/2014/chart" uri="{C3380CC4-5D6E-409C-BE32-E72D297353CC}">
              <c16:uniqueId val="{00000001-2F52-46B8-932D-F74DA99E073F}"/>
            </c:ext>
          </c:extLst>
        </c:ser>
        <c:ser>
          <c:idx val="2"/>
          <c:order val="2"/>
          <c:tx>
            <c:v>Office building</c:v>
          </c:tx>
          <c:spPr>
            <a:ln w="25400">
              <a:solidFill>
                <a:srgbClr val="339966"/>
              </a:solidFill>
              <a:prstDash val="solid"/>
            </a:ln>
          </c:spPr>
          <c:marker>
            <c:symbol val="square"/>
            <c:size val="5"/>
            <c:spPr>
              <a:solidFill>
                <a:srgbClr val="339966"/>
              </a:solidFill>
              <a:ln>
                <a:solidFill>
                  <a:srgbClr val="339966"/>
                </a:solidFill>
                <a:prstDash val="solid"/>
              </a:ln>
            </c:spPr>
          </c:marker>
          <c:xVal>
            <c:numRef>
              <c:f>'Q4-Strategy H5'!$C$32:$C$41</c:f>
              <c:numCache>
                <c:formatCode>0.00</c:formatCode>
                <c:ptCount val="10"/>
                <c:pt idx="0">
                  <c:v>1</c:v>
                </c:pt>
                <c:pt idx="1">
                  <c:v>1.5555555555555556</c:v>
                </c:pt>
                <c:pt idx="2">
                  <c:v>2.1111111111111112</c:v>
                </c:pt>
                <c:pt idx="3">
                  <c:v>2.6666666666666665</c:v>
                </c:pt>
                <c:pt idx="4">
                  <c:v>3.2222222222222223</c:v>
                </c:pt>
                <c:pt idx="5">
                  <c:v>3.7777777777777777</c:v>
                </c:pt>
                <c:pt idx="6">
                  <c:v>4.333333333333333</c:v>
                </c:pt>
                <c:pt idx="7">
                  <c:v>4.8888888888888893</c:v>
                </c:pt>
                <c:pt idx="8">
                  <c:v>5.4444444444444446</c:v>
                </c:pt>
                <c:pt idx="9">
                  <c:v>6</c:v>
                </c:pt>
              </c:numCache>
            </c:numRef>
          </c:xVal>
          <c:yVal>
            <c:numRef>
              <c:f>'Q4-Strategy H5'!$I$32:$I$41</c:f>
              <c:numCache>
                <c:formatCode>General</c:formatCode>
                <c:ptCount val="10"/>
                <c:pt idx="0">
                  <c:v>2.0019999999999998</c:v>
                </c:pt>
                <c:pt idx="1">
                  <c:v>2.0019999999999998</c:v>
                </c:pt>
                <c:pt idx="2">
                  <c:v>2.0019999999999998</c:v>
                </c:pt>
                <c:pt idx="3">
                  <c:v>2.0019999999999998</c:v>
                </c:pt>
                <c:pt idx="4">
                  <c:v>2.0019999999999998</c:v>
                </c:pt>
                <c:pt idx="5">
                  <c:v>2.0019999999999998</c:v>
                </c:pt>
                <c:pt idx="6">
                  <c:v>2.0019999999999998</c:v>
                </c:pt>
                <c:pt idx="7">
                  <c:v>2.0019999999999998</c:v>
                </c:pt>
                <c:pt idx="8">
                  <c:v>2.0019999999999998</c:v>
                </c:pt>
                <c:pt idx="9">
                  <c:v>2.0019999999999998</c:v>
                </c:pt>
              </c:numCache>
            </c:numRef>
          </c:yVal>
          <c:smooth val="0"/>
          <c:extLst>
            <c:ext xmlns:c16="http://schemas.microsoft.com/office/drawing/2014/chart" uri="{C3380CC4-5D6E-409C-BE32-E72D297353CC}">
              <c16:uniqueId val="{00000002-2F52-46B8-932D-F74DA99E073F}"/>
            </c:ext>
          </c:extLst>
        </c:ser>
        <c:dLbls>
          <c:showLegendKey val="0"/>
          <c:showVal val="0"/>
          <c:showCatName val="0"/>
          <c:showSerName val="0"/>
          <c:showPercent val="0"/>
          <c:showBubbleSize val="0"/>
        </c:dLbls>
        <c:axId val="573406456"/>
        <c:axId val="573404488"/>
      </c:scatterChart>
      <c:valAx>
        <c:axId val="573406456"/>
        <c:scaling>
          <c:orientation val="minMax"/>
          <c:max val="7"/>
          <c:min val="0"/>
        </c:scaling>
        <c:delete val="0"/>
        <c:axPos val="b"/>
        <c:title>
          <c:tx>
            <c:rich>
              <a:bodyPr/>
              <a:lstStyle/>
              <a:p>
                <a:pPr>
                  <a:defRPr sz="800" b="0"/>
                </a:pPr>
                <a:r>
                  <a:rPr lang="en-US"/>
                  <a:t>Earnings from Hotel at economic growth (H5)</a:t>
                </a:r>
              </a:p>
            </c:rich>
          </c:tx>
          <c:layout>
            <c:manualLayout>
              <c:xMode val="edge"/>
              <c:yMode val="edge"/>
              <c:x val="0.21522757377290455"/>
              <c:y val="0.92443548689959065"/>
            </c:manualLayout>
          </c:layout>
          <c:overlay val="0"/>
        </c:title>
        <c:numFmt formatCode="0.00" sourceLinked="0"/>
        <c:majorTickMark val="out"/>
        <c:minorTickMark val="none"/>
        <c:tickLblPos val="nextTo"/>
        <c:txPr>
          <a:bodyPr rot="-5400000" vert="horz"/>
          <a:lstStyle/>
          <a:p>
            <a:pPr>
              <a:defRPr sz="800" b="0"/>
            </a:pPr>
            <a:endParaRPr lang="en-US"/>
          </a:p>
        </c:txPr>
        <c:crossAx val="573404488"/>
        <c:crossesAt val="-1.0000000000000001E+300"/>
        <c:crossBetween val="midCat"/>
        <c:majorUnit val="1"/>
      </c:valAx>
      <c:valAx>
        <c:axId val="573404488"/>
        <c:scaling>
          <c:orientation val="minMax"/>
          <c:max val="2.6"/>
          <c:min val="1.7000000000000002"/>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573406456"/>
        <c:crossesAt val="-1.0000000000000001E+300"/>
        <c:crossBetween val="midCat"/>
        <c:majorUnit val="9.9999999999999992E-2"/>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'CalDev Decision tree'</a:t>
            </a:r>
            <a:r>
              <a:rPr lang="en-US" sz="800" b="0"/>
              <a:t>
Expected Value of Node 'Decision' (C15)
With Variation of Probability of approving Hotel permit (D5) </a:t>
            </a:r>
          </a:p>
        </c:rich>
      </c:tx>
      <c:overlay val="0"/>
    </c:title>
    <c:autoTitleDeleted val="0"/>
    <c:plotArea>
      <c:layout>
        <c:manualLayout>
          <c:xMode val="edge"/>
          <c:yMode val="edge"/>
          <c:x val="2.5700934579439252E-2"/>
          <c:y val="0.17227344992050875"/>
          <c:w val="0.7376162705129149"/>
          <c:h val="0.73626378578671303"/>
        </c:manualLayout>
      </c:layout>
      <c:scatterChart>
        <c:scatterStyle val="lineMarker"/>
        <c:varyColors val="0"/>
        <c:ser>
          <c:idx val="0"/>
          <c:order val="0"/>
          <c:tx>
            <c:v>Sell the property</c:v>
          </c:tx>
          <c:spPr>
            <a:ln w="25400">
              <a:solidFill>
                <a:srgbClr val="333399"/>
              </a:solidFill>
              <a:prstDash val="solid"/>
            </a:ln>
          </c:spPr>
          <c:marker>
            <c:symbol val="diamond"/>
            <c:size val="5"/>
            <c:spPr>
              <a:solidFill>
                <a:srgbClr val="333399"/>
              </a:solidFill>
              <a:ln>
                <a:solidFill>
                  <a:srgbClr val="333399"/>
                </a:solidFill>
                <a:prstDash val="solid"/>
              </a:ln>
            </c:spPr>
          </c:marker>
          <c:xVal>
            <c:numRef>
              <c:f>'Q4-Strategy D5'!$C$32:$C$41</c:f>
              <c:numCache>
                <c:formatCode>0.00</c:formatCode>
                <c:ptCount val="10"/>
                <c:pt idx="0">
                  <c:v>0.1</c:v>
                </c:pt>
                <c:pt idx="1">
                  <c:v>0.19444444444444445</c:v>
                </c:pt>
                <c:pt idx="2">
                  <c:v>0.28888888888888886</c:v>
                </c:pt>
                <c:pt idx="3">
                  <c:v>0.3833333333333333</c:v>
                </c:pt>
                <c:pt idx="4">
                  <c:v>0.47777777777777775</c:v>
                </c:pt>
                <c:pt idx="5">
                  <c:v>0.57222222222222219</c:v>
                </c:pt>
                <c:pt idx="6">
                  <c:v>0.66666666666666663</c:v>
                </c:pt>
                <c:pt idx="7">
                  <c:v>0.76111111111111107</c:v>
                </c:pt>
                <c:pt idx="8">
                  <c:v>0.85555555555555551</c:v>
                </c:pt>
                <c:pt idx="9">
                  <c:v>0.95</c:v>
                </c:pt>
              </c:numCache>
            </c:numRef>
          </c:xVal>
          <c:yVal>
            <c:numRef>
              <c:f>'Q4-Strategy D5'!$E$32:$E$41</c:f>
              <c:numCache>
                <c:formatCode>General</c:formatCode>
                <c:ptCount val="10"/>
                <c:pt idx="0">
                  <c:v>2.1</c:v>
                </c:pt>
                <c:pt idx="1">
                  <c:v>2.1</c:v>
                </c:pt>
                <c:pt idx="2">
                  <c:v>2.1</c:v>
                </c:pt>
                <c:pt idx="3">
                  <c:v>2.1</c:v>
                </c:pt>
                <c:pt idx="4">
                  <c:v>2.1</c:v>
                </c:pt>
                <c:pt idx="5">
                  <c:v>2.1</c:v>
                </c:pt>
                <c:pt idx="6">
                  <c:v>2.1</c:v>
                </c:pt>
                <c:pt idx="7">
                  <c:v>2.1</c:v>
                </c:pt>
                <c:pt idx="8">
                  <c:v>2.1</c:v>
                </c:pt>
                <c:pt idx="9">
                  <c:v>2.1</c:v>
                </c:pt>
              </c:numCache>
            </c:numRef>
          </c:yVal>
          <c:smooth val="0"/>
          <c:extLst>
            <c:ext xmlns:c16="http://schemas.microsoft.com/office/drawing/2014/chart" uri="{C3380CC4-5D6E-409C-BE32-E72D297353CC}">
              <c16:uniqueId val="{00000000-01D5-4DD8-8379-C7E3EB36868A}"/>
            </c:ext>
          </c:extLst>
        </c:ser>
        <c:ser>
          <c:idx val="1"/>
          <c:order val="1"/>
          <c:tx>
            <c:v>Build a hotel</c:v>
          </c:tx>
          <c:spPr>
            <a:ln w="25400">
              <a:solidFill>
                <a:srgbClr val="993366"/>
              </a:solidFill>
              <a:prstDash val="solid"/>
            </a:ln>
          </c:spPr>
          <c:marker>
            <c:symbol val="triangle"/>
            <c:size val="5"/>
            <c:spPr>
              <a:solidFill>
                <a:srgbClr val="993366"/>
              </a:solidFill>
              <a:ln>
                <a:solidFill>
                  <a:srgbClr val="993366"/>
                </a:solidFill>
                <a:prstDash val="solid"/>
              </a:ln>
            </c:spPr>
          </c:marker>
          <c:xVal>
            <c:numRef>
              <c:f>'Q4-Strategy D5'!$C$32:$C$41</c:f>
              <c:numCache>
                <c:formatCode>0.00</c:formatCode>
                <c:ptCount val="10"/>
                <c:pt idx="0">
                  <c:v>0.1</c:v>
                </c:pt>
                <c:pt idx="1">
                  <c:v>0.19444444444444445</c:v>
                </c:pt>
                <c:pt idx="2">
                  <c:v>0.28888888888888886</c:v>
                </c:pt>
                <c:pt idx="3">
                  <c:v>0.3833333333333333</c:v>
                </c:pt>
                <c:pt idx="4">
                  <c:v>0.47777777777777775</c:v>
                </c:pt>
                <c:pt idx="5">
                  <c:v>0.57222222222222219</c:v>
                </c:pt>
                <c:pt idx="6">
                  <c:v>0.66666666666666663</c:v>
                </c:pt>
                <c:pt idx="7">
                  <c:v>0.76111111111111107</c:v>
                </c:pt>
                <c:pt idx="8">
                  <c:v>0.85555555555555551</c:v>
                </c:pt>
                <c:pt idx="9">
                  <c:v>0.95</c:v>
                </c:pt>
              </c:numCache>
            </c:numRef>
          </c:xVal>
          <c:yVal>
            <c:numRef>
              <c:f>'Q4-Strategy D5'!$G$32:$G$41</c:f>
              <c:numCache>
                <c:formatCode>General</c:formatCode>
                <c:ptCount val="10"/>
                <c:pt idx="0">
                  <c:v>2.1280000000000001</c:v>
                </c:pt>
                <c:pt idx="1">
                  <c:v>2.1544444444444446</c:v>
                </c:pt>
                <c:pt idx="2">
                  <c:v>2.1808888888888891</c:v>
                </c:pt>
                <c:pt idx="3">
                  <c:v>2.2073333333333336</c:v>
                </c:pt>
                <c:pt idx="4">
                  <c:v>2.2337777777777776</c:v>
                </c:pt>
                <c:pt idx="5">
                  <c:v>2.2602222222222221</c:v>
                </c:pt>
                <c:pt idx="6">
                  <c:v>2.2866666666666666</c:v>
                </c:pt>
                <c:pt idx="7">
                  <c:v>2.3131111111111111</c:v>
                </c:pt>
                <c:pt idx="8">
                  <c:v>2.3395555555555552</c:v>
                </c:pt>
                <c:pt idx="9">
                  <c:v>2.3659999999999997</c:v>
                </c:pt>
              </c:numCache>
            </c:numRef>
          </c:yVal>
          <c:smooth val="0"/>
          <c:extLst>
            <c:ext xmlns:c16="http://schemas.microsoft.com/office/drawing/2014/chart" uri="{C3380CC4-5D6E-409C-BE32-E72D297353CC}">
              <c16:uniqueId val="{00000001-01D5-4DD8-8379-C7E3EB36868A}"/>
            </c:ext>
          </c:extLst>
        </c:ser>
        <c:ser>
          <c:idx val="2"/>
          <c:order val="2"/>
          <c:tx>
            <c:v>Office building</c:v>
          </c:tx>
          <c:spPr>
            <a:ln w="25400">
              <a:solidFill>
                <a:srgbClr val="339966"/>
              </a:solidFill>
              <a:prstDash val="solid"/>
            </a:ln>
          </c:spPr>
          <c:marker>
            <c:symbol val="square"/>
            <c:size val="5"/>
            <c:spPr>
              <a:solidFill>
                <a:srgbClr val="339966"/>
              </a:solidFill>
              <a:ln>
                <a:solidFill>
                  <a:srgbClr val="339966"/>
                </a:solidFill>
                <a:prstDash val="solid"/>
              </a:ln>
            </c:spPr>
          </c:marker>
          <c:xVal>
            <c:numRef>
              <c:f>'Q4-Strategy D5'!$C$32:$C$41</c:f>
              <c:numCache>
                <c:formatCode>0.00</c:formatCode>
                <c:ptCount val="10"/>
                <c:pt idx="0">
                  <c:v>0.1</c:v>
                </c:pt>
                <c:pt idx="1">
                  <c:v>0.19444444444444445</c:v>
                </c:pt>
                <c:pt idx="2">
                  <c:v>0.28888888888888886</c:v>
                </c:pt>
                <c:pt idx="3">
                  <c:v>0.3833333333333333</c:v>
                </c:pt>
                <c:pt idx="4">
                  <c:v>0.47777777777777775</c:v>
                </c:pt>
                <c:pt idx="5">
                  <c:v>0.57222222222222219</c:v>
                </c:pt>
                <c:pt idx="6">
                  <c:v>0.66666666666666663</c:v>
                </c:pt>
                <c:pt idx="7">
                  <c:v>0.76111111111111107</c:v>
                </c:pt>
                <c:pt idx="8">
                  <c:v>0.85555555555555551</c:v>
                </c:pt>
                <c:pt idx="9">
                  <c:v>0.95</c:v>
                </c:pt>
              </c:numCache>
            </c:numRef>
          </c:xVal>
          <c:yVal>
            <c:numRef>
              <c:f>'Q4-Strategy D5'!$I$32:$I$41</c:f>
              <c:numCache>
                <c:formatCode>General</c:formatCode>
                <c:ptCount val="10"/>
                <c:pt idx="0">
                  <c:v>2.0019999999999998</c:v>
                </c:pt>
                <c:pt idx="1">
                  <c:v>2.0019999999999998</c:v>
                </c:pt>
                <c:pt idx="2">
                  <c:v>2.0019999999999998</c:v>
                </c:pt>
                <c:pt idx="3">
                  <c:v>2.0019999999999998</c:v>
                </c:pt>
                <c:pt idx="4">
                  <c:v>2.0019999999999998</c:v>
                </c:pt>
                <c:pt idx="5">
                  <c:v>2.0019999999999998</c:v>
                </c:pt>
                <c:pt idx="6">
                  <c:v>2.0019999999999998</c:v>
                </c:pt>
                <c:pt idx="7">
                  <c:v>2.0019999999999998</c:v>
                </c:pt>
                <c:pt idx="8">
                  <c:v>2.0019999999999998</c:v>
                </c:pt>
                <c:pt idx="9">
                  <c:v>2.0019999999999998</c:v>
                </c:pt>
              </c:numCache>
            </c:numRef>
          </c:yVal>
          <c:smooth val="0"/>
          <c:extLst>
            <c:ext xmlns:c16="http://schemas.microsoft.com/office/drawing/2014/chart" uri="{C3380CC4-5D6E-409C-BE32-E72D297353CC}">
              <c16:uniqueId val="{00000002-01D5-4DD8-8379-C7E3EB36868A}"/>
            </c:ext>
          </c:extLst>
        </c:ser>
        <c:dLbls>
          <c:showLegendKey val="0"/>
          <c:showVal val="0"/>
          <c:showCatName val="0"/>
          <c:showSerName val="0"/>
          <c:showPercent val="0"/>
          <c:showBubbleSize val="0"/>
        </c:dLbls>
        <c:axId val="573409080"/>
        <c:axId val="573409408"/>
      </c:scatterChart>
      <c:valAx>
        <c:axId val="573409080"/>
        <c:scaling>
          <c:orientation val="minMax"/>
          <c:max val="1"/>
          <c:min val="0"/>
        </c:scaling>
        <c:delete val="0"/>
        <c:axPos val="b"/>
        <c:title>
          <c:tx>
            <c:rich>
              <a:bodyPr/>
              <a:lstStyle/>
              <a:p>
                <a:pPr>
                  <a:defRPr sz="800" b="0"/>
                </a:pPr>
                <a:r>
                  <a:rPr lang="en-US"/>
                  <a:t>Probability of approving Hotel permit (D5)</a:t>
                </a:r>
              </a:p>
            </c:rich>
          </c:tx>
          <c:layout>
            <c:manualLayout>
              <c:xMode val="edge"/>
              <c:yMode val="edge"/>
              <c:x val="0.22748215468393554"/>
              <c:y val="0.92443548689959065"/>
            </c:manualLayout>
          </c:layout>
          <c:overlay val="0"/>
        </c:title>
        <c:numFmt formatCode="0.00" sourceLinked="0"/>
        <c:majorTickMark val="out"/>
        <c:minorTickMark val="none"/>
        <c:tickLblPos val="nextTo"/>
        <c:txPr>
          <a:bodyPr rot="-5400000" vert="horz"/>
          <a:lstStyle/>
          <a:p>
            <a:pPr>
              <a:defRPr sz="800" b="0"/>
            </a:pPr>
            <a:endParaRPr lang="en-US"/>
          </a:p>
        </c:txPr>
        <c:crossAx val="573409408"/>
        <c:crossesAt val="-1.0000000000000001E+300"/>
        <c:crossBetween val="midCat"/>
        <c:majorUnit val="0.1"/>
      </c:valAx>
      <c:valAx>
        <c:axId val="573409408"/>
        <c:scaling>
          <c:orientation val="minMax"/>
          <c:max val="2.4"/>
          <c:min val="1.9500000000000002"/>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573409080"/>
        <c:crossesAt val="-1.0000000000000001E+300"/>
        <c:crossBetween val="midCat"/>
        <c:majorUnit val="4.9999999999999968E-2"/>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'CalDev Decision tree'</a:t>
            </a:r>
            <a:r>
              <a:rPr lang="en-US" sz="800" b="0"/>
              <a:t>
Expected Value of Node 'Decision' (C15)
With Variation of Probabilty of Office permit approval (D6) </a:t>
            </a:r>
          </a:p>
        </c:rich>
      </c:tx>
      <c:overlay val="0"/>
    </c:title>
    <c:autoTitleDeleted val="0"/>
    <c:plotArea>
      <c:layout>
        <c:manualLayout>
          <c:xMode val="edge"/>
          <c:yMode val="edge"/>
          <c:x val="2.5700934579439252E-2"/>
          <c:y val="0.17227344992050875"/>
          <c:w val="0.7376162705129149"/>
          <c:h val="0.73626378578671303"/>
        </c:manualLayout>
      </c:layout>
      <c:scatterChart>
        <c:scatterStyle val="lineMarker"/>
        <c:varyColors val="0"/>
        <c:ser>
          <c:idx val="0"/>
          <c:order val="0"/>
          <c:tx>
            <c:v>Sell the property</c:v>
          </c:tx>
          <c:spPr>
            <a:ln w="25400">
              <a:solidFill>
                <a:srgbClr val="333399"/>
              </a:solidFill>
              <a:prstDash val="solid"/>
            </a:ln>
          </c:spPr>
          <c:marker>
            <c:symbol val="diamond"/>
            <c:size val="5"/>
            <c:spPr>
              <a:solidFill>
                <a:srgbClr val="333399"/>
              </a:solidFill>
              <a:ln>
                <a:solidFill>
                  <a:srgbClr val="333399"/>
                </a:solidFill>
                <a:prstDash val="solid"/>
              </a:ln>
            </c:spPr>
          </c:marker>
          <c:xVal>
            <c:numRef>
              <c:f>'Q4-Strategy D6'!$C$32:$C$41</c:f>
              <c:numCache>
                <c:formatCode>0.00</c:formatCode>
                <c:ptCount val="10"/>
                <c:pt idx="0">
                  <c:v>0.1</c:v>
                </c:pt>
                <c:pt idx="1">
                  <c:v>0.19444444444444445</c:v>
                </c:pt>
                <c:pt idx="2">
                  <c:v>0.28888888888888886</c:v>
                </c:pt>
                <c:pt idx="3">
                  <c:v>0.3833333333333333</c:v>
                </c:pt>
                <c:pt idx="4">
                  <c:v>0.47777777777777775</c:v>
                </c:pt>
                <c:pt idx="5">
                  <c:v>0.57222222222222219</c:v>
                </c:pt>
                <c:pt idx="6">
                  <c:v>0.66666666666666663</c:v>
                </c:pt>
                <c:pt idx="7">
                  <c:v>0.76111111111111107</c:v>
                </c:pt>
                <c:pt idx="8">
                  <c:v>0.85555555555555551</c:v>
                </c:pt>
                <c:pt idx="9">
                  <c:v>0.95</c:v>
                </c:pt>
              </c:numCache>
            </c:numRef>
          </c:xVal>
          <c:yVal>
            <c:numRef>
              <c:f>'Q4-Strategy D6'!$E$32:$E$41</c:f>
              <c:numCache>
                <c:formatCode>General</c:formatCode>
                <c:ptCount val="10"/>
                <c:pt idx="0">
                  <c:v>2.1</c:v>
                </c:pt>
                <c:pt idx="1">
                  <c:v>2.1</c:v>
                </c:pt>
                <c:pt idx="2">
                  <c:v>2.1</c:v>
                </c:pt>
                <c:pt idx="3">
                  <c:v>2.1</c:v>
                </c:pt>
                <c:pt idx="4">
                  <c:v>2.1</c:v>
                </c:pt>
                <c:pt idx="5">
                  <c:v>2.1</c:v>
                </c:pt>
                <c:pt idx="6">
                  <c:v>2.1</c:v>
                </c:pt>
                <c:pt idx="7">
                  <c:v>2.1</c:v>
                </c:pt>
                <c:pt idx="8">
                  <c:v>2.1</c:v>
                </c:pt>
                <c:pt idx="9">
                  <c:v>2.1</c:v>
                </c:pt>
              </c:numCache>
            </c:numRef>
          </c:yVal>
          <c:smooth val="0"/>
          <c:extLst>
            <c:ext xmlns:c16="http://schemas.microsoft.com/office/drawing/2014/chart" uri="{C3380CC4-5D6E-409C-BE32-E72D297353CC}">
              <c16:uniqueId val="{00000000-8830-481C-8692-F69959691C51}"/>
            </c:ext>
          </c:extLst>
        </c:ser>
        <c:ser>
          <c:idx val="1"/>
          <c:order val="1"/>
          <c:tx>
            <c:v>Build a hotel</c:v>
          </c:tx>
          <c:spPr>
            <a:ln w="25400">
              <a:solidFill>
                <a:srgbClr val="993366"/>
              </a:solidFill>
              <a:prstDash val="solid"/>
            </a:ln>
          </c:spPr>
          <c:marker>
            <c:symbol val="triangle"/>
            <c:size val="5"/>
            <c:spPr>
              <a:solidFill>
                <a:srgbClr val="993366"/>
              </a:solidFill>
              <a:ln>
                <a:solidFill>
                  <a:srgbClr val="993366"/>
                </a:solidFill>
                <a:prstDash val="solid"/>
              </a:ln>
            </c:spPr>
          </c:marker>
          <c:xVal>
            <c:numRef>
              <c:f>'Q4-Strategy D6'!$C$32:$C$41</c:f>
              <c:numCache>
                <c:formatCode>0.00</c:formatCode>
                <c:ptCount val="10"/>
                <c:pt idx="0">
                  <c:v>0.1</c:v>
                </c:pt>
                <c:pt idx="1">
                  <c:v>0.19444444444444445</c:v>
                </c:pt>
                <c:pt idx="2">
                  <c:v>0.28888888888888886</c:v>
                </c:pt>
                <c:pt idx="3">
                  <c:v>0.3833333333333333</c:v>
                </c:pt>
                <c:pt idx="4">
                  <c:v>0.47777777777777775</c:v>
                </c:pt>
                <c:pt idx="5">
                  <c:v>0.57222222222222219</c:v>
                </c:pt>
                <c:pt idx="6">
                  <c:v>0.66666666666666663</c:v>
                </c:pt>
                <c:pt idx="7">
                  <c:v>0.76111111111111107</c:v>
                </c:pt>
                <c:pt idx="8">
                  <c:v>0.85555555555555551</c:v>
                </c:pt>
                <c:pt idx="9">
                  <c:v>0.95</c:v>
                </c:pt>
              </c:numCache>
            </c:numRef>
          </c:xVal>
          <c:yVal>
            <c:numRef>
              <c:f>'Q4-Strategy D6'!$G$32:$G$41</c:f>
              <c:numCache>
                <c:formatCode>General</c:formatCode>
                <c:ptCount val="10"/>
                <c:pt idx="0">
                  <c:v>2.17</c:v>
                </c:pt>
                <c:pt idx="1">
                  <c:v>2.17</c:v>
                </c:pt>
                <c:pt idx="2">
                  <c:v>2.17</c:v>
                </c:pt>
                <c:pt idx="3">
                  <c:v>2.17</c:v>
                </c:pt>
                <c:pt idx="4">
                  <c:v>2.17</c:v>
                </c:pt>
                <c:pt idx="5">
                  <c:v>2.17</c:v>
                </c:pt>
                <c:pt idx="6">
                  <c:v>2.17</c:v>
                </c:pt>
                <c:pt idx="7">
                  <c:v>2.17</c:v>
                </c:pt>
                <c:pt idx="8">
                  <c:v>2.17</c:v>
                </c:pt>
                <c:pt idx="9">
                  <c:v>2.17</c:v>
                </c:pt>
              </c:numCache>
            </c:numRef>
          </c:yVal>
          <c:smooth val="0"/>
          <c:extLst>
            <c:ext xmlns:c16="http://schemas.microsoft.com/office/drawing/2014/chart" uri="{C3380CC4-5D6E-409C-BE32-E72D297353CC}">
              <c16:uniqueId val="{00000001-8830-481C-8692-F69959691C51}"/>
            </c:ext>
          </c:extLst>
        </c:ser>
        <c:ser>
          <c:idx val="2"/>
          <c:order val="2"/>
          <c:tx>
            <c:v>Office building</c:v>
          </c:tx>
          <c:spPr>
            <a:ln w="25400">
              <a:solidFill>
                <a:srgbClr val="339966"/>
              </a:solidFill>
              <a:prstDash val="solid"/>
            </a:ln>
          </c:spPr>
          <c:marker>
            <c:symbol val="square"/>
            <c:size val="5"/>
            <c:spPr>
              <a:solidFill>
                <a:srgbClr val="339966"/>
              </a:solidFill>
              <a:ln>
                <a:solidFill>
                  <a:srgbClr val="339966"/>
                </a:solidFill>
                <a:prstDash val="solid"/>
              </a:ln>
            </c:spPr>
          </c:marker>
          <c:xVal>
            <c:numRef>
              <c:f>'Q4-Strategy D6'!$C$32:$C$41</c:f>
              <c:numCache>
                <c:formatCode>0.00</c:formatCode>
                <c:ptCount val="10"/>
                <c:pt idx="0">
                  <c:v>0.1</c:v>
                </c:pt>
                <c:pt idx="1">
                  <c:v>0.19444444444444445</c:v>
                </c:pt>
                <c:pt idx="2">
                  <c:v>0.28888888888888886</c:v>
                </c:pt>
                <c:pt idx="3">
                  <c:v>0.3833333333333333</c:v>
                </c:pt>
                <c:pt idx="4">
                  <c:v>0.47777777777777775</c:v>
                </c:pt>
                <c:pt idx="5">
                  <c:v>0.57222222222222219</c:v>
                </c:pt>
                <c:pt idx="6">
                  <c:v>0.66666666666666663</c:v>
                </c:pt>
                <c:pt idx="7">
                  <c:v>0.76111111111111107</c:v>
                </c:pt>
                <c:pt idx="8">
                  <c:v>0.85555555555555551</c:v>
                </c:pt>
                <c:pt idx="9">
                  <c:v>0.95</c:v>
                </c:pt>
              </c:numCache>
            </c:numRef>
          </c:xVal>
          <c:yVal>
            <c:numRef>
              <c:f>'Q4-Strategy D6'!$I$32:$I$41</c:f>
              <c:numCache>
                <c:formatCode>General</c:formatCode>
                <c:ptCount val="10"/>
                <c:pt idx="0">
                  <c:v>2.0860000000000003</c:v>
                </c:pt>
                <c:pt idx="1">
                  <c:v>2.0727777777777781</c:v>
                </c:pt>
                <c:pt idx="2">
                  <c:v>2.0595555555555558</c:v>
                </c:pt>
                <c:pt idx="3">
                  <c:v>2.0463333333333336</c:v>
                </c:pt>
                <c:pt idx="4">
                  <c:v>2.0331111111111113</c:v>
                </c:pt>
                <c:pt idx="5">
                  <c:v>2.0198888888888886</c:v>
                </c:pt>
                <c:pt idx="6">
                  <c:v>2.0066666666666668</c:v>
                </c:pt>
                <c:pt idx="7">
                  <c:v>1.9934444444444446</c:v>
                </c:pt>
                <c:pt idx="8">
                  <c:v>1.9802222222222223</c:v>
                </c:pt>
                <c:pt idx="9">
                  <c:v>1.9670000000000001</c:v>
                </c:pt>
              </c:numCache>
            </c:numRef>
          </c:yVal>
          <c:smooth val="0"/>
          <c:extLst>
            <c:ext xmlns:c16="http://schemas.microsoft.com/office/drawing/2014/chart" uri="{C3380CC4-5D6E-409C-BE32-E72D297353CC}">
              <c16:uniqueId val="{00000002-8830-481C-8692-F69959691C51}"/>
            </c:ext>
          </c:extLst>
        </c:ser>
        <c:dLbls>
          <c:showLegendKey val="0"/>
          <c:showVal val="0"/>
          <c:showCatName val="0"/>
          <c:showSerName val="0"/>
          <c:showPercent val="0"/>
          <c:showBubbleSize val="0"/>
        </c:dLbls>
        <c:axId val="573415640"/>
        <c:axId val="573411704"/>
      </c:scatterChart>
      <c:valAx>
        <c:axId val="573415640"/>
        <c:scaling>
          <c:orientation val="minMax"/>
          <c:max val="1"/>
          <c:min val="0"/>
        </c:scaling>
        <c:delete val="0"/>
        <c:axPos val="b"/>
        <c:title>
          <c:tx>
            <c:rich>
              <a:bodyPr/>
              <a:lstStyle/>
              <a:p>
                <a:pPr>
                  <a:defRPr sz="800" b="0"/>
                </a:pPr>
                <a:r>
                  <a:rPr lang="en-US"/>
                  <a:t>Probabilty of Office permit approval (D6)</a:t>
                </a:r>
              </a:p>
            </c:rich>
          </c:tx>
          <c:layout>
            <c:manualLayout>
              <c:xMode val="edge"/>
              <c:yMode val="edge"/>
              <c:x val="0.23250551916991685"/>
              <c:y val="0.92443548689959065"/>
            </c:manualLayout>
          </c:layout>
          <c:overlay val="0"/>
        </c:title>
        <c:numFmt formatCode="0.00" sourceLinked="0"/>
        <c:majorTickMark val="out"/>
        <c:minorTickMark val="none"/>
        <c:tickLblPos val="nextTo"/>
        <c:txPr>
          <a:bodyPr rot="-5400000" vert="horz"/>
          <a:lstStyle/>
          <a:p>
            <a:pPr>
              <a:defRPr sz="800" b="0"/>
            </a:pPr>
            <a:endParaRPr lang="en-US"/>
          </a:p>
        </c:txPr>
        <c:crossAx val="573411704"/>
        <c:crossesAt val="-1.0000000000000001E+300"/>
        <c:crossBetween val="midCat"/>
        <c:majorUnit val="0.1"/>
      </c:valAx>
      <c:valAx>
        <c:axId val="573411704"/>
        <c:scaling>
          <c:orientation val="minMax"/>
          <c:max val="2.1999999999999997"/>
          <c:min val="1.9500000000000002"/>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573415640"/>
        <c:crossesAt val="-1.0000000000000001E+300"/>
        <c:crossBetween val="midCat"/>
        <c:majorUnit val="4.9999999999999913E-2"/>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Tornado Graph of Decision Tree 'CalDev Decision tree'</a:t>
            </a:r>
            <a:r>
              <a:rPr lang="en-US" sz="800" b="0"/>
              <a:t>
Expected Value of Entire Model </a:t>
            </a:r>
          </a:p>
        </c:rich>
      </c:tx>
      <c:overlay val="0"/>
    </c:title>
    <c:autoTitleDeleted val="0"/>
    <c:plotArea>
      <c:layout>
        <c:manualLayout>
          <c:xMode val="edge"/>
          <c:yMode val="edge"/>
          <c:x val="2.5700934579439252E-2"/>
          <c:y val="0.14122429052489266"/>
          <c:w val="0.94859813084112155"/>
          <c:h val="0.76731294518232918"/>
        </c:manualLayout>
      </c:layout>
      <c:barChart>
        <c:barDir val="bar"/>
        <c:grouping val="stacked"/>
        <c:varyColors val="0"/>
        <c:ser>
          <c:idx val="0"/>
          <c:order val="0"/>
          <c:spPr>
            <a:noFill/>
            <a:ln w="25400">
              <a:noFill/>
            </a:ln>
          </c:spPr>
          <c:invertIfNegative val="0"/>
          <c:cat>
            <c:strRef>
              <c:f>'Q4-Tornado'!$C$33:$C$35</c:f>
              <c:strCache>
                <c:ptCount val="3"/>
                <c:pt idx="0">
                  <c:v>Earnings from Hotel at economic growth (H5)</c:v>
                </c:pt>
                <c:pt idx="1">
                  <c:v>Probability of approving Hotel permit (D5)</c:v>
                </c:pt>
                <c:pt idx="2">
                  <c:v>Probabilty of Office permit approval (D6)</c:v>
                </c:pt>
              </c:strCache>
            </c:strRef>
          </c:cat>
          <c:val>
            <c:numLit>
              <c:formatCode>General</c:formatCode>
              <c:ptCount val="3"/>
              <c:pt idx="0">
                <c:v>0</c:v>
              </c:pt>
              <c:pt idx="1">
                <c:v>0</c:v>
              </c:pt>
              <c:pt idx="2">
                <c:v>0</c:v>
              </c:pt>
            </c:numLit>
          </c:val>
          <c:extLst>
            <c:ext xmlns:c16="http://schemas.microsoft.com/office/drawing/2014/chart" uri="{C3380CC4-5D6E-409C-BE32-E72D297353CC}">
              <c16:uniqueId val="{00000000-FD88-4164-87B1-62B1501E317F}"/>
            </c:ext>
          </c:extLst>
        </c:ser>
        <c:ser>
          <c:idx val="1"/>
          <c:order val="1"/>
          <c:spPr>
            <a:noFill/>
            <a:ln w="25400">
              <a:noFill/>
            </a:ln>
          </c:spPr>
          <c:invertIfNegative val="0"/>
          <c:cat>
            <c:strRef>
              <c:f>'Q4-Tornado'!$C$33:$C$35</c:f>
              <c:strCache>
                <c:ptCount val="3"/>
                <c:pt idx="0">
                  <c:v>Earnings from Hotel at economic growth (H5)</c:v>
                </c:pt>
                <c:pt idx="1">
                  <c:v>Probability of approving Hotel permit (D5)</c:v>
                </c:pt>
                <c:pt idx="2">
                  <c:v>Probabilty of Office permit approval (D6)</c:v>
                </c:pt>
              </c:strCache>
            </c:strRef>
          </c:cat>
          <c:val>
            <c:numLit>
              <c:formatCode>General</c:formatCode>
              <c:ptCount val="3"/>
              <c:pt idx="0">
                <c:v>2.1</c:v>
              </c:pt>
              <c:pt idx="1">
                <c:v>2.1280000000000001</c:v>
              </c:pt>
              <c:pt idx="2">
                <c:v>2.17</c:v>
              </c:pt>
            </c:numLit>
          </c:val>
          <c:extLst>
            <c:ext xmlns:c16="http://schemas.microsoft.com/office/drawing/2014/chart" uri="{C3380CC4-5D6E-409C-BE32-E72D297353CC}">
              <c16:uniqueId val="{00000001-FD88-4164-87B1-62B1501E317F}"/>
            </c:ext>
          </c:extLst>
        </c:ser>
        <c:ser>
          <c:idx val="2"/>
          <c:order val="2"/>
          <c:spPr>
            <a:solidFill>
              <a:srgbClr val="333399"/>
            </a:solidFill>
            <a:ln w="25400">
              <a:noFill/>
            </a:ln>
          </c:spPr>
          <c:invertIfNegative val="0"/>
          <c:cat>
            <c:strRef>
              <c:f>'Q4-Tornado'!$C$33:$C$35</c:f>
              <c:strCache>
                <c:ptCount val="3"/>
                <c:pt idx="0">
                  <c:v>Earnings from Hotel at economic growth (H5)</c:v>
                </c:pt>
                <c:pt idx="1">
                  <c:v>Probability of approving Hotel permit (D5)</c:v>
                </c:pt>
                <c:pt idx="2">
                  <c:v>Probabilty of Office permit approval (D6)</c:v>
                </c:pt>
              </c:strCache>
            </c:strRef>
          </c:cat>
          <c:val>
            <c:numLit>
              <c:formatCode>General</c:formatCode>
              <c:ptCount val="3"/>
              <c:pt idx="0">
                <c:v>0</c:v>
              </c:pt>
              <c:pt idx="1">
                <c:v>0</c:v>
              </c:pt>
              <c:pt idx="2">
                <c:v>0</c:v>
              </c:pt>
            </c:numLit>
          </c:val>
          <c:extLst>
            <c:ext xmlns:c16="http://schemas.microsoft.com/office/drawing/2014/chart" uri="{C3380CC4-5D6E-409C-BE32-E72D297353CC}">
              <c16:uniqueId val="{00000002-FD88-4164-87B1-62B1501E317F}"/>
            </c:ext>
          </c:extLst>
        </c:ser>
        <c:ser>
          <c:idx val="3"/>
          <c:order val="3"/>
          <c:spPr>
            <a:solidFill>
              <a:srgbClr val="333399"/>
            </a:solidFill>
            <a:ln w="25400">
              <a:noFill/>
            </a:ln>
          </c:spPr>
          <c:invertIfNegative val="0"/>
          <c:cat>
            <c:strRef>
              <c:f>'Q4-Tornado'!$C$33:$C$35</c:f>
              <c:strCache>
                <c:ptCount val="3"/>
                <c:pt idx="0">
                  <c:v>Earnings from Hotel at economic growth (H5)</c:v>
                </c:pt>
                <c:pt idx="1">
                  <c:v>Probability of approving Hotel permit (D5)</c:v>
                </c:pt>
                <c:pt idx="2">
                  <c:v>Probabilty of Office permit approval (D6)</c:v>
                </c:pt>
              </c:strCache>
            </c:strRef>
          </c:cat>
          <c:val>
            <c:numLit>
              <c:formatCode>General</c:formatCode>
              <c:ptCount val="3"/>
              <c:pt idx="0">
                <c:v>0.45999999999999996</c:v>
              </c:pt>
              <c:pt idx="1">
                <c:v>0.23799999999999955</c:v>
              </c:pt>
              <c:pt idx="2">
                <c:v>0</c:v>
              </c:pt>
            </c:numLit>
          </c:val>
          <c:extLst>
            <c:ext xmlns:c16="http://schemas.microsoft.com/office/drawing/2014/chart" uri="{C3380CC4-5D6E-409C-BE32-E72D297353CC}">
              <c16:uniqueId val="{00000003-FD88-4164-87B1-62B1501E317F}"/>
            </c:ext>
          </c:extLst>
        </c:ser>
        <c:dLbls>
          <c:showLegendKey val="0"/>
          <c:showVal val="0"/>
          <c:showCatName val="0"/>
          <c:showSerName val="0"/>
          <c:showPercent val="0"/>
          <c:showBubbleSize val="0"/>
        </c:dLbls>
        <c:gapWidth val="50"/>
        <c:overlap val="100"/>
        <c:axId val="573420888"/>
        <c:axId val="573421216"/>
      </c:barChart>
      <c:catAx>
        <c:axId val="573420888"/>
        <c:scaling>
          <c:orientation val="maxMin"/>
        </c:scaling>
        <c:delete val="0"/>
        <c:axPos val="l"/>
        <c:numFmt formatCode="General" sourceLinked="1"/>
        <c:majorTickMark val="none"/>
        <c:minorTickMark val="none"/>
        <c:tickLblPos val="low"/>
        <c:txPr>
          <a:bodyPr rot="0" vert="horz"/>
          <a:lstStyle/>
          <a:p>
            <a:pPr>
              <a:defRPr sz="800"/>
            </a:pPr>
            <a:endParaRPr lang="en-US"/>
          </a:p>
        </c:txPr>
        <c:crossAx val="573421216"/>
        <c:crossesAt val="-1.0000000000000001E+300"/>
        <c:auto val="1"/>
        <c:lblAlgn val="ctr"/>
        <c:lblOffset val="100"/>
        <c:noMultiLvlLbl val="0"/>
      </c:catAx>
      <c:valAx>
        <c:axId val="573421216"/>
        <c:scaling>
          <c:orientation val="minMax"/>
          <c:max val="2.6"/>
          <c:min val="2.0500000000000003"/>
        </c:scaling>
        <c:delete val="0"/>
        <c:axPos val="b"/>
        <c:title>
          <c:tx>
            <c:rich>
              <a:bodyPr/>
              <a:lstStyle/>
              <a:p>
                <a:pPr>
                  <a:defRPr sz="800" b="0"/>
                </a:pPr>
                <a:r>
                  <a:rPr lang="en-US"/>
                  <a:t>Expected Value</a:t>
                </a:r>
              </a:p>
            </c:rich>
          </c:tx>
          <c:layout>
            <c:manualLayout>
              <c:xMode val="edge"/>
              <c:yMode val="edge"/>
              <c:x val="0.446075686216793"/>
              <c:y val="0.92443548689959065"/>
            </c:manualLayout>
          </c:layout>
          <c:overlay val="0"/>
        </c:title>
        <c:numFmt formatCode="General" sourceLinked="0"/>
        <c:majorTickMark val="out"/>
        <c:minorTickMark val="none"/>
        <c:tickLblPos val="nextTo"/>
        <c:txPr>
          <a:bodyPr rot="-5400000" vert="horz"/>
          <a:lstStyle/>
          <a:p>
            <a:pPr>
              <a:defRPr sz="800" b="0"/>
            </a:pPr>
            <a:endParaRPr lang="en-US"/>
          </a:p>
        </c:txPr>
        <c:crossAx val="573420888"/>
        <c:crosses val="max"/>
        <c:crossBetween val="between"/>
        <c:majorUnit val="4.9999999999999982E-2"/>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for Node 'Decision' </a:t>
            </a:r>
          </a:p>
        </c:rich>
      </c:tx>
      <c:overlay val="0"/>
    </c:title>
    <c:autoTitleDeleted val="0"/>
    <c:plotArea>
      <c:layout>
        <c:manualLayout>
          <c:xMode val="edge"/>
          <c:yMode val="edge"/>
          <c:x val="2.5700934579439252E-2"/>
          <c:y val="7.9746835443037969E-2"/>
          <c:w val="0.80469920523953198"/>
          <c:h val="0.85405054230131494"/>
        </c:manualLayout>
      </c:layout>
      <c:scatterChart>
        <c:scatterStyle val="lineMarker"/>
        <c:varyColors val="0"/>
        <c:ser>
          <c:idx val="0"/>
          <c:order val="0"/>
          <c:tx>
            <c:v>Build a hotel</c:v>
          </c:tx>
          <c:spPr>
            <a:ln w="19050">
              <a:noFill/>
            </a:ln>
          </c:spPr>
          <c:marker>
            <c:symbol val="diamond"/>
            <c:size val="5"/>
            <c:spPr>
              <a:solidFill>
                <a:srgbClr val="333399"/>
              </a:solidFill>
              <a:ln>
                <a:solidFill>
                  <a:srgbClr val="333399"/>
                </a:solidFill>
                <a:prstDash val="solid"/>
              </a:ln>
            </c:spPr>
          </c:marker>
          <c:xVal>
            <c:numRef>
              <c:f>'Q5 -Strategy Region D5, D6'!$B$41:$B$140</c:f>
              <c:numCache>
                <c:formatCode>0.00</c:formatCode>
                <c:ptCount val="100"/>
                <c:pt idx="0">
                  <c:v>0.1</c:v>
                </c:pt>
                <c:pt idx="1">
                  <c:v>0.1</c:v>
                </c:pt>
                <c:pt idx="2">
                  <c:v>0.1</c:v>
                </c:pt>
                <c:pt idx="3">
                  <c:v>0.1</c:v>
                </c:pt>
                <c:pt idx="4">
                  <c:v>0.1</c:v>
                </c:pt>
                <c:pt idx="5">
                  <c:v>0.1</c:v>
                </c:pt>
                <c:pt idx="6">
                  <c:v>0.1</c:v>
                </c:pt>
                <c:pt idx="7">
                  <c:v>0.1</c:v>
                </c:pt>
                <c:pt idx="8">
                  <c:v>0.1</c:v>
                </c:pt>
                <c:pt idx="9">
                  <c:v>0.1</c:v>
                </c:pt>
                <c:pt idx="10">
                  <c:v>0.19444444444444445</c:v>
                </c:pt>
                <c:pt idx="11">
                  <c:v>0.19444444444444445</c:v>
                </c:pt>
                <c:pt idx="12">
                  <c:v>0.19444444444444445</c:v>
                </c:pt>
                <c:pt idx="13">
                  <c:v>0.19444444444444445</c:v>
                </c:pt>
                <c:pt idx="14">
                  <c:v>0.19444444444444445</c:v>
                </c:pt>
                <c:pt idx="15">
                  <c:v>0.19444444444444445</c:v>
                </c:pt>
                <c:pt idx="16">
                  <c:v>0.19444444444444445</c:v>
                </c:pt>
                <c:pt idx="17">
                  <c:v>0.19444444444444445</c:v>
                </c:pt>
                <c:pt idx="18">
                  <c:v>0.19444444444444445</c:v>
                </c:pt>
                <c:pt idx="19">
                  <c:v>0.19444444444444445</c:v>
                </c:pt>
                <c:pt idx="20">
                  <c:v>0.28888888888888886</c:v>
                </c:pt>
                <c:pt idx="21">
                  <c:v>0.28888888888888886</c:v>
                </c:pt>
                <c:pt idx="22">
                  <c:v>0.28888888888888886</c:v>
                </c:pt>
                <c:pt idx="23">
                  <c:v>0.28888888888888886</c:v>
                </c:pt>
                <c:pt idx="24">
                  <c:v>0.28888888888888886</c:v>
                </c:pt>
                <c:pt idx="25">
                  <c:v>0.28888888888888886</c:v>
                </c:pt>
                <c:pt idx="26">
                  <c:v>0.28888888888888886</c:v>
                </c:pt>
                <c:pt idx="27">
                  <c:v>0.28888888888888886</c:v>
                </c:pt>
                <c:pt idx="28">
                  <c:v>0.28888888888888886</c:v>
                </c:pt>
                <c:pt idx="29">
                  <c:v>0.28888888888888886</c:v>
                </c:pt>
                <c:pt idx="30">
                  <c:v>0.3833333333333333</c:v>
                </c:pt>
                <c:pt idx="31">
                  <c:v>0.3833333333333333</c:v>
                </c:pt>
                <c:pt idx="32">
                  <c:v>0.3833333333333333</c:v>
                </c:pt>
                <c:pt idx="33">
                  <c:v>0.3833333333333333</c:v>
                </c:pt>
                <c:pt idx="34">
                  <c:v>0.3833333333333333</c:v>
                </c:pt>
                <c:pt idx="35">
                  <c:v>0.3833333333333333</c:v>
                </c:pt>
                <c:pt idx="36">
                  <c:v>0.3833333333333333</c:v>
                </c:pt>
                <c:pt idx="37">
                  <c:v>0.3833333333333333</c:v>
                </c:pt>
                <c:pt idx="38">
                  <c:v>0.3833333333333333</c:v>
                </c:pt>
                <c:pt idx="39">
                  <c:v>0.3833333333333333</c:v>
                </c:pt>
                <c:pt idx="40">
                  <c:v>0.47777777777777775</c:v>
                </c:pt>
                <c:pt idx="41">
                  <c:v>0.47777777777777775</c:v>
                </c:pt>
                <c:pt idx="42">
                  <c:v>0.47777777777777775</c:v>
                </c:pt>
                <c:pt idx="43">
                  <c:v>0.47777777777777775</c:v>
                </c:pt>
                <c:pt idx="44">
                  <c:v>0.47777777777777775</c:v>
                </c:pt>
                <c:pt idx="45">
                  <c:v>0.47777777777777775</c:v>
                </c:pt>
                <c:pt idx="46">
                  <c:v>0.47777777777777775</c:v>
                </c:pt>
                <c:pt idx="47">
                  <c:v>0.47777777777777775</c:v>
                </c:pt>
                <c:pt idx="48">
                  <c:v>0.47777777777777775</c:v>
                </c:pt>
                <c:pt idx="49">
                  <c:v>0.47777777777777775</c:v>
                </c:pt>
                <c:pt idx="50">
                  <c:v>0.57222222222222219</c:v>
                </c:pt>
                <c:pt idx="51">
                  <c:v>0.57222222222222219</c:v>
                </c:pt>
                <c:pt idx="52">
                  <c:v>0.57222222222222219</c:v>
                </c:pt>
                <c:pt idx="53">
                  <c:v>0.57222222222222219</c:v>
                </c:pt>
                <c:pt idx="54">
                  <c:v>0.57222222222222219</c:v>
                </c:pt>
                <c:pt idx="55">
                  <c:v>0.57222222222222219</c:v>
                </c:pt>
                <c:pt idx="56">
                  <c:v>0.57222222222222219</c:v>
                </c:pt>
                <c:pt idx="57">
                  <c:v>0.57222222222222219</c:v>
                </c:pt>
                <c:pt idx="58">
                  <c:v>0.57222222222222219</c:v>
                </c:pt>
                <c:pt idx="59">
                  <c:v>0.57222222222222219</c:v>
                </c:pt>
                <c:pt idx="60">
                  <c:v>0.66666666666666663</c:v>
                </c:pt>
                <c:pt idx="61">
                  <c:v>0.66666666666666663</c:v>
                </c:pt>
                <c:pt idx="62">
                  <c:v>0.66666666666666663</c:v>
                </c:pt>
                <c:pt idx="63">
                  <c:v>0.66666666666666663</c:v>
                </c:pt>
                <c:pt idx="64">
                  <c:v>0.66666666666666663</c:v>
                </c:pt>
                <c:pt idx="65">
                  <c:v>0.66666666666666663</c:v>
                </c:pt>
                <c:pt idx="66">
                  <c:v>0.66666666666666663</c:v>
                </c:pt>
                <c:pt idx="67">
                  <c:v>0.66666666666666663</c:v>
                </c:pt>
                <c:pt idx="68">
                  <c:v>0.66666666666666663</c:v>
                </c:pt>
                <c:pt idx="69">
                  <c:v>0.66666666666666663</c:v>
                </c:pt>
                <c:pt idx="70">
                  <c:v>0.76111111111111107</c:v>
                </c:pt>
                <c:pt idx="71">
                  <c:v>0.76111111111111107</c:v>
                </c:pt>
                <c:pt idx="72">
                  <c:v>0.76111111111111107</c:v>
                </c:pt>
                <c:pt idx="73">
                  <c:v>0.76111111111111107</c:v>
                </c:pt>
                <c:pt idx="74">
                  <c:v>0.76111111111111107</c:v>
                </c:pt>
                <c:pt idx="75">
                  <c:v>0.76111111111111107</c:v>
                </c:pt>
                <c:pt idx="76">
                  <c:v>0.76111111111111107</c:v>
                </c:pt>
                <c:pt idx="77">
                  <c:v>0.76111111111111107</c:v>
                </c:pt>
                <c:pt idx="78">
                  <c:v>0.76111111111111107</c:v>
                </c:pt>
                <c:pt idx="79">
                  <c:v>0.76111111111111107</c:v>
                </c:pt>
                <c:pt idx="80">
                  <c:v>0.85555555555555551</c:v>
                </c:pt>
                <c:pt idx="81">
                  <c:v>0.85555555555555551</c:v>
                </c:pt>
                <c:pt idx="82">
                  <c:v>0.85555555555555551</c:v>
                </c:pt>
                <c:pt idx="83">
                  <c:v>0.85555555555555551</c:v>
                </c:pt>
                <c:pt idx="84">
                  <c:v>0.85555555555555551</c:v>
                </c:pt>
                <c:pt idx="85">
                  <c:v>0.85555555555555551</c:v>
                </c:pt>
                <c:pt idx="86">
                  <c:v>0.85555555555555551</c:v>
                </c:pt>
                <c:pt idx="87">
                  <c:v>0.85555555555555551</c:v>
                </c:pt>
                <c:pt idx="88">
                  <c:v>0.85555555555555551</c:v>
                </c:pt>
                <c:pt idx="89">
                  <c:v>0.85555555555555551</c:v>
                </c:pt>
                <c:pt idx="90">
                  <c:v>0.95</c:v>
                </c:pt>
                <c:pt idx="91">
                  <c:v>0.95</c:v>
                </c:pt>
                <c:pt idx="92">
                  <c:v>0.95</c:v>
                </c:pt>
                <c:pt idx="93">
                  <c:v>0.95</c:v>
                </c:pt>
                <c:pt idx="94">
                  <c:v>0.95</c:v>
                </c:pt>
                <c:pt idx="95">
                  <c:v>0.95</c:v>
                </c:pt>
                <c:pt idx="96">
                  <c:v>0.95</c:v>
                </c:pt>
                <c:pt idx="97">
                  <c:v>0.95</c:v>
                </c:pt>
                <c:pt idx="98">
                  <c:v>0.95</c:v>
                </c:pt>
                <c:pt idx="99">
                  <c:v>0.95</c:v>
                </c:pt>
              </c:numCache>
            </c:numRef>
          </c:xVal>
          <c:yVal>
            <c:numRef>
              <c:f>'Q5 -Strategy Region D5, D6'!$C$41:$C$140</c:f>
              <c:numCache>
                <c:formatCode>0.00</c:formatCode>
                <c:ptCount val="100"/>
                <c:pt idx="0">
                  <c:v>0.1</c:v>
                </c:pt>
                <c:pt idx="1">
                  <c:v>0.19444444444444445</c:v>
                </c:pt>
                <c:pt idx="2">
                  <c:v>0.28888888888888886</c:v>
                </c:pt>
                <c:pt idx="3">
                  <c:v>0.3833333333333333</c:v>
                </c:pt>
                <c:pt idx="4">
                  <c:v>0.47777777777777775</c:v>
                </c:pt>
                <c:pt idx="5">
                  <c:v>0.57222222222222219</c:v>
                </c:pt>
                <c:pt idx="6">
                  <c:v>0.66666666666666663</c:v>
                </c:pt>
                <c:pt idx="7">
                  <c:v>0.76111111111111107</c:v>
                </c:pt>
                <c:pt idx="8">
                  <c:v>0.85555555555555551</c:v>
                </c:pt>
                <c:pt idx="9">
                  <c:v>0.95</c:v>
                </c:pt>
                <c:pt idx="10">
                  <c:v>0.1</c:v>
                </c:pt>
                <c:pt idx="11">
                  <c:v>0.19444444444444445</c:v>
                </c:pt>
                <c:pt idx="12">
                  <c:v>0.28888888888888886</c:v>
                </c:pt>
                <c:pt idx="13">
                  <c:v>0.3833333333333333</c:v>
                </c:pt>
                <c:pt idx="14">
                  <c:v>0.47777777777777775</c:v>
                </c:pt>
                <c:pt idx="15">
                  <c:v>0.57222222222222219</c:v>
                </c:pt>
                <c:pt idx="16">
                  <c:v>0.66666666666666663</c:v>
                </c:pt>
                <c:pt idx="17">
                  <c:v>0.76111111111111107</c:v>
                </c:pt>
                <c:pt idx="18">
                  <c:v>0.85555555555555551</c:v>
                </c:pt>
                <c:pt idx="19">
                  <c:v>0.95</c:v>
                </c:pt>
                <c:pt idx="20">
                  <c:v>0.1</c:v>
                </c:pt>
                <c:pt idx="21">
                  <c:v>0.19444444444444445</c:v>
                </c:pt>
                <c:pt idx="22">
                  <c:v>0.28888888888888886</c:v>
                </c:pt>
                <c:pt idx="23">
                  <c:v>0.3833333333333333</c:v>
                </c:pt>
                <c:pt idx="24">
                  <c:v>0.47777777777777775</c:v>
                </c:pt>
                <c:pt idx="25">
                  <c:v>0.57222222222222219</c:v>
                </c:pt>
                <c:pt idx="26">
                  <c:v>0.66666666666666663</c:v>
                </c:pt>
                <c:pt idx="27">
                  <c:v>0.76111111111111107</c:v>
                </c:pt>
                <c:pt idx="28">
                  <c:v>0.85555555555555551</c:v>
                </c:pt>
                <c:pt idx="29">
                  <c:v>0.95</c:v>
                </c:pt>
                <c:pt idx="30">
                  <c:v>0.1</c:v>
                </c:pt>
                <c:pt idx="31">
                  <c:v>0.19444444444444445</c:v>
                </c:pt>
                <c:pt idx="32">
                  <c:v>0.28888888888888886</c:v>
                </c:pt>
                <c:pt idx="33">
                  <c:v>0.3833333333333333</c:v>
                </c:pt>
                <c:pt idx="34">
                  <c:v>0.47777777777777775</c:v>
                </c:pt>
                <c:pt idx="35">
                  <c:v>0.57222222222222219</c:v>
                </c:pt>
                <c:pt idx="36">
                  <c:v>0.66666666666666663</c:v>
                </c:pt>
                <c:pt idx="37">
                  <c:v>0.76111111111111107</c:v>
                </c:pt>
                <c:pt idx="38">
                  <c:v>0.85555555555555551</c:v>
                </c:pt>
                <c:pt idx="39">
                  <c:v>0.95</c:v>
                </c:pt>
                <c:pt idx="40">
                  <c:v>0.1</c:v>
                </c:pt>
                <c:pt idx="41">
                  <c:v>0.19444444444444445</c:v>
                </c:pt>
                <c:pt idx="42">
                  <c:v>0.28888888888888886</c:v>
                </c:pt>
                <c:pt idx="43">
                  <c:v>0.3833333333333333</c:v>
                </c:pt>
                <c:pt idx="44">
                  <c:v>0.47777777777777775</c:v>
                </c:pt>
                <c:pt idx="45">
                  <c:v>0.57222222222222219</c:v>
                </c:pt>
                <c:pt idx="46">
                  <c:v>0.66666666666666663</c:v>
                </c:pt>
                <c:pt idx="47">
                  <c:v>0.76111111111111107</c:v>
                </c:pt>
                <c:pt idx="48">
                  <c:v>0.85555555555555551</c:v>
                </c:pt>
                <c:pt idx="49">
                  <c:v>0.95</c:v>
                </c:pt>
                <c:pt idx="50">
                  <c:v>0.1</c:v>
                </c:pt>
                <c:pt idx="51">
                  <c:v>0.19444444444444445</c:v>
                </c:pt>
                <c:pt idx="52">
                  <c:v>0.28888888888888886</c:v>
                </c:pt>
                <c:pt idx="53">
                  <c:v>0.3833333333333333</c:v>
                </c:pt>
                <c:pt idx="54">
                  <c:v>0.47777777777777775</c:v>
                </c:pt>
                <c:pt idx="55">
                  <c:v>0.57222222222222219</c:v>
                </c:pt>
                <c:pt idx="56">
                  <c:v>0.66666666666666663</c:v>
                </c:pt>
                <c:pt idx="57">
                  <c:v>0.76111111111111107</c:v>
                </c:pt>
                <c:pt idx="58">
                  <c:v>0.85555555555555551</c:v>
                </c:pt>
                <c:pt idx="59">
                  <c:v>0.95</c:v>
                </c:pt>
                <c:pt idx="60">
                  <c:v>0.1</c:v>
                </c:pt>
                <c:pt idx="61">
                  <c:v>0.19444444444444445</c:v>
                </c:pt>
                <c:pt idx="62">
                  <c:v>0.28888888888888886</c:v>
                </c:pt>
                <c:pt idx="63">
                  <c:v>0.3833333333333333</c:v>
                </c:pt>
                <c:pt idx="64">
                  <c:v>0.47777777777777775</c:v>
                </c:pt>
                <c:pt idx="65">
                  <c:v>0.57222222222222219</c:v>
                </c:pt>
                <c:pt idx="66">
                  <c:v>0.66666666666666663</c:v>
                </c:pt>
                <c:pt idx="67">
                  <c:v>0.76111111111111107</c:v>
                </c:pt>
                <c:pt idx="68">
                  <c:v>0.85555555555555551</c:v>
                </c:pt>
                <c:pt idx="69">
                  <c:v>0.95</c:v>
                </c:pt>
                <c:pt idx="70">
                  <c:v>0.1</c:v>
                </c:pt>
                <c:pt idx="71">
                  <c:v>0.19444444444444445</c:v>
                </c:pt>
                <c:pt idx="72">
                  <c:v>0.28888888888888886</c:v>
                </c:pt>
                <c:pt idx="73">
                  <c:v>0.3833333333333333</c:v>
                </c:pt>
                <c:pt idx="74">
                  <c:v>0.47777777777777775</c:v>
                </c:pt>
                <c:pt idx="75">
                  <c:v>0.57222222222222219</c:v>
                </c:pt>
                <c:pt idx="76">
                  <c:v>0.66666666666666663</c:v>
                </c:pt>
                <c:pt idx="77">
                  <c:v>0.76111111111111107</c:v>
                </c:pt>
                <c:pt idx="78">
                  <c:v>0.85555555555555551</c:v>
                </c:pt>
                <c:pt idx="79">
                  <c:v>0.95</c:v>
                </c:pt>
                <c:pt idx="80">
                  <c:v>0.1</c:v>
                </c:pt>
                <c:pt idx="81">
                  <c:v>0.19444444444444445</c:v>
                </c:pt>
                <c:pt idx="82">
                  <c:v>0.28888888888888886</c:v>
                </c:pt>
                <c:pt idx="83">
                  <c:v>0.3833333333333333</c:v>
                </c:pt>
                <c:pt idx="84">
                  <c:v>0.47777777777777775</c:v>
                </c:pt>
                <c:pt idx="85">
                  <c:v>0.57222222222222219</c:v>
                </c:pt>
                <c:pt idx="86">
                  <c:v>0.66666666666666663</c:v>
                </c:pt>
                <c:pt idx="87">
                  <c:v>0.76111111111111107</c:v>
                </c:pt>
                <c:pt idx="88">
                  <c:v>0.85555555555555551</c:v>
                </c:pt>
                <c:pt idx="89">
                  <c:v>0.95</c:v>
                </c:pt>
                <c:pt idx="90">
                  <c:v>0.1</c:v>
                </c:pt>
                <c:pt idx="91">
                  <c:v>0.19444444444444445</c:v>
                </c:pt>
                <c:pt idx="92">
                  <c:v>0.28888888888888886</c:v>
                </c:pt>
                <c:pt idx="93">
                  <c:v>0.3833333333333333</c:v>
                </c:pt>
                <c:pt idx="94">
                  <c:v>0.47777777777777775</c:v>
                </c:pt>
                <c:pt idx="95">
                  <c:v>0.57222222222222219</c:v>
                </c:pt>
                <c:pt idx="96">
                  <c:v>0.66666666666666663</c:v>
                </c:pt>
                <c:pt idx="97">
                  <c:v>0.76111111111111107</c:v>
                </c:pt>
                <c:pt idx="98">
                  <c:v>0.85555555555555551</c:v>
                </c:pt>
                <c:pt idx="99">
                  <c:v>0.95</c:v>
                </c:pt>
              </c:numCache>
            </c:numRef>
          </c:yVal>
          <c:smooth val="0"/>
          <c:extLst>
            <c:ext xmlns:c16="http://schemas.microsoft.com/office/drawing/2014/chart" uri="{C3380CC4-5D6E-409C-BE32-E72D297353CC}">
              <c16:uniqueId val="{00000000-5B3D-4E82-BF91-95263ABE4019}"/>
            </c:ext>
          </c:extLst>
        </c:ser>
        <c:dLbls>
          <c:showLegendKey val="0"/>
          <c:showVal val="0"/>
          <c:showCatName val="0"/>
          <c:showSerName val="0"/>
          <c:showPercent val="0"/>
          <c:showBubbleSize val="0"/>
        </c:dLbls>
        <c:axId val="718474360"/>
        <c:axId val="718471736"/>
      </c:scatterChart>
      <c:valAx>
        <c:axId val="718474360"/>
        <c:scaling>
          <c:orientation val="minMax"/>
          <c:max val="1"/>
          <c:min val="0.1"/>
        </c:scaling>
        <c:delete val="0"/>
        <c:axPos val="b"/>
        <c:title>
          <c:tx>
            <c:rich>
              <a:bodyPr/>
              <a:lstStyle/>
              <a:p>
                <a:pPr>
                  <a:defRPr sz="800" b="0"/>
                </a:pPr>
                <a:r>
                  <a:rPr lang="en-US"/>
                  <a:t>Probability of approving Hotel permit (D5)</a:t>
                </a:r>
              </a:p>
            </c:rich>
          </c:tx>
          <c:layout>
            <c:manualLayout>
              <c:xMode val="edge"/>
              <c:yMode val="edge"/>
              <c:x val="0.26102362204724411"/>
              <c:y val="0.94530485760626293"/>
            </c:manualLayout>
          </c:layout>
          <c:overlay val="0"/>
        </c:title>
        <c:numFmt formatCode="0.00" sourceLinked="0"/>
        <c:majorTickMark val="out"/>
        <c:minorTickMark val="none"/>
        <c:tickLblPos val="nextTo"/>
        <c:txPr>
          <a:bodyPr rot="-5400000" vert="horz"/>
          <a:lstStyle/>
          <a:p>
            <a:pPr>
              <a:defRPr sz="800" b="0"/>
            </a:pPr>
            <a:endParaRPr lang="en-US"/>
          </a:p>
        </c:txPr>
        <c:crossAx val="718471736"/>
        <c:crossesAt val="-1.0000000000000001E+300"/>
        <c:crossBetween val="midCat"/>
        <c:majorUnit val="0.1"/>
      </c:valAx>
      <c:valAx>
        <c:axId val="718471736"/>
        <c:scaling>
          <c:orientation val="minMax"/>
          <c:max val="1"/>
          <c:min val="0.1"/>
        </c:scaling>
        <c:delete val="0"/>
        <c:axPos val="l"/>
        <c:title>
          <c:tx>
            <c:rich>
              <a:bodyPr/>
              <a:lstStyle/>
              <a:p>
                <a:pPr>
                  <a:defRPr sz="800" b="0"/>
                </a:pPr>
                <a:r>
                  <a:rPr lang="en-US"/>
                  <a:t>Probabilty of Office permit approval (D6)</a:t>
                </a:r>
              </a:p>
            </c:rich>
          </c:tx>
          <c:overlay val="0"/>
        </c:title>
        <c:numFmt formatCode="0.00" sourceLinked="0"/>
        <c:majorTickMark val="out"/>
        <c:minorTickMark val="none"/>
        <c:tickLblPos val="nextTo"/>
        <c:txPr>
          <a:bodyPr/>
          <a:lstStyle/>
          <a:p>
            <a:pPr>
              <a:defRPr sz="800" b="0"/>
            </a:pPr>
            <a:endParaRPr lang="en-US"/>
          </a:p>
        </c:txPr>
        <c:crossAx val="718474360"/>
        <c:crossesAt val="-1.0000000000000001E+300"/>
        <c:crossBetween val="midCat"/>
        <c:majorUnit val="0.1"/>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of Decision Tree 'CalDev Decision tree'</a:t>
            </a:r>
            <a:r>
              <a:rPr lang="en-US" sz="800" b="0"/>
              <a:t>
Expected Value of Node 'Decision' (C17)
With Variation of Office building
(need permit) (C8) </a:t>
            </a:r>
          </a:p>
        </c:rich>
      </c:tx>
      <c:overlay val="0"/>
    </c:title>
    <c:autoTitleDeleted val="0"/>
    <c:plotArea>
      <c:layout>
        <c:manualLayout>
          <c:xMode val="edge"/>
          <c:yMode val="edge"/>
          <c:x val="2.5700934579439252E-2"/>
          <c:y val="0.20332285968228533"/>
          <c:w val="0.7376162705129149"/>
          <c:h val="0.67416521662932039"/>
        </c:manualLayout>
      </c:layout>
      <c:scatterChart>
        <c:scatterStyle val="lineMarker"/>
        <c:varyColors val="0"/>
        <c:ser>
          <c:idx val="0"/>
          <c:order val="0"/>
          <c:tx>
            <c:v>Sell the property</c:v>
          </c:tx>
          <c:spPr>
            <a:ln w="25400">
              <a:solidFill>
                <a:srgbClr val="333399"/>
              </a:solidFill>
              <a:prstDash val="solid"/>
            </a:ln>
          </c:spPr>
          <c:marker>
            <c:symbol val="diamond"/>
            <c:size val="5"/>
            <c:spPr>
              <a:solidFill>
                <a:srgbClr val="333399"/>
              </a:solidFill>
              <a:ln>
                <a:solidFill>
                  <a:srgbClr val="333399"/>
                </a:solidFill>
                <a:prstDash val="solid"/>
              </a:ln>
            </c:spPr>
          </c:marker>
          <c:xVal>
            <c:numRef>
              <c:f>'Q6-Strategy C8-1way'!$C$32:$C$41</c:f>
              <c:numCache>
                <c:formatCode>0.00</c:formatCode>
                <c:ptCount val="10"/>
                <c:pt idx="0">
                  <c:v>0.1</c:v>
                </c:pt>
                <c:pt idx="1">
                  <c:v>0.12222222222222223</c:v>
                </c:pt>
                <c:pt idx="2">
                  <c:v>0.14444444444444446</c:v>
                </c:pt>
                <c:pt idx="3">
                  <c:v>0.16666666666666666</c:v>
                </c:pt>
                <c:pt idx="4">
                  <c:v>0.18888888888888888</c:v>
                </c:pt>
                <c:pt idx="5">
                  <c:v>0.21111111111111111</c:v>
                </c:pt>
                <c:pt idx="6">
                  <c:v>0.23333333333333334</c:v>
                </c:pt>
                <c:pt idx="7">
                  <c:v>0.25555555555555554</c:v>
                </c:pt>
                <c:pt idx="8">
                  <c:v>0.27777777777777779</c:v>
                </c:pt>
                <c:pt idx="9">
                  <c:v>0.3</c:v>
                </c:pt>
              </c:numCache>
            </c:numRef>
          </c:xVal>
          <c:yVal>
            <c:numRef>
              <c:f>'Q6-Strategy C8-1way'!$E$32:$E$41</c:f>
              <c:numCache>
                <c:formatCode>General</c:formatCode>
                <c:ptCount val="10"/>
                <c:pt idx="0">
                  <c:v>2.1</c:v>
                </c:pt>
                <c:pt idx="1">
                  <c:v>2.1</c:v>
                </c:pt>
                <c:pt idx="2">
                  <c:v>2.1</c:v>
                </c:pt>
                <c:pt idx="3">
                  <c:v>2.1</c:v>
                </c:pt>
                <c:pt idx="4">
                  <c:v>2.1</c:v>
                </c:pt>
                <c:pt idx="5">
                  <c:v>2.1</c:v>
                </c:pt>
                <c:pt idx="6">
                  <c:v>2.1</c:v>
                </c:pt>
                <c:pt idx="7">
                  <c:v>2.1</c:v>
                </c:pt>
                <c:pt idx="8">
                  <c:v>2.1</c:v>
                </c:pt>
                <c:pt idx="9">
                  <c:v>2.1</c:v>
                </c:pt>
              </c:numCache>
            </c:numRef>
          </c:yVal>
          <c:smooth val="0"/>
          <c:extLst>
            <c:ext xmlns:c16="http://schemas.microsoft.com/office/drawing/2014/chart" uri="{C3380CC4-5D6E-409C-BE32-E72D297353CC}">
              <c16:uniqueId val="{00000000-B38C-4F5D-BF3F-31C3C6A3D9D5}"/>
            </c:ext>
          </c:extLst>
        </c:ser>
        <c:ser>
          <c:idx val="1"/>
          <c:order val="1"/>
          <c:tx>
            <c:v>Build a hotel</c:v>
          </c:tx>
          <c:spPr>
            <a:ln w="25400">
              <a:solidFill>
                <a:srgbClr val="993366"/>
              </a:solidFill>
              <a:prstDash val="solid"/>
            </a:ln>
          </c:spPr>
          <c:marker>
            <c:symbol val="triangle"/>
            <c:size val="5"/>
            <c:spPr>
              <a:solidFill>
                <a:srgbClr val="993366"/>
              </a:solidFill>
              <a:ln>
                <a:solidFill>
                  <a:srgbClr val="993366"/>
                </a:solidFill>
                <a:prstDash val="solid"/>
              </a:ln>
            </c:spPr>
          </c:marker>
          <c:xVal>
            <c:numRef>
              <c:f>'Q6-Strategy C8-1way'!$C$32:$C$41</c:f>
              <c:numCache>
                <c:formatCode>0.00</c:formatCode>
                <c:ptCount val="10"/>
                <c:pt idx="0">
                  <c:v>0.1</c:v>
                </c:pt>
                <c:pt idx="1">
                  <c:v>0.12222222222222223</c:v>
                </c:pt>
                <c:pt idx="2">
                  <c:v>0.14444444444444446</c:v>
                </c:pt>
                <c:pt idx="3">
                  <c:v>0.16666666666666666</c:v>
                </c:pt>
                <c:pt idx="4">
                  <c:v>0.18888888888888888</c:v>
                </c:pt>
                <c:pt idx="5">
                  <c:v>0.21111111111111111</c:v>
                </c:pt>
                <c:pt idx="6">
                  <c:v>0.23333333333333334</c:v>
                </c:pt>
                <c:pt idx="7">
                  <c:v>0.25555555555555554</c:v>
                </c:pt>
                <c:pt idx="8">
                  <c:v>0.27777777777777779</c:v>
                </c:pt>
                <c:pt idx="9">
                  <c:v>0.3</c:v>
                </c:pt>
              </c:numCache>
            </c:numRef>
          </c:xVal>
          <c:yVal>
            <c:numRef>
              <c:f>'Q6-Strategy C8-1way'!$G$32:$G$41</c:f>
              <c:numCache>
                <c:formatCode>General</c:formatCode>
                <c:ptCount val="10"/>
                <c:pt idx="0">
                  <c:v>2.17</c:v>
                </c:pt>
                <c:pt idx="1">
                  <c:v>2.17</c:v>
                </c:pt>
                <c:pt idx="2">
                  <c:v>2.17</c:v>
                </c:pt>
                <c:pt idx="3">
                  <c:v>2.17</c:v>
                </c:pt>
                <c:pt idx="4">
                  <c:v>2.17</c:v>
                </c:pt>
                <c:pt idx="5">
                  <c:v>2.17</c:v>
                </c:pt>
                <c:pt idx="6">
                  <c:v>2.17</c:v>
                </c:pt>
                <c:pt idx="7">
                  <c:v>2.17</c:v>
                </c:pt>
                <c:pt idx="8">
                  <c:v>2.17</c:v>
                </c:pt>
                <c:pt idx="9">
                  <c:v>2.17</c:v>
                </c:pt>
              </c:numCache>
            </c:numRef>
          </c:yVal>
          <c:smooth val="0"/>
          <c:extLst>
            <c:ext xmlns:c16="http://schemas.microsoft.com/office/drawing/2014/chart" uri="{C3380CC4-5D6E-409C-BE32-E72D297353CC}">
              <c16:uniqueId val="{00000001-B38C-4F5D-BF3F-31C3C6A3D9D5}"/>
            </c:ext>
          </c:extLst>
        </c:ser>
        <c:ser>
          <c:idx val="2"/>
          <c:order val="2"/>
          <c:tx>
            <c:v>Office building</c:v>
          </c:tx>
          <c:spPr>
            <a:ln w="25400">
              <a:solidFill>
                <a:srgbClr val="339966"/>
              </a:solidFill>
              <a:prstDash val="solid"/>
            </a:ln>
          </c:spPr>
          <c:marker>
            <c:symbol val="square"/>
            <c:size val="5"/>
            <c:spPr>
              <a:solidFill>
                <a:srgbClr val="339966"/>
              </a:solidFill>
              <a:ln>
                <a:solidFill>
                  <a:srgbClr val="339966"/>
                </a:solidFill>
                <a:prstDash val="solid"/>
              </a:ln>
            </c:spPr>
          </c:marker>
          <c:xVal>
            <c:numRef>
              <c:f>'Q6-Strategy C8-1way'!$C$32:$C$41</c:f>
              <c:numCache>
                <c:formatCode>0.00</c:formatCode>
                <c:ptCount val="10"/>
                <c:pt idx="0">
                  <c:v>0.1</c:v>
                </c:pt>
                <c:pt idx="1">
                  <c:v>0.12222222222222223</c:v>
                </c:pt>
                <c:pt idx="2">
                  <c:v>0.14444444444444446</c:v>
                </c:pt>
                <c:pt idx="3">
                  <c:v>0.16666666666666666</c:v>
                </c:pt>
                <c:pt idx="4">
                  <c:v>0.18888888888888888</c:v>
                </c:pt>
                <c:pt idx="5">
                  <c:v>0.21111111111111111</c:v>
                </c:pt>
                <c:pt idx="6">
                  <c:v>0.23333333333333334</c:v>
                </c:pt>
                <c:pt idx="7">
                  <c:v>0.25555555555555554</c:v>
                </c:pt>
                <c:pt idx="8">
                  <c:v>0.27777777777777779</c:v>
                </c:pt>
                <c:pt idx="9">
                  <c:v>0.3</c:v>
                </c:pt>
              </c:numCache>
            </c:numRef>
          </c:xVal>
          <c:yVal>
            <c:numRef>
              <c:f>'Q6-Strategy C8-1way'!$I$32:$I$41</c:f>
              <c:numCache>
                <c:formatCode>General</c:formatCode>
                <c:ptCount val="10"/>
                <c:pt idx="0">
                  <c:v>2.202</c:v>
                </c:pt>
                <c:pt idx="1">
                  <c:v>2.1797777777777778</c:v>
                </c:pt>
                <c:pt idx="2">
                  <c:v>2.1575555555555557</c:v>
                </c:pt>
                <c:pt idx="3">
                  <c:v>2.1353333333333335</c:v>
                </c:pt>
                <c:pt idx="4">
                  <c:v>2.1131111111111109</c:v>
                </c:pt>
                <c:pt idx="5">
                  <c:v>2.0908888888888884</c:v>
                </c:pt>
                <c:pt idx="6">
                  <c:v>2.0686666666666662</c:v>
                </c:pt>
                <c:pt idx="7">
                  <c:v>2.0464444444444445</c:v>
                </c:pt>
                <c:pt idx="8">
                  <c:v>2.0242222222222219</c:v>
                </c:pt>
                <c:pt idx="9">
                  <c:v>2.0019999999999998</c:v>
                </c:pt>
              </c:numCache>
            </c:numRef>
          </c:yVal>
          <c:smooth val="0"/>
          <c:extLst>
            <c:ext xmlns:c16="http://schemas.microsoft.com/office/drawing/2014/chart" uri="{C3380CC4-5D6E-409C-BE32-E72D297353CC}">
              <c16:uniqueId val="{00000002-B38C-4F5D-BF3F-31C3C6A3D9D5}"/>
            </c:ext>
          </c:extLst>
        </c:ser>
        <c:dLbls>
          <c:showLegendKey val="0"/>
          <c:showVal val="0"/>
          <c:showCatName val="0"/>
          <c:showSerName val="0"/>
          <c:showPercent val="0"/>
          <c:showBubbleSize val="0"/>
        </c:dLbls>
        <c:axId val="776646208"/>
        <c:axId val="776648176"/>
      </c:scatterChart>
      <c:valAx>
        <c:axId val="776646208"/>
        <c:scaling>
          <c:orientation val="minMax"/>
          <c:max val="0.35000000000000003"/>
          <c:min val="0.05"/>
        </c:scaling>
        <c:delete val="0"/>
        <c:axPos val="b"/>
        <c:title>
          <c:tx>
            <c:rich>
              <a:bodyPr/>
              <a:lstStyle/>
              <a:p>
                <a:pPr>
                  <a:defRPr sz="800" b="0"/>
                </a:pPr>
                <a:r>
                  <a:rPr lang="en-US"/>
                  <a:t>Office building
(need permit) (C8)</a:t>
                </a:r>
              </a:p>
            </c:rich>
          </c:tx>
          <c:layout>
            <c:manualLayout>
              <c:xMode val="edge"/>
              <c:yMode val="edge"/>
              <c:x val="0.31753477077047609"/>
              <c:y val="0.89338632750397473"/>
            </c:manualLayout>
          </c:layout>
          <c:overlay val="0"/>
        </c:title>
        <c:numFmt formatCode="0.00" sourceLinked="0"/>
        <c:majorTickMark val="out"/>
        <c:minorTickMark val="none"/>
        <c:tickLblPos val="nextTo"/>
        <c:txPr>
          <a:bodyPr rot="-5400000" vert="horz"/>
          <a:lstStyle/>
          <a:p>
            <a:pPr>
              <a:defRPr sz="800" b="0"/>
            </a:pPr>
            <a:endParaRPr lang="en-US"/>
          </a:p>
        </c:txPr>
        <c:crossAx val="776648176"/>
        <c:crossesAt val="-1.0000000000000001E+300"/>
        <c:crossBetween val="midCat"/>
        <c:majorUnit val="0.05"/>
      </c:valAx>
      <c:valAx>
        <c:axId val="776648176"/>
        <c:scaling>
          <c:orientation val="minMax"/>
          <c:max val="2.25"/>
          <c:min val="1.9500000000000002"/>
        </c:scaling>
        <c:delete val="0"/>
        <c:axPos val="l"/>
        <c:title>
          <c:tx>
            <c:rich>
              <a:bodyPr/>
              <a:lstStyle/>
              <a:p>
                <a:pPr>
                  <a:defRPr sz="800" b="0"/>
                </a:pPr>
                <a:r>
                  <a:rPr lang="en-US"/>
                  <a:t>Expected Value</a:t>
                </a:r>
              </a:p>
            </c:rich>
          </c:tx>
          <c:overlay val="0"/>
        </c:title>
        <c:numFmt formatCode="General" sourceLinked="0"/>
        <c:majorTickMark val="out"/>
        <c:minorTickMark val="none"/>
        <c:tickLblPos val="nextTo"/>
        <c:txPr>
          <a:bodyPr/>
          <a:lstStyle/>
          <a:p>
            <a:pPr>
              <a:defRPr sz="800" b="0"/>
            </a:pPr>
            <a:endParaRPr lang="en-US"/>
          </a:p>
        </c:txPr>
        <c:crossAx val="776646208"/>
        <c:crossesAt val="-1.0000000000000001E+300"/>
        <c:crossBetween val="midCat"/>
        <c:majorUnit val="4.9999999999999968E-2"/>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pPr>
            <a:r>
              <a:rPr lang="en-US"/>
              <a:t>Strategy Region for Node 'Decision' </a:t>
            </a:r>
          </a:p>
        </c:rich>
      </c:tx>
      <c:overlay val="0"/>
    </c:title>
    <c:autoTitleDeleted val="0"/>
    <c:plotArea>
      <c:layout>
        <c:manualLayout>
          <c:xMode val="edge"/>
          <c:yMode val="edge"/>
          <c:x val="2.5700934579439252E-2"/>
          <c:y val="7.9746835443037969E-2"/>
          <c:w val="0.77315714916476563"/>
          <c:h val="0.83157652474108168"/>
        </c:manualLayout>
      </c:layout>
      <c:scatterChart>
        <c:scatterStyle val="lineMarker"/>
        <c:varyColors val="0"/>
        <c:ser>
          <c:idx val="0"/>
          <c:order val="0"/>
          <c:tx>
            <c:v>Sell the property</c:v>
          </c:tx>
          <c:spPr>
            <a:ln w="19050">
              <a:noFill/>
            </a:ln>
          </c:spPr>
          <c:marker>
            <c:symbol val="diamond"/>
            <c:size val="5"/>
            <c:spPr>
              <a:solidFill>
                <a:srgbClr val="333399"/>
              </a:solidFill>
              <a:ln>
                <a:solidFill>
                  <a:srgbClr val="333399"/>
                </a:solidFill>
                <a:prstDash val="solid"/>
              </a:ln>
            </c:spPr>
          </c:marker>
          <c:xVal>
            <c:numRef>
              <c:f>'Q6-Strategy Region C8, H7-2way'!$B$41:$B$97</c:f>
              <c:numCache>
                <c:formatCode>0.00</c:formatCode>
                <c:ptCount val="57"/>
                <c:pt idx="0">
                  <c:v>0.21111111111111111</c:v>
                </c:pt>
                <c:pt idx="1">
                  <c:v>0.21111111111111111</c:v>
                </c:pt>
                <c:pt idx="2">
                  <c:v>0.21111111111111111</c:v>
                </c:pt>
                <c:pt idx="3">
                  <c:v>0.21111111111111111</c:v>
                </c:pt>
                <c:pt idx="4">
                  <c:v>0.23333333333333334</c:v>
                </c:pt>
                <c:pt idx="5">
                  <c:v>0.23333333333333334</c:v>
                </c:pt>
                <c:pt idx="6">
                  <c:v>0.23333333333333334</c:v>
                </c:pt>
                <c:pt idx="7">
                  <c:v>0.23333333333333334</c:v>
                </c:pt>
                <c:pt idx="8">
                  <c:v>0.25555555555555554</c:v>
                </c:pt>
                <c:pt idx="9">
                  <c:v>0.25555555555555554</c:v>
                </c:pt>
                <c:pt idx="10">
                  <c:v>0.25555555555555554</c:v>
                </c:pt>
                <c:pt idx="11">
                  <c:v>0.25555555555555554</c:v>
                </c:pt>
                <c:pt idx="12">
                  <c:v>0.27777777777777779</c:v>
                </c:pt>
                <c:pt idx="13">
                  <c:v>0.27777777777777779</c:v>
                </c:pt>
                <c:pt idx="14">
                  <c:v>0.27777777777777779</c:v>
                </c:pt>
                <c:pt idx="15">
                  <c:v>0.27777777777777779</c:v>
                </c:pt>
                <c:pt idx="16">
                  <c:v>0.3</c:v>
                </c:pt>
                <c:pt idx="17">
                  <c:v>0.3</c:v>
                </c:pt>
                <c:pt idx="18">
                  <c:v>0.3</c:v>
                </c:pt>
                <c:pt idx="19">
                  <c:v>0.3</c:v>
                </c:pt>
              </c:numCache>
            </c:numRef>
          </c:xVal>
          <c:yVal>
            <c:numRef>
              <c:f>'Q6-Strategy Region C8, H7-2way'!$C$41:$C$97</c:f>
              <c:numCache>
                <c:formatCode>0.00</c:formatCode>
                <c:ptCount val="57"/>
                <c:pt idx="0">
                  <c:v>1</c:v>
                </c:pt>
                <c:pt idx="1">
                  <c:v>1.5555555555555556</c:v>
                </c:pt>
                <c:pt idx="2">
                  <c:v>2.1111111111111112</c:v>
                </c:pt>
                <c:pt idx="3">
                  <c:v>2.6666666666666665</c:v>
                </c:pt>
                <c:pt idx="4">
                  <c:v>1</c:v>
                </c:pt>
                <c:pt idx="5">
                  <c:v>1.5555555555555556</c:v>
                </c:pt>
                <c:pt idx="6">
                  <c:v>2.1111111111111112</c:v>
                </c:pt>
                <c:pt idx="7">
                  <c:v>2.6666666666666665</c:v>
                </c:pt>
                <c:pt idx="8">
                  <c:v>1</c:v>
                </c:pt>
                <c:pt idx="9">
                  <c:v>1.5555555555555556</c:v>
                </c:pt>
                <c:pt idx="10">
                  <c:v>2.1111111111111112</c:v>
                </c:pt>
                <c:pt idx="11">
                  <c:v>2.6666666666666665</c:v>
                </c:pt>
                <c:pt idx="12">
                  <c:v>1</c:v>
                </c:pt>
                <c:pt idx="13">
                  <c:v>1.5555555555555556</c:v>
                </c:pt>
                <c:pt idx="14">
                  <c:v>2.1111111111111112</c:v>
                </c:pt>
                <c:pt idx="15">
                  <c:v>2.6666666666666665</c:v>
                </c:pt>
                <c:pt idx="16">
                  <c:v>1</c:v>
                </c:pt>
                <c:pt idx="17">
                  <c:v>1.5555555555555556</c:v>
                </c:pt>
                <c:pt idx="18">
                  <c:v>2.1111111111111112</c:v>
                </c:pt>
                <c:pt idx="19">
                  <c:v>2.6666666666666665</c:v>
                </c:pt>
              </c:numCache>
            </c:numRef>
          </c:yVal>
          <c:smooth val="0"/>
          <c:extLst>
            <c:ext xmlns:c16="http://schemas.microsoft.com/office/drawing/2014/chart" uri="{C3380CC4-5D6E-409C-BE32-E72D297353CC}">
              <c16:uniqueId val="{00000000-2AB6-4DCF-9C08-8ACCEC38EA37}"/>
            </c:ext>
          </c:extLst>
        </c:ser>
        <c:ser>
          <c:idx val="1"/>
          <c:order val="1"/>
          <c:tx>
            <c:v>Build a hotel</c:v>
          </c:tx>
          <c:spPr>
            <a:ln w="19050">
              <a:noFill/>
            </a:ln>
          </c:spPr>
          <c:marker>
            <c:symbol val="triangle"/>
            <c:size val="5"/>
            <c:spPr>
              <a:solidFill>
                <a:srgbClr val="993366"/>
              </a:solidFill>
              <a:ln>
                <a:solidFill>
                  <a:srgbClr val="993366"/>
                </a:solidFill>
                <a:prstDash val="solid"/>
              </a:ln>
            </c:spPr>
          </c:marker>
          <c:xVal>
            <c:numRef>
              <c:f>'Q6-Strategy Region C8, H7-2way'!$D$41:$D$97</c:f>
              <c:numCache>
                <c:formatCode>0.00</c:formatCode>
                <c:ptCount val="57"/>
                <c:pt idx="0">
                  <c:v>0.1</c:v>
                </c:pt>
                <c:pt idx="1">
                  <c:v>0.1</c:v>
                </c:pt>
                <c:pt idx="2">
                  <c:v>0.1</c:v>
                </c:pt>
                <c:pt idx="3">
                  <c:v>0.1</c:v>
                </c:pt>
                <c:pt idx="4">
                  <c:v>0.1</c:v>
                </c:pt>
                <c:pt idx="5">
                  <c:v>0.12222222222222223</c:v>
                </c:pt>
                <c:pt idx="6">
                  <c:v>0.12222222222222223</c:v>
                </c:pt>
                <c:pt idx="7">
                  <c:v>0.12222222222222223</c:v>
                </c:pt>
                <c:pt idx="8">
                  <c:v>0.12222222222222223</c:v>
                </c:pt>
                <c:pt idx="9">
                  <c:v>0.12222222222222223</c:v>
                </c:pt>
                <c:pt idx="10">
                  <c:v>0.14444444444444446</c:v>
                </c:pt>
                <c:pt idx="11">
                  <c:v>0.14444444444444446</c:v>
                </c:pt>
                <c:pt idx="12">
                  <c:v>0.14444444444444446</c:v>
                </c:pt>
                <c:pt idx="13">
                  <c:v>0.14444444444444446</c:v>
                </c:pt>
                <c:pt idx="14">
                  <c:v>0.14444444444444446</c:v>
                </c:pt>
                <c:pt idx="15">
                  <c:v>0.16666666666666666</c:v>
                </c:pt>
                <c:pt idx="16">
                  <c:v>0.16666666666666666</c:v>
                </c:pt>
                <c:pt idx="17">
                  <c:v>0.16666666666666666</c:v>
                </c:pt>
                <c:pt idx="18">
                  <c:v>0.16666666666666666</c:v>
                </c:pt>
                <c:pt idx="19">
                  <c:v>0.16666666666666666</c:v>
                </c:pt>
                <c:pt idx="20">
                  <c:v>0.16666666666666666</c:v>
                </c:pt>
                <c:pt idx="21">
                  <c:v>0.18888888888888888</c:v>
                </c:pt>
                <c:pt idx="22">
                  <c:v>0.18888888888888888</c:v>
                </c:pt>
                <c:pt idx="23">
                  <c:v>0.18888888888888888</c:v>
                </c:pt>
                <c:pt idx="24">
                  <c:v>0.18888888888888888</c:v>
                </c:pt>
                <c:pt idx="25">
                  <c:v>0.18888888888888888</c:v>
                </c:pt>
                <c:pt idx="26">
                  <c:v>0.18888888888888888</c:v>
                </c:pt>
                <c:pt idx="27">
                  <c:v>0.21111111111111111</c:v>
                </c:pt>
                <c:pt idx="28">
                  <c:v>0.21111111111111111</c:v>
                </c:pt>
                <c:pt idx="29">
                  <c:v>0.21111111111111111</c:v>
                </c:pt>
                <c:pt idx="30">
                  <c:v>0.21111111111111111</c:v>
                </c:pt>
                <c:pt idx="31">
                  <c:v>0.21111111111111111</c:v>
                </c:pt>
                <c:pt idx="32">
                  <c:v>0.21111111111111111</c:v>
                </c:pt>
                <c:pt idx="33">
                  <c:v>0.23333333333333334</c:v>
                </c:pt>
                <c:pt idx="34">
                  <c:v>0.23333333333333334</c:v>
                </c:pt>
                <c:pt idx="35">
                  <c:v>0.23333333333333334</c:v>
                </c:pt>
                <c:pt idx="36">
                  <c:v>0.23333333333333334</c:v>
                </c:pt>
                <c:pt idx="37">
                  <c:v>0.23333333333333334</c:v>
                </c:pt>
                <c:pt idx="38">
                  <c:v>0.23333333333333334</c:v>
                </c:pt>
                <c:pt idx="39">
                  <c:v>0.25555555555555554</c:v>
                </c:pt>
                <c:pt idx="40">
                  <c:v>0.25555555555555554</c:v>
                </c:pt>
                <c:pt idx="41">
                  <c:v>0.25555555555555554</c:v>
                </c:pt>
                <c:pt idx="42">
                  <c:v>0.25555555555555554</c:v>
                </c:pt>
                <c:pt idx="43">
                  <c:v>0.25555555555555554</c:v>
                </c:pt>
                <c:pt idx="44">
                  <c:v>0.25555555555555554</c:v>
                </c:pt>
                <c:pt idx="45">
                  <c:v>0.27777777777777779</c:v>
                </c:pt>
                <c:pt idx="46">
                  <c:v>0.27777777777777779</c:v>
                </c:pt>
                <c:pt idx="47">
                  <c:v>0.27777777777777779</c:v>
                </c:pt>
                <c:pt idx="48">
                  <c:v>0.27777777777777779</c:v>
                </c:pt>
                <c:pt idx="49">
                  <c:v>0.27777777777777779</c:v>
                </c:pt>
                <c:pt idx="50">
                  <c:v>0.27777777777777779</c:v>
                </c:pt>
                <c:pt idx="51">
                  <c:v>0.3</c:v>
                </c:pt>
                <c:pt idx="52">
                  <c:v>0.3</c:v>
                </c:pt>
                <c:pt idx="53">
                  <c:v>0.3</c:v>
                </c:pt>
                <c:pt idx="54">
                  <c:v>0.3</c:v>
                </c:pt>
                <c:pt idx="55">
                  <c:v>0.3</c:v>
                </c:pt>
                <c:pt idx="56">
                  <c:v>0.3</c:v>
                </c:pt>
              </c:numCache>
            </c:numRef>
          </c:xVal>
          <c:yVal>
            <c:numRef>
              <c:f>'Q6-Strategy Region C8, H7-2way'!$E$41:$E$97</c:f>
              <c:numCache>
                <c:formatCode>0.00</c:formatCode>
                <c:ptCount val="57"/>
                <c:pt idx="0">
                  <c:v>3.7777777777777777</c:v>
                </c:pt>
                <c:pt idx="1">
                  <c:v>4.333333333333333</c:v>
                </c:pt>
                <c:pt idx="2">
                  <c:v>4.8888888888888893</c:v>
                </c:pt>
                <c:pt idx="3">
                  <c:v>5.4444444444444446</c:v>
                </c:pt>
                <c:pt idx="4">
                  <c:v>6</c:v>
                </c:pt>
                <c:pt idx="5">
                  <c:v>3.7777777777777777</c:v>
                </c:pt>
                <c:pt idx="6">
                  <c:v>4.333333333333333</c:v>
                </c:pt>
                <c:pt idx="7">
                  <c:v>4.8888888888888893</c:v>
                </c:pt>
                <c:pt idx="8">
                  <c:v>5.4444444444444446</c:v>
                </c:pt>
                <c:pt idx="9">
                  <c:v>6</c:v>
                </c:pt>
                <c:pt idx="10">
                  <c:v>3.7777777777777777</c:v>
                </c:pt>
                <c:pt idx="11">
                  <c:v>4.333333333333333</c:v>
                </c:pt>
                <c:pt idx="12">
                  <c:v>4.8888888888888893</c:v>
                </c:pt>
                <c:pt idx="13">
                  <c:v>5.4444444444444446</c:v>
                </c:pt>
                <c:pt idx="14">
                  <c:v>6</c:v>
                </c:pt>
                <c:pt idx="15">
                  <c:v>3.2222222222222223</c:v>
                </c:pt>
                <c:pt idx="16">
                  <c:v>3.7777777777777777</c:v>
                </c:pt>
                <c:pt idx="17">
                  <c:v>4.333333333333333</c:v>
                </c:pt>
                <c:pt idx="18">
                  <c:v>4.8888888888888893</c:v>
                </c:pt>
                <c:pt idx="19">
                  <c:v>5.4444444444444446</c:v>
                </c:pt>
                <c:pt idx="20">
                  <c:v>6</c:v>
                </c:pt>
                <c:pt idx="21">
                  <c:v>3.2222222222222223</c:v>
                </c:pt>
                <c:pt idx="22">
                  <c:v>3.7777777777777777</c:v>
                </c:pt>
                <c:pt idx="23">
                  <c:v>4.333333333333333</c:v>
                </c:pt>
                <c:pt idx="24">
                  <c:v>4.8888888888888893</c:v>
                </c:pt>
                <c:pt idx="25">
                  <c:v>5.4444444444444446</c:v>
                </c:pt>
                <c:pt idx="26">
                  <c:v>6</c:v>
                </c:pt>
                <c:pt idx="27">
                  <c:v>3.2222222222222223</c:v>
                </c:pt>
                <c:pt idx="28">
                  <c:v>3.7777777777777777</c:v>
                </c:pt>
                <c:pt idx="29">
                  <c:v>4.333333333333333</c:v>
                </c:pt>
                <c:pt idx="30">
                  <c:v>4.8888888888888893</c:v>
                </c:pt>
                <c:pt idx="31">
                  <c:v>5.4444444444444446</c:v>
                </c:pt>
                <c:pt idx="32">
                  <c:v>6</c:v>
                </c:pt>
                <c:pt idx="33">
                  <c:v>3.2222222222222223</c:v>
                </c:pt>
                <c:pt idx="34">
                  <c:v>3.7777777777777777</c:v>
                </c:pt>
                <c:pt idx="35">
                  <c:v>4.333333333333333</c:v>
                </c:pt>
                <c:pt idx="36">
                  <c:v>4.8888888888888893</c:v>
                </c:pt>
                <c:pt idx="37">
                  <c:v>5.4444444444444446</c:v>
                </c:pt>
                <c:pt idx="38">
                  <c:v>6</c:v>
                </c:pt>
                <c:pt idx="39">
                  <c:v>3.2222222222222223</c:v>
                </c:pt>
                <c:pt idx="40">
                  <c:v>3.7777777777777777</c:v>
                </c:pt>
                <c:pt idx="41">
                  <c:v>4.333333333333333</c:v>
                </c:pt>
                <c:pt idx="42">
                  <c:v>4.8888888888888893</c:v>
                </c:pt>
                <c:pt idx="43">
                  <c:v>5.4444444444444446</c:v>
                </c:pt>
                <c:pt idx="44">
                  <c:v>6</c:v>
                </c:pt>
                <c:pt idx="45">
                  <c:v>3.2222222222222223</c:v>
                </c:pt>
                <c:pt idx="46">
                  <c:v>3.7777777777777777</c:v>
                </c:pt>
                <c:pt idx="47">
                  <c:v>4.333333333333333</c:v>
                </c:pt>
                <c:pt idx="48">
                  <c:v>4.8888888888888893</c:v>
                </c:pt>
                <c:pt idx="49">
                  <c:v>5.4444444444444446</c:v>
                </c:pt>
                <c:pt idx="50">
                  <c:v>6</c:v>
                </c:pt>
                <c:pt idx="51">
                  <c:v>3.2222222222222223</c:v>
                </c:pt>
                <c:pt idx="52">
                  <c:v>3.7777777777777777</c:v>
                </c:pt>
                <c:pt idx="53">
                  <c:v>4.333333333333333</c:v>
                </c:pt>
                <c:pt idx="54">
                  <c:v>4.8888888888888893</c:v>
                </c:pt>
                <c:pt idx="55">
                  <c:v>5.4444444444444446</c:v>
                </c:pt>
                <c:pt idx="56">
                  <c:v>6</c:v>
                </c:pt>
              </c:numCache>
            </c:numRef>
          </c:yVal>
          <c:smooth val="0"/>
          <c:extLst>
            <c:ext xmlns:c16="http://schemas.microsoft.com/office/drawing/2014/chart" uri="{C3380CC4-5D6E-409C-BE32-E72D297353CC}">
              <c16:uniqueId val="{00000001-2AB6-4DCF-9C08-8ACCEC38EA37}"/>
            </c:ext>
          </c:extLst>
        </c:ser>
        <c:ser>
          <c:idx val="2"/>
          <c:order val="2"/>
          <c:tx>
            <c:v>Office building</c:v>
          </c:tx>
          <c:spPr>
            <a:ln w="19050">
              <a:noFill/>
            </a:ln>
          </c:spPr>
          <c:marker>
            <c:symbol val="square"/>
            <c:size val="5"/>
            <c:spPr>
              <a:solidFill>
                <a:srgbClr val="339966"/>
              </a:solidFill>
              <a:ln>
                <a:solidFill>
                  <a:srgbClr val="339966"/>
                </a:solidFill>
                <a:prstDash val="solid"/>
              </a:ln>
            </c:spPr>
          </c:marker>
          <c:xVal>
            <c:numRef>
              <c:f>'Q6-Strategy Region C8, H7-2way'!$F$41:$F$97</c:f>
              <c:numCache>
                <c:formatCode>0.00</c:formatCode>
                <c:ptCount val="57"/>
                <c:pt idx="0">
                  <c:v>0.1</c:v>
                </c:pt>
                <c:pt idx="1">
                  <c:v>0.1</c:v>
                </c:pt>
                <c:pt idx="2">
                  <c:v>0.1</c:v>
                </c:pt>
                <c:pt idx="3">
                  <c:v>0.1</c:v>
                </c:pt>
                <c:pt idx="4">
                  <c:v>0.1</c:v>
                </c:pt>
                <c:pt idx="5">
                  <c:v>0.12222222222222223</c:v>
                </c:pt>
                <c:pt idx="6">
                  <c:v>0.12222222222222223</c:v>
                </c:pt>
                <c:pt idx="7">
                  <c:v>0.12222222222222223</c:v>
                </c:pt>
                <c:pt idx="8">
                  <c:v>0.12222222222222223</c:v>
                </c:pt>
                <c:pt idx="9">
                  <c:v>0.12222222222222223</c:v>
                </c:pt>
                <c:pt idx="10">
                  <c:v>0.14444444444444446</c:v>
                </c:pt>
                <c:pt idx="11">
                  <c:v>0.14444444444444446</c:v>
                </c:pt>
                <c:pt idx="12">
                  <c:v>0.14444444444444446</c:v>
                </c:pt>
                <c:pt idx="13">
                  <c:v>0.14444444444444446</c:v>
                </c:pt>
                <c:pt idx="14">
                  <c:v>0.14444444444444446</c:v>
                </c:pt>
                <c:pt idx="15">
                  <c:v>0.16666666666666666</c:v>
                </c:pt>
                <c:pt idx="16">
                  <c:v>0.16666666666666666</c:v>
                </c:pt>
                <c:pt idx="17">
                  <c:v>0.16666666666666666</c:v>
                </c:pt>
                <c:pt idx="18">
                  <c:v>0.16666666666666666</c:v>
                </c:pt>
                <c:pt idx="19">
                  <c:v>0.18888888888888888</c:v>
                </c:pt>
                <c:pt idx="20">
                  <c:v>0.18888888888888888</c:v>
                </c:pt>
                <c:pt idx="21">
                  <c:v>0.18888888888888888</c:v>
                </c:pt>
                <c:pt idx="22">
                  <c:v>0.18888888888888888</c:v>
                </c:pt>
              </c:numCache>
            </c:numRef>
          </c:xVal>
          <c:yVal>
            <c:numRef>
              <c:f>'Q6-Strategy Region C8, H7-2way'!$G$41:$G$97</c:f>
              <c:numCache>
                <c:formatCode>0.00</c:formatCode>
                <c:ptCount val="57"/>
                <c:pt idx="0">
                  <c:v>1</c:v>
                </c:pt>
                <c:pt idx="1">
                  <c:v>1.5555555555555556</c:v>
                </c:pt>
                <c:pt idx="2">
                  <c:v>2.1111111111111112</c:v>
                </c:pt>
                <c:pt idx="3">
                  <c:v>2.6666666666666665</c:v>
                </c:pt>
                <c:pt idx="4">
                  <c:v>3.2222222222222223</c:v>
                </c:pt>
                <c:pt idx="5">
                  <c:v>1</c:v>
                </c:pt>
                <c:pt idx="6">
                  <c:v>1.5555555555555556</c:v>
                </c:pt>
                <c:pt idx="7">
                  <c:v>2.1111111111111112</c:v>
                </c:pt>
                <c:pt idx="8">
                  <c:v>2.6666666666666665</c:v>
                </c:pt>
                <c:pt idx="9">
                  <c:v>3.2222222222222223</c:v>
                </c:pt>
                <c:pt idx="10">
                  <c:v>1</c:v>
                </c:pt>
                <c:pt idx="11">
                  <c:v>1.5555555555555556</c:v>
                </c:pt>
                <c:pt idx="12">
                  <c:v>2.1111111111111112</c:v>
                </c:pt>
                <c:pt idx="13">
                  <c:v>2.6666666666666665</c:v>
                </c:pt>
                <c:pt idx="14">
                  <c:v>3.2222222222222223</c:v>
                </c:pt>
                <c:pt idx="15">
                  <c:v>1</c:v>
                </c:pt>
                <c:pt idx="16">
                  <c:v>1.5555555555555556</c:v>
                </c:pt>
                <c:pt idx="17">
                  <c:v>2.1111111111111112</c:v>
                </c:pt>
                <c:pt idx="18">
                  <c:v>2.6666666666666665</c:v>
                </c:pt>
                <c:pt idx="19">
                  <c:v>1</c:v>
                </c:pt>
                <c:pt idx="20">
                  <c:v>1.5555555555555556</c:v>
                </c:pt>
                <c:pt idx="21">
                  <c:v>2.1111111111111112</c:v>
                </c:pt>
                <c:pt idx="22">
                  <c:v>2.6666666666666665</c:v>
                </c:pt>
              </c:numCache>
            </c:numRef>
          </c:yVal>
          <c:smooth val="0"/>
          <c:extLst>
            <c:ext xmlns:c16="http://schemas.microsoft.com/office/drawing/2014/chart" uri="{C3380CC4-5D6E-409C-BE32-E72D297353CC}">
              <c16:uniqueId val="{00000002-2AB6-4DCF-9C08-8ACCEC38EA37}"/>
            </c:ext>
          </c:extLst>
        </c:ser>
        <c:dLbls>
          <c:showLegendKey val="0"/>
          <c:showVal val="0"/>
          <c:showCatName val="0"/>
          <c:showSerName val="0"/>
          <c:showPercent val="0"/>
          <c:showBubbleSize val="0"/>
        </c:dLbls>
        <c:axId val="1125369680"/>
        <c:axId val="581294888"/>
      </c:scatterChart>
      <c:valAx>
        <c:axId val="1125369680"/>
        <c:scaling>
          <c:orientation val="minMax"/>
          <c:max val="0.30000000000000004"/>
          <c:min val="8.0000000000000016E-2"/>
        </c:scaling>
        <c:delete val="0"/>
        <c:axPos val="b"/>
        <c:title>
          <c:tx>
            <c:rich>
              <a:bodyPr/>
              <a:lstStyle/>
              <a:p>
                <a:pPr>
                  <a:defRPr sz="800" b="0"/>
                </a:pPr>
                <a:r>
                  <a:rPr lang="en-US"/>
                  <a:t>Office building
(need permit) (C8)</a:t>
                </a:r>
              </a:p>
            </c:rich>
          </c:tx>
          <c:layout>
            <c:manualLayout>
              <c:xMode val="edge"/>
              <c:yMode val="edge"/>
              <c:x val="0.33530521009640152"/>
              <c:y val="0.92283084004603011"/>
            </c:manualLayout>
          </c:layout>
          <c:overlay val="0"/>
        </c:title>
        <c:numFmt formatCode="0.00" sourceLinked="0"/>
        <c:majorTickMark val="out"/>
        <c:minorTickMark val="none"/>
        <c:tickLblPos val="nextTo"/>
        <c:txPr>
          <a:bodyPr rot="-5400000" vert="horz"/>
          <a:lstStyle/>
          <a:p>
            <a:pPr>
              <a:defRPr sz="800" b="0"/>
            </a:pPr>
            <a:endParaRPr lang="en-US"/>
          </a:p>
        </c:txPr>
        <c:crossAx val="581294888"/>
        <c:crossesAt val="-1.0000000000000001E+300"/>
        <c:crossBetween val="midCat"/>
        <c:majorUnit val="2.0000000000000004E-2"/>
      </c:valAx>
      <c:valAx>
        <c:axId val="581294888"/>
        <c:scaling>
          <c:orientation val="minMax"/>
          <c:max val="6"/>
          <c:min val="1"/>
        </c:scaling>
        <c:delete val="0"/>
        <c:axPos val="l"/>
        <c:title>
          <c:tx>
            <c:rich>
              <a:bodyPr/>
              <a:lstStyle/>
              <a:p>
                <a:pPr>
                  <a:defRPr sz="800" b="0"/>
                </a:pPr>
                <a:r>
                  <a:rPr lang="en-US"/>
                  <a:t>Earnings from Hotel at economic growth (H7)</a:t>
                </a:r>
              </a:p>
            </c:rich>
          </c:tx>
          <c:overlay val="0"/>
        </c:title>
        <c:numFmt formatCode="0.00" sourceLinked="0"/>
        <c:majorTickMark val="out"/>
        <c:minorTickMark val="none"/>
        <c:tickLblPos val="nextTo"/>
        <c:txPr>
          <a:bodyPr/>
          <a:lstStyle/>
          <a:p>
            <a:pPr>
              <a:defRPr sz="800" b="0"/>
            </a:pPr>
            <a:endParaRPr lang="en-US"/>
          </a:p>
        </c:txPr>
        <c:crossAx val="1125369680"/>
        <c:crossesAt val="-1.0000000000000001E+300"/>
        <c:crossBetween val="midCat"/>
        <c:majorUnit val="0.5"/>
      </c:valAx>
    </c:plotArea>
    <c:legend>
      <c:legendPos val="r"/>
      <c:overlay val="0"/>
      <c:spPr>
        <a:ln w="25400">
          <a:noFill/>
        </a:ln>
      </c:spPr>
      <c:txPr>
        <a:bodyPr/>
        <a:lstStyle/>
        <a:p>
          <a:pPr>
            <a:defRPr sz="80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25400"/>
  </c:spPr>
  <c:printSettings>
    <c:headerFooter/>
    <c:pageMargins b="0.75" l="0.7" r="0.7" t="0.75" header="0.3" footer="0.3"/>
    <c:pageSetup/>
  </c:printSettings>
  <c:userShapes r:id="rId1"/>
</c:chartSpace>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242697</xdr:colOff>
      <xdr:row>57</xdr:row>
      <xdr:rowOff>185420</xdr:rowOff>
    </xdr:from>
    <xdr:to>
      <xdr:col>5</xdr:col>
      <xdr:colOff>127</xdr:colOff>
      <xdr:row>57</xdr:row>
      <xdr:rowOff>185420</xdr:rowOff>
    </xdr:to>
    <xdr:cxnSp macro="_xll.PtreeEvent_ObjectClick">
      <xdr:nvCxnSpPr>
        <xdr:cNvPr id="130" name="PTObj_DBranchHLine_1_23">
          <a:extLst>
            <a:ext uri="{FF2B5EF4-FFF2-40B4-BE49-F238E27FC236}">
              <a16:creationId xmlns:a16="http://schemas.microsoft.com/office/drawing/2014/main" id="{703A14F8-8A41-42B4-B331-FC16A11ADE2F}"/>
            </a:ext>
          </a:extLst>
        </xdr:cNvPr>
        <xdr:cNvCxnSpPr/>
      </xdr:nvCxnSpPr>
      <xdr:spPr>
        <a:xfrm>
          <a:off x="5852922" y="14091920"/>
          <a:ext cx="1529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55</xdr:row>
      <xdr:rowOff>180339</xdr:rowOff>
    </xdr:from>
    <xdr:to>
      <xdr:col>4</xdr:col>
      <xdr:colOff>242697</xdr:colOff>
      <xdr:row>57</xdr:row>
      <xdr:rowOff>185420</xdr:rowOff>
    </xdr:to>
    <xdr:cxnSp macro="_xll.PtreeEvent_ObjectClick">
      <xdr:nvCxnSpPr>
        <xdr:cNvPr id="129" name="PTObj_DBranchDLine_1_23">
          <a:extLst>
            <a:ext uri="{FF2B5EF4-FFF2-40B4-BE49-F238E27FC236}">
              <a16:creationId xmlns:a16="http://schemas.microsoft.com/office/drawing/2014/main" id="{152F5EDF-6E19-4EE7-943B-2A3539F8F690}"/>
            </a:ext>
          </a:extLst>
        </xdr:cNvPr>
        <xdr:cNvCxnSpPr/>
      </xdr:nvCxnSpPr>
      <xdr:spPr>
        <a:xfrm>
          <a:off x="5700522" y="137058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53</xdr:row>
      <xdr:rowOff>185420</xdr:rowOff>
    </xdr:from>
    <xdr:to>
      <xdr:col>5</xdr:col>
      <xdr:colOff>127</xdr:colOff>
      <xdr:row>53</xdr:row>
      <xdr:rowOff>185420</xdr:rowOff>
    </xdr:to>
    <xdr:cxnSp macro="_xll.PtreeEvent_ObjectClick">
      <xdr:nvCxnSpPr>
        <xdr:cNvPr id="126" name="PTObj_DBranchHLine_1_22">
          <a:extLst>
            <a:ext uri="{FF2B5EF4-FFF2-40B4-BE49-F238E27FC236}">
              <a16:creationId xmlns:a16="http://schemas.microsoft.com/office/drawing/2014/main" id="{6E13F95E-6365-4A2A-801B-702907A3A486}"/>
            </a:ext>
          </a:extLst>
        </xdr:cNvPr>
        <xdr:cNvCxnSpPr/>
      </xdr:nvCxnSpPr>
      <xdr:spPr>
        <a:xfrm>
          <a:off x="5852922" y="13329920"/>
          <a:ext cx="1529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53</xdr:row>
      <xdr:rowOff>185420</xdr:rowOff>
    </xdr:from>
    <xdr:to>
      <xdr:col>4</xdr:col>
      <xdr:colOff>242697</xdr:colOff>
      <xdr:row>55</xdr:row>
      <xdr:rowOff>180339</xdr:rowOff>
    </xdr:to>
    <xdr:cxnSp macro="_xll.PtreeEvent_ObjectClick">
      <xdr:nvCxnSpPr>
        <xdr:cNvPr id="125" name="PTObj_DBranchDLine_1_22">
          <a:extLst>
            <a:ext uri="{FF2B5EF4-FFF2-40B4-BE49-F238E27FC236}">
              <a16:creationId xmlns:a16="http://schemas.microsoft.com/office/drawing/2014/main" id="{482E397D-EAE1-4F41-BF3C-7413938F45AD}"/>
            </a:ext>
          </a:extLst>
        </xdr:cNvPr>
        <xdr:cNvCxnSpPr/>
      </xdr:nvCxnSpPr>
      <xdr:spPr>
        <a:xfrm flipV="1">
          <a:off x="5700522" y="133299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55</xdr:row>
      <xdr:rowOff>185420</xdr:rowOff>
    </xdr:from>
    <xdr:to>
      <xdr:col>4</xdr:col>
      <xdr:colOff>127</xdr:colOff>
      <xdr:row>55</xdr:row>
      <xdr:rowOff>185420</xdr:rowOff>
    </xdr:to>
    <xdr:cxnSp macro="_xll.PtreeEvent_ObjectClick">
      <xdr:nvCxnSpPr>
        <xdr:cNvPr id="122" name="PTObj_DBranchHLine_1_19">
          <a:extLst>
            <a:ext uri="{FF2B5EF4-FFF2-40B4-BE49-F238E27FC236}">
              <a16:creationId xmlns:a16="http://schemas.microsoft.com/office/drawing/2014/main" id="{D52C4016-C4D2-4473-86F8-B2F2147BEB7E}"/>
            </a:ext>
          </a:extLst>
        </xdr:cNvPr>
        <xdr:cNvCxnSpPr/>
      </xdr:nvCxnSpPr>
      <xdr:spPr>
        <a:xfrm>
          <a:off x="4005072" y="13329920"/>
          <a:ext cx="16052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51</xdr:row>
      <xdr:rowOff>180339</xdr:rowOff>
    </xdr:from>
    <xdr:to>
      <xdr:col>3</xdr:col>
      <xdr:colOff>242697</xdr:colOff>
      <xdr:row>55</xdr:row>
      <xdr:rowOff>185420</xdr:rowOff>
    </xdr:to>
    <xdr:cxnSp macro="_xll.PtreeEvent_ObjectClick">
      <xdr:nvCxnSpPr>
        <xdr:cNvPr id="121" name="PTObj_DBranchDLine_1_19">
          <a:extLst>
            <a:ext uri="{FF2B5EF4-FFF2-40B4-BE49-F238E27FC236}">
              <a16:creationId xmlns:a16="http://schemas.microsoft.com/office/drawing/2014/main" id="{7840ECAE-B936-4F9E-BD0F-FEB1ABD405B5}"/>
            </a:ext>
          </a:extLst>
        </xdr:cNvPr>
        <xdr:cNvCxnSpPr/>
      </xdr:nvCxnSpPr>
      <xdr:spPr>
        <a:xfrm>
          <a:off x="3852672" y="129438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49</xdr:row>
      <xdr:rowOff>185420</xdr:rowOff>
    </xdr:from>
    <xdr:to>
      <xdr:col>5</xdr:col>
      <xdr:colOff>127</xdr:colOff>
      <xdr:row>49</xdr:row>
      <xdr:rowOff>185420</xdr:rowOff>
    </xdr:to>
    <xdr:cxnSp macro="_xll.PtreeEvent_ObjectClick">
      <xdr:nvCxnSpPr>
        <xdr:cNvPr id="118" name="PTObj_DBranchHLine_1_21">
          <a:extLst>
            <a:ext uri="{FF2B5EF4-FFF2-40B4-BE49-F238E27FC236}">
              <a16:creationId xmlns:a16="http://schemas.microsoft.com/office/drawing/2014/main" id="{A91FD600-B856-4EB7-9671-90531C8DF519}"/>
            </a:ext>
          </a:extLst>
        </xdr:cNvPr>
        <xdr:cNvCxnSpPr/>
      </xdr:nvCxnSpPr>
      <xdr:spPr>
        <a:xfrm>
          <a:off x="5852922" y="12567920"/>
          <a:ext cx="1529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47</xdr:row>
      <xdr:rowOff>180339</xdr:rowOff>
    </xdr:from>
    <xdr:to>
      <xdr:col>4</xdr:col>
      <xdr:colOff>242697</xdr:colOff>
      <xdr:row>49</xdr:row>
      <xdr:rowOff>185420</xdr:rowOff>
    </xdr:to>
    <xdr:cxnSp macro="_xll.PtreeEvent_ObjectClick">
      <xdr:nvCxnSpPr>
        <xdr:cNvPr id="117" name="PTObj_DBranchDLine_1_21">
          <a:extLst>
            <a:ext uri="{FF2B5EF4-FFF2-40B4-BE49-F238E27FC236}">
              <a16:creationId xmlns:a16="http://schemas.microsoft.com/office/drawing/2014/main" id="{472BA00E-A0F2-4242-8403-3CAA046AB3C7}"/>
            </a:ext>
          </a:extLst>
        </xdr:cNvPr>
        <xdr:cNvCxnSpPr/>
      </xdr:nvCxnSpPr>
      <xdr:spPr>
        <a:xfrm>
          <a:off x="5700522" y="121818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45</xdr:row>
      <xdr:rowOff>185420</xdr:rowOff>
    </xdr:from>
    <xdr:to>
      <xdr:col>5</xdr:col>
      <xdr:colOff>127</xdr:colOff>
      <xdr:row>45</xdr:row>
      <xdr:rowOff>185420</xdr:rowOff>
    </xdr:to>
    <xdr:cxnSp macro="_xll.PtreeEvent_ObjectClick">
      <xdr:nvCxnSpPr>
        <xdr:cNvPr id="114" name="PTObj_DBranchHLine_1_20">
          <a:extLst>
            <a:ext uri="{FF2B5EF4-FFF2-40B4-BE49-F238E27FC236}">
              <a16:creationId xmlns:a16="http://schemas.microsoft.com/office/drawing/2014/main" id="{E396C5B0-80B0-42D9-AE46-E6B7D22130B3}"/>
            </a:ext>
          </a:extLst>
        </xdr:cNvPr>
        <xdr:cNvCxnSpPr/>
      </xdr:nvCxnSpPr>
      <xdr:spPr>
        <a:xfrm>
          <a:off x="5852922" y="11805920"/>
          <a:ext cx="1529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45</xdr:row>
      <xdr:rowOff>185420</xdr:rowOff>
    </xdr:from>
    <xdr:to>
      <xdr:col>4</xdr:col>
      <xdr:colOff>242697</xdr:colOff>
      <xdr:row>47</xdr:row>
      <xdr:rowOff>180339</xdr:rowOff>
    </xdr:to>
    <xdr:cxnSp macro="_xll.PtreeEvent_ObjectClick">
      <xdr:nvCxnSpPr>
        <xdr:cNvPr id="113" name="PTObj_DBranchDLine_1_20">
          <a:extLst>
            <a:ext uri="{FF2B5EF4-FFF2-40B4-BE49-F238E27FC236}">
              <a16:creationId xmlns:a16="http://schemas.microsoft.com/office/drawing/2014/main" id="{1C2F6501-5B97-4668-8CC2-E16C69374B30}"/>
            </a:ext>
          </a:extLst>
        </xdr:cNvPr>
        <xdr:cNvCxnSpPr/>
      </xdr:nvCxnSpPr>
      <xdr:spPr>
        <a:xfrm flipV="1">
          <a:off x="5700522" y="118059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47</xdr:row>
      <xdr:rowOff>185420</xdr:rowOff>
    </xdr:from>
    <xdr:to>
      <xdr:col>4</xdr:col>
      <xdr:colOff>127</xdr:colOff>
      <xdr:row>47</xdr:row>
      <xdr:rowOff>185420</xdr:rowOff>
    </xdr:to>
    <xdr:cxnSp macro="_xll.PtreeEvent_ObjectClick">
      <xdr:nvCxnSpPr>
        <xdr:cNvPr id="110" name="PTObj_DBranchHLine_1_18">
          <a:extLst>
            <a:ext uri="{FF2B5EF4-FFF2-40B4-BE49-F238E27FC236}">
              <a16:creationId xmlns:a16="http://schemas.microsoft.com/office/drawing/2014/main" id="{7882F84A-7017-41FD-8376-E6BFE9F417D5}"/>
            </a:ext>
          </a:extLst>
        </xdr:cNvPr>
        <xdr:cNvCxnSpPr/>
      </xdr:nvCxnSpPr>
      <xdr:spPr>
        <a:xfrm>
          <a:off x="4005072" y="11805920"/>
          <a:ext cx="16052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47</xdr:row>
      <xdr:rowOff>185420</xdr:rowOff>
    </xdr:from>
    <xdr:to>
      <xdr:col>3</xdr:col>
      <xdr:colOff>242697</xdr:colOff>
      <xdr:row>51</xdr:row>
      <xdr:rowOff>180339</xdr:rowOff>
    </xdr:to>
    <xdr:cxnSp macro="_xll.PtreeEvent_ObjectClick">
      <xdr:nvCxnSpPr>
        <xdr:cNvPr id="109" name="PTObj_DBranchDLine_1_18">
          <a:extLst>
            <a:ext uri="{FF2B5EF4-FFF2-40B4-BE49-F238E27FC236}">
              <a16:creationId xmlns:a16="http://schemas.microsoft.com/office/drawing/2014/main" id="{A845584D-AAFB-49CC-BB08-05CC3F4CE46F}"/>
            </a:ext>
          </a:extLst>
        </xdr:cNvPr>
        <xdr:cNvCxnSpPr/>
      </xdr:nvCxnSpPr>
      <xdr:spPr>
        <a:xfrm flipV="1">
          <a:off x="3852672" y="118059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51</xdr:row>
      <xdr:rowOff>185420</xdr:rowOff>
    </xdr:from>
    <xdr:to>
      <xdr:col>3</xdr:col>
      <xdr:colOff>127</xdr:colOff>
      <xdr:row>51</xdr:row>
      <xdr:rowOff>185420</xdr:rowOff>
    </xdr:to>
    <xdr:cxnSp macro="_xll.PtreeEvent_ObjectClick">
      <xdr:nvCxnSpPr>
        <xdr:cNvPr id="98" name="PTObj_DBranchHLine_1_4">
          <a:extLst>
            <a:ext uri="{FF2B5EF4-FFF2-40B4-BE49-F238E27FC236}">
              <a16:creationId xmlns:a16="http://schemas.microsoft.com/office/drawing/2014/main" id="{E47294E9-B6DB-4CA8-8570-F82A14960D68}"/>
            </a:ext>
          </a:extLst>
        </xdr:cNvPr>
        <xdr:cNvCxnSpPr/>
      </xdr:nvCxnSpPr>
      <xdr:spPr>
        <a:xfrm>
          <a:off x="2414397" y="11805920"/>
          <a:ext cx="134810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15</xdr:row>
      <xdr:rowOff>180340</xdr:rowOff>
    </xdr:from>
    <xdr:to>
      <xdr:col>2</xdr:col>
      <xdr:colOff>242697</xdr:colOff>
      <xdr:row>51</xdr:row>
      <xdr:rowOff>185420</xdr:rowOff>
    </xdr:to>
    <xdr:cxnSp macro="_xll.PtreeEvent_ObjectClick">
      <xdr:nvCxnSpPr>
        <xdr:cNvPr id="97" name="PTObj_DBranchDLine_1_4">
          <a:extLst>
            <a:ext uri="{FF2B5EF4-FFF2-40B4-BE49-F238E27FC236}">
              <a16:creationId xmlns:a16="http://schemas.microsoft.com/office/drawing/2014/main" id="{D3DAC5E2-9717-4163-B35E-BD599F4B600F}"/>
            </a:ext>
          </a:extLst>
        </xdr:cNvPr>
        <xdr:cNvCxnSpPr/>
      </xdr:nvCxnSpPr>
      <xdr:spPr>
        <a:xfrm>
          <a:off x="2261997" y="6085840"/>
          <a:ext cx="152400" cy="5720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242697</xdr:colOff>
      <xdr:row>43</xdr:row>
      <xdr:rowOff>185420</xdr:rowOff>
    </xdr:from>
    <xdr:to>
      <xdr:col>7</xdr:col>
      <xdr:colOff>127</xdr:colOff>
      <xdr:row>43</xdr:row>
      <xdr:rowOff>185420</xdr:rowOff>
    </xdr:to>
    <xdr:cxnSp macro="_xll.PtreeEvent_ObjectClick">
      <xdr:nvCxnSpPr>
        <xdr:cNvPr id="94" name="PTObj_DBranchHLine_1_17">
          <a:extLst>
            <a:ext uri="{FF2B5EF4-FFF2-40B4-BE49-F238E27FC236}">
              <a16:creationId xmlns:a16="http://schemas.microsoft.com/office/drawing/2014/main" id="{B52C53C2-9C7F-4FAC-997B-0F3846A7CAB8}"/>
            </a:ext>
          </a:extLst>
        </xdr:cNvPr>
        <xdr:cNvCxnSpPr/>
      </xdr:nvCxnSpPr>
      <xdr:spPr>
        <a:xfrm>
          <a:off x="9158097" y="114249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90297</xdr:colOff>
      <xdr:row>41</xdr:row>
      <xdr:rowOff>180339</xdr:rowOff>
    </xdr:from>
    <xdr:to>
      <xdr:col>6</xdr:col>
      <xdr:colOff>242697</xdr:colOff>
      <xdr:row>43</xdr:row>
      <xdr:rowOff>185420</xdr:rowOff>
    </xdr:to>
    <xdr:cxnSp macro="_xll.PtreeEvent_ObjectClick">
      <xdr:nvCxnSpPr>
        <xdr:cNvPr id="93" name="PTObj_DBranchDLine_1_17">
          <a:extLst>
            <a:ext uri="{FF2B5EF4-FFF2-40B4-BE49-F238E27FC236}">
              <a16:creationId xmlns:a16="http://schemas.microsoft.com/office/drawing/2014/main" id="{B6F7C642-CE23-441C-9C15-88B932C5D977}"/>
            </a:ext>
          </a:extLst>
        </xdr:cNvPr>
        <xdr:cNvCxnSpPr/>
      </xdr:nvCxnSpPr>
      <xdr:spPr>
        <a:xfrm>
          <a:off x="9005697" y="110388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242697</xdr:colOff>
      <xdr:row>39</xdr:row>
      <xdr:rowOff>185420</xdr:rowOff>
    </xdr:from>
    <xdr:to>
      <xdr:col>7</xdr:col>
      <xdr:colOff>127</xdr:colOff>
      <xdr:row>39</xdr:row>
      <xdr:rowOff>185420</xdr:rowOff>
    </xdr:to>
    <xdr:cxnSp macro="_xll.PtreeEvent_ObjectClick">
      <xdr:nvCxnSpPr>
        <xdr:cNvPr id="90" name="PTObj_DBranchHLine_1_16">
          <a:extLst>
            <a:ext uri="{FF2B5EF4-FFF2-40B4-BE49-F238E27FC236}">
              <a16:creationId xmlns:a16="http://schemas.microsoft.com/office/drawing/2014/main" id="{BAB1A9EE-AE04-4E3A-8773-55ABEFBB916A}"/>
            </a:ext>
          </a:extLst>
        </xdr:cNvPr>
        <xdr:cNvCxnSpPr/>
      </xdr:nvCxnSpPr>
      <xdr:spPr>
        <a:xfrm>
          <a:off x="9158097" y="106629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90297</xdr:colOff>
      <xdr:row>39</xdr:row>
      <xdr:rowOff>185420</xdr:rowOff>
    </xdr:from>
    <xdr:to>
      <xdr:col>6</xdr:col>
      <xdr:colOff>242697</xdr:colOff>
      <xdr:row>41</xdr:row>
      <xdr:rowOff>180339</xdr:rowOff>
    </xdr:to>
    <xdr:cxnSp macro="_xll.PtreeEvent_ObjectClick">
      <xdr:nvCxnSpPr>
        <xdr:cNvPr id="89" name="PTObj_DBranchDLine_1_16">
          <a:extLst>
            <a:ext uri="{FF2B5EF4-FFF2-40B4-BE49-F238E27FC236}">
              <a16:creationId xmlns:a16="http://schemas.microsoft.com/office/drawing/2014/main" id="{F2A725C7-6BC0-44E0-80E9-7F1FF46D4BFD}"/>
            </a:ext>
          </a:extLst>
        </xdr:cNvPr>
        <xdr:cNvCxnSpPr/>
      </xdr:nvCxnSpPr>
      <xdr:spPr>
        <a:xfrm flipV="1">
          <a:off x="9005697" y="106629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242697</xdr:colOff>
      <xdr:row>41</xdr:row>
      <xdr:rowOff>185420</xdr:rowOff>
    </xdr:from>
    <xdr:to>
      <xdr:col>6</xdr:col>
      <xdr:colOff>127</xdr:colOff>
      <xdr:row>41</xdr:row>
      <xdr:rowOff>185420</xdr:rowOff>
    </xdr:to>
    <xdr:cxnSp macro="_xll.PtreeEvent_ObjectClick">
      <xdr:nvCxnSpPr>
        <xdr:cNvPr id="86" name="PTObj_DBranchHLine_1_13">
          <a:extLst>
            <a:ext uri="{FF2B5EF4-FFF2-40B4-BE49-F238E27FC236}">
              <a16:creationId xmlns:a16="http://schemas.microsoft.com/office/drawing/2014/main" id="{FA86B71B-0162-4C6F-924F-F6B5D159880B}"/>
            </a:ext>
          </a:extLst>
        </xdr:cNvPr>
        <xdr:cNvCxnSpPr/>
      </xdr:nvCxnSpPr>
      <xdr:spPr>
        <a:xfrm>
          <a:off x="7624572" y="106629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90297</xdr:colOff>
      <xdr:row>37</xdr:row>
      <xdr:rowOff>180339</xdr:rowOff>
    </xdr:from>
    <xdr:to>
      <xdr:col>5</xdr:col>
      <xdr:colOff>242697</xdr:colOff>
      <xdr:row>41</xdr:row>
      <xdr:rowOff>185420</xdr:rowOff>
    </xdr:to>
    <xdr:cxnSp macro="_xll.PtreeEvent_ObjectClick">
      <xdr:nvCxnSpPr>
        <xdr:cNvPr id="85" name="PTObj_DBranchDLine_1_13">
          <a:extLst>
            <a:ext uri="{FF2B5EF4-FFF2-40B4-BE49-F238E27FC236}">
              <a16:creationId xmlns:a16="http://schemas.microsoft.com/office/drawing/2014/main" id="{F24528AE-A871-4B0D-9614-8F1BA72AB865}"/>
            </a:ext>
          </a:extLst>
        </xdr:cNvPr>
        <xdr:cNvCxnSpPr/>
      </xdr:nvCxnSpPr>
      <xdr:spPr>
        <a:xfrm>
          <a:off x="7472172" y="102768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242697</xdr:colOff>
      <xdr:row>35</xdr:row>
      <xdr:rowOff>185420</xdr:rowOff>
    </xdr:from>
    <xdr:to>
      <xdr:col>7</xdr:col>
      <xdr:colOff>127</xdr:colOff>
      <xdr:row>35</xdr:row>
      <xdr:rowOff>185420</xdr:rowOff>
    </xdr:to>
    <xdr:cxnSp macro="_xll.PtreeEvent_ObjectClick">
      <xdr:nvCxnSpPr>
        <xdr:cNvPr id="82" name="PTObj_DBranchHLine_1_15">
          <a:extLst>
            <a:ext uri="{FF2B5EF4-FFF2-40B4-BE49-F238E27FC236}">
              <a16:creationId xmlns:a16="http://schemas.microsoft.com/office/drawing/2014/main" id="{45FB535F-80EA-4D43-A93B-A30F8096F22C}"/>
            </a:ext>
          </a:extLst>
        </xdr:cNvPr>
        <xdr:cNvCxnSpPr/>
      </xdr:nvCxnSpPr>
      <xdr:spPr>
        <a:xfrm>
          <a:off x="9158097" y="9900920"/>
          <a:ext cx="1148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90297</xdr:colOff>
      <xdr:row>33</xdr:row>
      <xdr:rowOff>180339</xdr:rowOff>
    </xdr:from>
    <xdr:to>
      <xdr:col>6</xdr:col>
      <xdr:colOff>242697</xdr:colOff>
      <xdr:row>35</xdr:row>
      <xdr:rowOff>185420</xdr:rowOff>
    </xdr:to>
    <xdr:cxnSp macro="_xll.PtreeEvent_ObjectClick">
      <xdr:nvCxnSpPr>
        <xdr:cNvPr id="81" name="PTObj_DBranchDLine_1_15">
          <a:extLst>
            <a:ext uri="{FF2B5EF4-FFF2-40B4-BE49-F238E27FC236}">
              <a16:creationId xmlns:a16="http://schemas.microsoft.com/office/drawing/2014/main" id="{2F5B6916-BD3B-4DD2-8007-FE8DC739B962}"/>
            </a:ext>
          </a:extLst>
        </xdr:cNvPr>
        <xdr:cNvCxnSpPr/>
      </xdr:nvCxnSpPr>
      <xdr:spPr>
        <a:xfrm>
          <a:off x="9005697" y="95148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242697</xdr:colOff>
      <xdr:row>31</xdr:row>
      <xdr:rowOff>185420</xdr:rowOff>
    </xdr:from>
    <xdr:to>
      <xdr:col>7</xdr:col>
      <xdr:colOff>127</xdr:colOff>
      <xdr:row>31</xdr:row>
      <xdr:rowOff>185420</xdr:rowOff>
    </xdr:to>
    <xdr:cxnSp macro="_xll.PtreeEvent_ObjectClick">
      <xdr:nvCxnSpPr>
        <xdr:cNvPr id="78" name="PTObj_DBranchHLine_1_14">
          <a:extLst>
            <a:ext uri="{FF2B5EF4-FFF2-40B4-BE49-F238E27FC236}">
              <a16:creationId xmlns:a16="http://schemas.microsoft.com/office/drawing/2014/main" id="{3E36C5D0-2981-46EC-8B9E-015390F8E823}"/>
            </a:ext>
          </a:extLst>
        </xdr:cNvPr>
        <xdr:cNvCxnSpPr/>
      </xdr:nvCxnSpPr>
      <xdr:spPr>
        <a:xfrm>
          <a:off x="9158097" y="9138920"/>
          <a:ext cx="8718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90297</xdr:colOff>
      <xdr:row>31</xdr:row>
      <xdr:rowOff>185420</xdr:rowOff>
    </xdr:from>
    <xdr:to>
      <xdr:col>6</xdr:col>
      <xdr:colOff>242697</xdr:colOff>
      <xdr:row>33</xdr:row>
      <xdr:rowOff>180339</xdr:rowOff>
    </xdr:to>
    <xdr:cxnSp macro="_xll.PtreeEvent_ObjectClick">
      <xdr:nvCxnSpPr>
        <xdr:cNvPr id="77" name="PTObj_DBranchDLine_1_14">
          <a:extLst>
            <a:ext uri="{FF2B5EF4-FFF2-40B4-BE49-F238E27FC236}">
              <a16:creationId xmlns:a16="http://schemas.microsoft.com/office/drawing/2014/main" id="{C9EB74E5-742B-46A9-9F27-FFDE4B3C61A5}"/>
            </a:ext>
          </a:extLst>
        </xdr:cNvPr>
        <xdr:cNvCxnSpPr/>
      </xdr:nvCxnSpPr>
      <xdr:spPr>
        <a:xfrm flipV="1">
          <a:off x="9005697" y="91389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242697</xdr:colOff>
      <xdr:row>33</xdr:row>
      <xdr:rowOff>185420</xdr:rowOff>
    </xdr:from>
    <xdr:to>
      <xdr:col>6</xdr:col>
      <xdr:colOff>127</xdr:colOff>
      <xdr:row>33</xdr:row>
      <xdr:rowOff>185420</xdr:rowOff>
    </xdr:to>
    <xdr:cxnSp macro="_xll.PtreeEvent_ObjectClick">
      <xdr:nvCxnSpPr>
        <xdr:cNvPr id="74" name="PTObj_DBranchHLine_1_12">
          <a:extLst>
            <a:ext uri="{FF2B5EF4-FFF2-40B4-BE49-F238E27FC236}">
              <a16:creationId xmlns:a16="http://schemas.microsoft.com/office/drawing/2014/main" id="{41774858-5E89-4A4B-B384-E554EFAE9163}"/>
            </a:ext>
          </a:extLst>
        </xdr:cNvPr>
        <xdr:cNvCxnSpPr/>
      </xdr:nvCxnSpPr>
      <xdr:spPr>
        <a:xfrm>
          <a:off x="7624572" y="91389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90297</xdr:colOff>
      <xdr:row>33</xdr:row>
      <xdr:rowOff>185420</xdr:rowOff>
    </xdr:from>
    <xdr:to>
      <xdr:col>5</xdr:col>
      <xdr:colOff>242697</xdr:colOff>
      <xdr:row>37</xdr:row>
      <xdr:rowOff>180339</xdr:rowOff>
    </xdr:to>
    <xdr:cxnSp macro="_xll.PtreeEvent_ObjectClick">
      <xdr:nvCxnSpPr>
        <xdr:cNvPr id="73" name="PTObj_DBranchDLine_1_12">
          <a:extLst>
            <a:ext uri="{FF2B5EF4-FFF2-40B4-BE49-F238E27FC236}">
              <a16:creationId xmlns:a16="http://schemas.microsoft.com/office/drawing/2014/main" id="{BA25C1A4-FD88-4785-9CA4-C89E8CDE1E63}"/>
            </a:ext>
          </a:extLst>
        </xdr:cNvPr>
        <xdr:cNvCxnSpPr/>
      </xdr:nvCxnSpPr>
      <xdr:spPr>
        <a:xfrm flipV="1">
          <a:off x="7472172" y="91389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37</xdr:row>
      <xdr:rowOff>185420</xdr:rowOff>
    </xdr:from>
    <xdr:to>
      <xdr:col>5</xdr:col>
      <xdr:colOff>127</xdr:colOff>
      <xdr:row>37</xdr:row>
      <xdr:rowOff>185420</xdr:rowOff>
    </xdr:to>
    <xdr:cxnSp macro="_xll.PtreeEvent_ObjectClick">
      <xdr:nvCxnSpPr>
        <xdr:cNvPr id="62" name="PTObj_DBranchHLine_1_11">
          <a:extLst>
            <a:ext uri="{FF2B5EF4-FFF2-40B4-BE49-F238E27FC236}">
              <a16:creationId xmlns:a16="http://schemas.microsoft.com/office/drawing/2014/main" id="{9C5FE51B-431E-46D5-A45B-9DF6E5D4373C}"/>
            </a:ext>
          </a:extLst>
        </xdr:cNvPr>
        <xdr:cNvCxnSpPr/>
      </xdr:nvCxnSpPr>
      <xdr:spPr>
        <a:xfrm>
          <a:off x="5852922" y="9138920"/>
          <a:ext cx="1529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27</xdr:row>
      <xdr:rowOff>180339</xdr:rowOff>
    </xdr:from>
    <xdr:to>
      <xdr:col>4</xdr:col>
      <xdr:colOff>242697</xdr:colOff>
      <xdr:row>37</xdr:row>
      <xdr:rowOff>185420</xdr:rowOff>
    </xdr:to>
    <xdr:cxnSp macro="_xll.PtreeEvent_ObjectClick">
      <xdr:nvCxnSpPr>
        <xdr:cNvPr id="61" name="PTObj_DBranchDLine_1_11">
          <a:extLst>
            <a:ext uri="{FF2B5EF4-FFF2-40B4-BE49-F238E27FC236}">
              <a16:creationId xmlns:a16="http://schemas.microsoft.com/office/drawing/2014/main" id="{10C85B8D-4D08-44C9-B2BE-083DFC326197}"/>
            </a:ext>
          </a:extLst>
        </xdr:cNvPr>
        <xdr:cNvCxnSpPr/>
      </xdr:nvCxnSpPr>
      <xdr:spPr>
        <a:xfrm>
          <a:off x="5700522" y="8371839"/>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29</xdr:row>
      <xdr:rowOff>185420</xdr:rowOff>
    </xdr:from>
    <xdr:to>
      <xdr:col>5</xdr:col>
      <xdr:colOff>127</xdr:colOff>
      <xdr:row>29</xdr:row>
      <xdr:rowOff>185420</xdr:rowOff>
    </xdr:to>
    <xdr:cxnSp macro="_xll.PtreeEvent_ObjectClick">
      <xdr:nvCxnSpPr>
        <xdr:cNvPr id="54" name="PTObj_DBranchHLine_1_10">
          <a:extLst>
            <a:ext uri="{FF2B5EF4-FFF2-40B4-BE49-F238E27FC236}">
              <a16:creationId xmlns:a16="http://schemas.microsoft.com/office/drawing/2014/main" id="{78CA7825-CC6A-4A43-8359-1C476412A139}"/>
            </a:ext>
          </a:extLst>
        </xdr:cNvPr>
        <xdr:cNvCxnSpPr/>
      </xdr:nvCxnSpPr>
      <xdr:spPr>
        <a:xfrm>
          <a:off x="5852922" y="87579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27</xdr:row>
      <xdr:rowOff>180339</xdr:rowOff>
    </xdr:from>
    <xdr:to>
      <xdr:col>4</xdr:col>
      <xdr:colOff>242697</xdr:colOff>
      <xdr:row>29</xdr:row>
      <xdr:rowOff>185420</xdr:rowOff>
    </xdr:to>
    <xdr:cxnSp macro="_xll.PtreeEvent_ObjectClick">
      <xdr:nvCxnSpPr>
        <xdr:cNvPr id="53" name="PTObj_DBranchDLine_1_10">
          <a:extLst>
            <a:ext uri="{FF2B5EF4-FFF2-40B4-BE49-F238E27FC236}">
              <a16:creationId xmlns:a16="http://schemas.microsoft.com/office/drawing/2014/main" id="{916423CA-3454-47CE-9D8D-2D4C445E4402}"/>
            </a:ext>
          </a:extLst>
        </xdr:cNvPr>
        <xdr:cNvCxnSpPr/>
      </xdr:nvCxnSpPr>
      <xdr:spPr>
        <a:xfrm>
          <a:off x="5700522" y="83718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25</xdr:row>
      <xdr:rowOff>185420</xdr:rowOff>
    </xdr:from>
    <xdr:to>
      <xdr:col>5</xdr:col>
      <xdr:colOff>127</xdr:colOff>
      <xdr:row>25</xdr:row>
      <xdr:rowOff>185420</xdr:rowOff>
    </xdr:to>
    <xdr:cxnSp macro="_xll.PtreeEvent_ObjectClick">
      <xdr:nvCxnSpPr>
        <xdr:cNvPr id="50" name="PTObj_DBranchHLine_1_9">
          <a:extLst>
            <a:ext uri="{FF2B5EF4-FFF2-40B4-BE49-F238E27FC236}">
              <a16:creationId xmlns:a16="http://schemas.microsoft.com/office/drawing/2014/main" id="{706191AD-5230-4E38-9273-0C89F518B883}"/>
            </a:ext>
          </a:extLst>
        </xdr:cNvPr>
        <xdr:cNvCxnSpPr/>
      </xdr:nvCxnSpPr>
      <xdr:spPr>
        <a:xfrm>
          <a:off x="5852922" y="7995920"/>
          <a:ext cx="12909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25</xdr:row>
      <xdr:rowOff>185420</xdr:rowOff>
    </xdr:from>
    <xdr:to>
      <xdr:col>4</xdr:col>
      <xdr:colOff>242697</xdr:colOff>
      <xdr:row>27</xdr:row>
      <xdr:rowOff>180339</xdr:rowOff>
    </xdr:to>
    <xdr:cxnSp macro="_xll.PtreeEvent_ObjectClick">
      <xdr:nvCxnSpPr>
        <xdr:cNvPr id="49" name="PTObj_DBranchDLine_1_9">
          <a:extLst>
            <a:ext uri="{FF2B5EF4-FFF2-40B4-BE49-F238E27FC236}">
              <a16:creationId xmlns:a16="http://schemas.microsoft.com/office/drawing/2014/main" id="{053CC1A3-30F0-436F-A378-19ED918E3B58}"/>
            </a:ext>
          </a:extLst>
        </xdr:cNvPr>
        <xdr:cNvCxnSpPr/>
      </xdr:nvCxnSpPr>
      <xdr:spPr>
        <a:xfrm flipV="1">
          <a:off x="5700522" y="79959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27</xdr:row>
      <xdr:rowOff>185420</xdr:rowOff>
    </xdr:from>
    <xdr:to>
      <xdr:col>4</xdr:col>
      <xdr:colOff>127</xdr:colOff>
      <xdr:row>27</xdr:row>
      <xdr:rowOff>185420</xdr:rowOff>
    </xdr:to>
    <xdr:cxnSp macro="_xll.PtreeEvent_ObjectClick">
      <xdr:nvCxnSpPr>
        <xdr:cNvPr id="46" name="PTObj_DBranchHLine_1_6">
          <a:extLst>
            <a:ext uri="{FF2B5EF4-FFF2-40B4-BE49-F238E27FC236}">
              <a16:creationId xmlns:a16="http://schemas.microsoft.com/office/drawing/2014/main" id="{FBBE3958-8B2E-46B2-9266-DF092F422181}"/>
            </a:ext>
          </a:extLst>
        </xdr:cNvPr>
        <xdr:cNvCxnSpPr/>
      </xdr:nvCxnSpPr>
      <xdr:spPr>
        <a:xfrm>
          <a:off x="4005072" y="7995920"/>
          <a:ext cx="15957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23</xdr:row>
      <xdr:rowOff>180339</xdr:rowOff>
    </xdr:from>
    <xdr:to>
      <xdr:col>3</xdr:col>
      <xdr:colOff>242697</xdr:colOff>
      <xdr:row>27</xdr:row>
      <xdr:rowOff>185420</xdr:rowOff>
    </xdr:to>
    <xdr:cxnSp macro="_xll.PtreeEvent_ObjectClick">
      <xdr:nvCxnSpPr>
        <xdr:cNvPr id="45" name="PTObj_DBranchDLine_1_6">
          <a:extLst>
            <a:ext uri="{FF2B5EF4-FFF2-40B4-BE49-F238E27FC236}">
              <a16:creationId xmlns:a16="http://schemas.microsoft.com/office/drawing/2014/main" id="{BEF6159F-A02A-4CD6-8F51-E29B9B51B7F1}"/>
            </a:ext>
          </a:extLst>
        </xdr:cNvPr>
        <xdr:cNvCxnSpPr/>
      </xdr:nvCxnSpPr>
      <xdr:spPr>
        <a:xfrm>
          <a:off x="3852672" y="76098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21</xdr:row>
      <xdr:rowOff>185420</xdr:rowOff>
    </xdr:from>
    <xdr:to>
      <xdr:col>5</xdr:col>
      <xdr:colOff>127</xdr:colOff>
      <xdr:row>21</xdr:row>
      <xdr:rowOff>185420</xdr:rowOff>
    </xdr:to>
    <xdr:cxnSp macro="_xll.PtreeEvent_ObjectClick">
      <xdr:nvCxnSpPr>
        <xdr:cNvPr id="42" name="PTObj_DBranchHLine_1_8">
          <a:extLst>
            <a:ext uri="{FF2B5EF4-FFF2-40B4-BE49-F238E27FC236}">
              <a16:creationId xmlns:a16="http://schemas.microsoft.com/office/drawing/2014/main" id="{39F7E3B3-4FD7-4151-8D88-10686C068DED}"/>
            </a:ext>
          </a:extLst>
        </xdr:cNvPr>
        <xdr:cNvCxnSpPr/>
      </xdr:nvCxnSpPr>
      <xdr:spPr>
        <a:xfrm>
          <a:off x="5843397" y="7233920"/>
          <a:ext cx="11480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19</xdr:row>
      <xdr:rowOff>180339</xdr:rowOff>
    </xdr:from>
    <xdr:to>
      <xdr:col>4</xdr:col>
      <xdr:colOff>242697</xdr:colOff>
      <xdr:row>21</xdr:row>
      <xdr:rowOff>185420</xdr:rowOff>
    </xdr:to>
    <xdr:cxnSp macro="_xll.PtreeEvent_ObjectClick">
      <xdr:nvCxnSpPr>
        <xdr:cNvPr id="41" name="PTObj_DBranchDLine_1_8">
          <a:extLst>
            <a:ext uri="{FF2B5EF4-FFF2-40B4-BE49-F238E27FC236}">
              <a16:creationId xmlns:a16="http://schemas.microsoft.com/office/drawing/2014/main" id="{9522ACEE-DC34-4465-8721-4B498D97CAAF}"/>
            </a:ext>
          </a:extLst>
        </xdr:cNvPr>
        <xdr:cNvCxnSpPr/>
      </xdr:nvCxnSpPr>
      <xdr:spPr>
        <a:xfrm>
          <a:off x="5690997" y="6847839"/>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242697</xdr:colOff>
      <xdr:row>17</xdr:row>
      <xdr:rowOff>185420</xdr:rowOff>
    </xdr:from>
    <xdr:to>
      <xdr:col>5</xdr:col>
      <xdr:colOff>127</xdr:colOff>
      <xdr:row>17</xdr:row>
      <xdr:rowOff>185420</xdr:rowOff>
    </xdr:to>
    <xdr:cxnSp macro="_xll.PtreeEvent_ObjectClick">
      <xdr:nvCxnSpPr>
        <xdr:cNvPr id="38" name="PTObj_DBranchHLine_1_7">
          <a:extLst>
            <a:ext uri="{FF2B5EF4-FFF2-40B4-BE49-F238E27FC236}">
              <a16:creationId xmlns:a16="http://schemas.microsoft.com/office/drawing/2014/main" id="{B02F8F2F-92B6-43A8-A9DB-C6EE2167BE70}"/>
            </a:ext>
          </a:extLst>
        </xdr:cNvPr>
        <xdr:cNvCxnSpPr/>
      </xdr:nvCxnSpPr>
      <xdr:spPr>
        <a:xfrm>
          <a:off x="5843397" y="6471920"/>
          <a:ext cx="8718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90297</xdr:colOff>
      <xdr:row>17</xdr:row>
      <xdr:rowOff>185420</xdr:rowOff>
    </xdr:from>
    <xdr:to>
      <xdr:col>4</xdr:col>
      <xdr:colOff>242697</xdr:colOff>
      <xdr:row>19</xdr:row>
      <xdr:rowOff>180339</xdr:rowOff>
    </xdr:to>
    <xdr:cxnSp macro="_xll.PtreeEvent_ObjectClick">
      <xdr:nvCxnSpPr>
        <xdr:cNvPr id="37" name="PTObj_DBranchDLine_1_7">
          <a:extLst>
            <a:ext uri="{FF2B5EF4-FFF2-40B4-BE49-F238E27FC236}">
              <a16:creationId xmlns:a16="http://schemas.microsoft.com/office/drawing/2014/main" id="{56246427-55AC-47DC-8E8F-4C63049A2AF0}"/>
            </a:ext>
          </a:extLst>
        </xdr:cNvPr>
        <xdr:cNvCxnSpPr/>
      </xdr:nvCxnSpPr>
      <xdr:spPr>
        <a:xfrm flipV="1">
          <a:off x="5690997" y="64719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19</xdr:row>
      <xdr:rowOff>185420</xdr:rowOff>
    </xdr:from>
    <xdr:to>
      <xdr:col>4</xdr:col>
      <xdr:colOff>127</xdr:colOff>
      <xdr:row>19</xdr:row>
      <xdr:rowOff>185420</xdr:rowOff>
    </xdr:to>
    <xdr:cxnSp macro="_xll.PtreeEvent_ObjectClick">
      <xdr:nvCxnSpPr>
        <xdr:cNvPr id="34" name="PTObj_DBranchHLine_1_5">
          <a:extLst>
            <a:ext uri="{FF2B5EF4-FFF2-40B4-BE49-F238E27FC236}">
              <a16:creationId xmlns:a16="http://schemas.microsoft.com/office/drawing/2014/main" id="{24632EB0-775B-4EF7-B11C-14D9A2CE466F}"/>
            </a:ext>
          </a:extLst>
        </xdr:cNvPr>
        <xdr:cNvCxnSpPr/>
      </xdr:nvCxnSpPr>
      <xdr:spPr>
        <a:xfrm>
          <a:off x="4005072" y="6471920"/>
          <a:ext cx="15957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19</xdr:row>
      <xdr:rowOff>185420</xdr:rowOff>
    </xdr:from>
    <xdr:to>
      <xdr:col>3</xdr:col>
      <xdr:colOff>242697</xdr:colOff>
      <xdr:row>23</xdr:row>
      <xdr:rowOff>180339</xdr:rowOff>
    </xdr:to>
    <xdr:cxnSp macro="_xll.PtreeEvent_ObjectClick">
      <xdr:nvCxnSpPr>
        <xdr:cNvPr id="33" name="PTObj_DBranchDLine_1_5">
          <a:extLst>
            <a:ext uri="{FF2B5EF4-FFF2-40B4-BE49-F238E27FC236}">
              <a16:creationId xmlns:a16="http://schemas.microsoft.com/office/drawing/2014/main" id="{B87D1975-BD95-49F6-BCE3-6FA5840B4124}"/>
            </a:ext>
          </a:extLst>
        </xdr:cNvPr>
        <xdr:cNvCxnSpPr/>
      </xdr:nvCxnSpPr>
      <xdr:spPr>
        <a:xfrm flipV="1">
          <a:off x="3852672" y="6471920"/>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23</xdr:row>
      <xdr:rowOff>185420</xdr:rowOff>
    </xdr:from>
    <xdr:to>
      <xdr:col>3</xdr:col>
      <xdr:colOff>127</xdr:colOff>
      <xdr:row>23</xdr:row>
      <xdr:rowOff>185420</xdr:rowOff>
    </xdr:to>
    <xdr:cxnSp macro="_xll.PtreeEvent_ObjectClick">
      <xdr:nvCxnSpPr>
        <xdr:cNvPr id="22" name="PTObj_DBranchHLine_1_3">
          <a:extLst>
            <a:ext uri="{FF2B5EF4-FFF2-40B4-BE49-F238E27FC236}">
              <a16:creationId xmlns:a16="http://schemas.microsoft.com/office/drawing/2014/main" id="{72C785E8-F816-4680-85C2-73CB55D445D4}"/>
            </a:ext>
          </a:extLst>
        </xdr:cNvPr>
        <xdr:cNvCxnSpPr/>
      </xdr:nvCxnSpPr>
      <xdr:spPr>
        <a:xfrm>
          <a:off x="2414397" y="6471920"/>
          <a:ext cx="134810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15</xdr:row>
      <xdr:rowOff>180340</xdr:rowOff>
    </xdr:from>
    <xdr:to>
      <xdr:col>2</xdr:col>
      <xdr:colOff>242697</xdr:colOff>
      <xdr:row>23</xdr:row>
      <xdr:rowOff>185420</xdr:rowOff>
    </xdr:to>
    <xdr:cxnSp macro="_xll.PtreeEvent_ObjectClick">
      <xdr:nvCxnSpPr>
        <xdr:cNvPr id="21" name="PTObj_DBranchDLine_1_3">
          <a:extLst>
            <a:ext uri="{FF2B5EF4-FFF2-40B4-BE49-F238E27FC236}">
              <a16:creationId xmlns:a16="http://schemas.microsoft.com/office/drawing/2014/main" id="{EB5C86DE-0530-4761-9227-2874015ADA78}"/>
            </a:ext>
          </a:extLst>
        </xdr:cNvPr>
        <xdr:cNvCxnSpPr/>
      </xdr:nvCxnSpPr>
      <xdr:spPr>
        <a:xfrm>
          <a:off x="2261997" y="6085840"/>
          <a:ext cx="152400" cy="386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13</xdr:row>
      <xdr:rowOff>185420</xdr:rowOff>
    </xdr:from>
    <xdr:to>
      <xdr:col>3</xdr:col>
      <xdr:colOff>127</xdr:colOff>
      <xdr:row>13</xdr:row>
      <xdr:rowOff>185420</xdr:rowOff>
    </xdr:to>
    <xdr:cxnSp macro="_xll.PtreeEvent_ObjectClick">
      <xdr:nvCxnSpPr>
        <xdr:cNvPr id="10" name="PTObj_DBranchHLine_1_2">
          <a:extLst>
            <a:ext uri="{FF2B5EF4-FFF2-40B4-BE49-F238E27FC236}">
              <a16:creationId xmlns:a16="http://schemas.microsoft.com/office/drawing/2014/main" id="{1C0F4A42-E987-41D8-B334-B3A11BA2A2C1}"/>
            </a:ext>
          </a:extLst>
        </xdr:cNvPr>
        <xdr:cNvCxnSpPr/>
      </xdr:nvCxnSpPr>
      <xdr:spPr>
        <a:xfrm>
          <a:off x="2414397" y="5709920"/>
          <a:ext cx="8718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13</xdr:row>
      <xdr:rowOff>185420</xdr:rowOff>
    </xdr:from>
    <xdr:to>
      <xdr:col>2</xdr:col>
      <xdr:colOff>242697</xdr:colOff>
      <xdr:row>15</xdr:row>
      <xdr:rowOff>180340</xdr:rowOff>
    </xdr:to>
    <xdr:cxnSp macro="_xll.PtreeEvent_ObjectClick">
      <xdr:nvCxnSpPr>
        <xdr:cNvPr id="9" name="PTObj_DBranchDLine_1_2">
          <a:extLst>
            <a:ext uri="{FF2B5EF4-FFF2-40B4-BE49-F238E27FC236}">
              <a16:creationId xmlns:a16="http://schemas.microsoft.com/office/drawing/2014/main" id="{561A19FB-6771-49C5-B224-751EC2DFBC9A}"/>
            </a:ext>
          </a:extLst>
        </xdr:cNvPr>
        <xdr:cNvCxnSpPr/>
      </xdr:nvCxnSpPr>
      <xdr:spPr>
        <a:xfrm flipV="1">
          <a:off x="2261997" y="5709920"/>
          <a:ext cx="152400" cy="3759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177800</xdr:colOff>
      <xdr:row>15</xdr:row>
      <xdr:rowOff>185420</xdr:rowOff>
    </xdr:from>
    <xdr:to>
      <xdr:col>2</xdr:col>
      <xdr:colOff>127</xdr:colOff>
      <xdr:row>15</xdr:row>
      <xdr:rowOff>185420</xdr:rowOff>
    </xdr:to>
    <xdr:cxnSp macro="_xll.PtreeEvent_ObjectClick">
      <xdr:nvCxnSpPr>
        <xdr:cNvPr id="6" name="PTObj_DBranchHLine_1_1">
          <a:extLst>
            <a:ext uri="{FF2B5EF4-FFF2-40B4-BE49-F238E27FC236}">
              <a16:creationId xmlns:a16="http://schemas.microsoft.com/office/drawing/2014/main" id="{46595A91-0091-4675-A9C0-3E96A03205BE}"/>
            </a:ext>
          </a:extLst>
        </xdr:cNvPr>
        <xdr:cNvCxnSpPr/>
      </xdr:nvCxnSpPr>
      <xdr:spPr>
        <a:xfrm>
          <a:off x="787400" y="5709920"/>
          <a:ext cx="1374902"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127</xdr:colOff>
      <xdr:row>15</xdr:row>
      <xdr:rowOff>90170</xdr:rowOff>
    </xdr:from>
    <xdr:to>
      <xdr:col>2</xdr:col>
      <xdr:colOff>190627</xdr:colOff>
      <xdr:row>16</xdr:row>
      <xdr:rowOff>90170</xdr:rowOff>
    </xdr:to>
    <xdr:sp macro="_xll.PtreeEvent_ObjectClick" textlink="">
      <xdr:nvSpPr>
        <xdr:cNvPr id="5" name="PTObj_DNode_1_1">
          <a:extLst>
            <a:ext uri="{FF2B5EF4-FFF2-40B4-BE49-F238E27FC236}">
              <a16:creationId xmlns:a16="http://schemas.microsoft.com/office/drawing/2014/main" id="{889D79DD-6200-4B8F-9E51-60B6C4D68922}"/>
            </a:ext>
          </a:extLst>
        </xdr:cNvPr>
        <xdr:cNvSpPr/>
      </xdr:nvSpPr>
      <xdr:spPr>
        <a:xfrm>
          <a:off x="2162302" y="56146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215900</xdr:colOff>
      <xdr:row>15</xdr:row>
      <xdr:rowOff>95107</xdr:rowOff>
    </xdr:from>
    <xdr:ext cx="914673" cy="180627"/>
    <xdr:sp macro="_xll.PtreeEvent_ObjectClick" textlink="">
      <xdr:nvSpPr>
        <xdr:cNvPr id="7" name="PTObj_DBranchName_1_1">
          <a:extLst>
            <a:ext uri="{FF2B5EF4-FFF2-40B4-BE49-F238E27FC236}">
              <a16:creationId xmlns:a16="http://schemas.microsoft.com/office/drawing/2014/main" id="{8D2EE2C9-2A8A-4C00-8D80-219FA0F9EC8C}"/>
            </a:ext>
          </a:extLst>
        </xdr:cNvPr>
        <xdr:cNvSpPr txBox="1"/>
      </xdr:nvSpPr>
      <xdr:spPr>
        <a:xfrm>
          <a:off x="825500" y="5619607"/>
          <a:ext cx="91467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CalDev Decision tree</a:t>
          </a:r>
        </a:p>
      </xdr:txBody>
    </xdr:sp>
    <xdr:clientData/>
  </xdr:oneCellAnchor>
  <xdr:twoCellAnchor editAs="oneCell">
    <xdr:from>
      <xdr:col>3</xdr:col>
      <xdr:colOff>127</xdr:colOff>
      <xdr:row>13</xdr:row>
      <xdr:rowOff>90170</xdr:rowOff>
    </xdr:from>
    <xdr:to>
      <xdr:col>3</xdr:col>
      <xdr:colOff>190627</xdr:colOff>
      <xdr:row>14</xdr:row>
      <xdr:rowOff>90170</xdr:rowOff>
    </xdr:to>
    <xdr:sp macro="_xll.PtreeEvent_ObjectClick" textlink="">
      <xdr:nvSpPr>
        <xdr:cNvPr id="8" name="PTObj_DNode_1_2">
          <a:extLst>
            <a:ext uri="{FF2B5EF4-FFF2-40B4-BE49-F238E27FC236}">
              <a16:creationId xmlns:a16="http://schemas.microsoft.com/office/drawing/2014/main" id="{44291FFA-4AFC-41F9-8F47-13190AF5D21E}"/>
            </a:ext>
          </a:extLst>
        </xdr:cNvPr>
        <xdr:cNvSpPr/>
      </xdr:nvSpPr>
      <xdr:spPr>
        <a:xfrm rot="-5400000">
          <a:off x="3286252" y="5614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13</xdr:row>
      <xdr:rowOff>95107</xdr:rowOff>
    </xdr:from>
    <xdr:ext cx="751745" cy="180627"/>
    <xdr:sp macro="_xll.PtreeEvent_ObjectClick" textlink="">
      <xdr:nvSpPr>
        <xdr:cNvPr id="11" name="PTObj_DBranchName_1_2">
          <a:extLst>
            <a:ext uri="{FF2B5EF4-FFF2-40B4-BE49-F238E27FC236}">
              <a16:creationId xmlns:a16="http://schemas.microsoft.com/office/drawing/2014/main" id="{31072271-086E-4F01-A774-897CCFE51EA6}"/>
            </a:ext>
          </a:extLst>
        </xdr:cNvPr>
        <xdr:cNvSpPr txBox="1"/>
      </xdr:nvSpPr>
      <xdr:spPr>
        <a:xfrm>
          <a:off x="2452497" y="5619607"/>
          <a:ext cx="751745"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Sell the property</a:t>
          </a:r>
        </a:p>
      </xdr:txBody>
    </xdr:sp>
    <xdr:clientData/>
  </xdr:oneCellAnchor>
  <xdr:twoCellAnchor editAs="oneCell">
    <xdr:from>
      <xdr:col>3</xdr:col>
      <xdr:colOff>127</xdr:colOff>
      <xdr:row>23</xdr:row>
      <xdr:rowOff>90170</xdr:rowOff>
    </xdr:from>
    <xdr:to>
      <xdr:col>3</xdr:col>
      <xdr:colOff>190627</xdr:colOff>
      <xdr:row>24</xdr:row>
      <xdr:rowOff>90170</xdr:rowOff>
    </xdr:to>
    <xdr:sp macro="_xll.PtreeEvent_ObjectClick" textlink="">
      <xdr:nvSpPr>
        <xdr:cNvPr id="20" name="PTObj_DNode_1_3">
          <a:extLst>
            <a:ext uri="{FF2B5EF4-FFF2-40B4-BE49-F238E27FC236}">
              <a16:creationId xmlns:a16="http://schemas.microsoft.com/office/drawing/2014/main" id="{48836178-3252-4D45-8E0D-7D8EE388942E}"/>
            </a:ext>
          </a:extLst>
        </xdr:cNvPr>
        <xdr:cNvSpPr/>
      </xdr:nvSpPr>
      <xdr:spPr>
        <a:xfrm>
          <a:off x="3762502" y="63766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23</xdr:row>
      <xdr:rowOff>95107</xdr:rowOff>
    </xdr:from>
    <xdr:ext cx="578620" cy="180627"/>
    <xdr:sp macro="_xll.PtreeEvent_ObjectClick" textlink="">
      <xdr:nvSpPr>
        <xdr:cNvPr id="23" name="PTObj_DBranchName_1_3">
          <a:extLst>
            <a:ext uri="{FF2B5EF4-FFF2-40B4-BE49-F238E27FC236}">
              <a16:creationId xmlns:a16="http://schemas.microsoft.com/office/drawing/2014/main" id="{1BB74884-5465-4FCB-A8F2-EAD3CC108693}"/>
            </a:ext>
          </a:extLst>
        </xdr:cNvPr>
        <xdr:cNvSpPr txBox="1"/>
      </xdr:nvSpPr>
      <xdr:spPr>
        <a:xfrm>
          <a:off x="2452497" y="6381607"/>
          <a:ext cx="578620"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Build a hotel</a:t>
          </a:r>
        </a:p>
      </xdr:txBody>
    </xdr:sp>
    <xdr:clientData/>
  </xdr:oneCellAnchor>
  <xdr:twoCellAnchor editAs="oneCell">
    <xdr:from>
      <xdr:col>4</xdr:col>
      <xdr:colOff>127</xdr:colOff>
      <xdr:row>19</xdr:row>
      <xdr:rowOff>90170</xdr:rowOff>
    </xdr:from>
    <xdr:to>
      <xdr:col>4</xdr:col>
      <xdr:colOff>190627</xdr:colOff>
      <xdr:row>20</xdr:row>
      <xdr:rowOff>90170</xdr:rowOff>
    </xdr:to>
    <xdr:sp macro="_xll.PtreeEvent_ObjectClick" textlink="">
      <xdr:nvSpPr>
        <xdr:cNvPr id="32" name="PTObj_DNode_1_5">
          <a:extLst>
            <a:ext uri="{FF2B5EF4-FFF2-40B4-BE49-F238E27FC236}">
              <a16:creationId xmlns:a16="http://schemas.microsoft.com/office/drawing/2014/main" id="{EB3BCC05-8ACC-4987-ABCF-FAECA6ED0176}"/>
            </a:ext>
          </a:extLst>
        </xdr:cNvPr>
        <xdr:cNvSpPr/>
      </xdr:nvSpPr>
      <xdr:spPr>
        <a:xfrm>
          <a:off x="5600827" y="63766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19</xdr:row>
      <xdr:rowOff>95107</xdr:rowOff>
    </xdr:from>
    <xdr:ext cx="985526" cy="180627"/>
    <xdr:sp macro="_xll.PtreeEvent_ObjectClick" textlink="">
      <xdr:nvSpPr>
        <xdr:cNvPr id="35" name="PTObj_DBranchName_1_5">
          <a:extLst>
            <a:ext uri="{FF2B5EF4-FFF2-40B4-BE49-F238E27FC236}">
              <a16:creationId xmlns:a16="http://schemas.microsoft.com/office/drawing/2014/main" id="{BA2105A5-B2B6-48C6-AD75-3799F7319F85}"/>
            </a:ext>
          </a:extLst>
        </xdr:cNvPr>
        <xdr:cNvSpPr txBox="1"/>
      </xdr:nvSpPr>
      <xdr:spPr>
        <a:xfrm>
          <a:off x="4043172" y="6381607"/>
          <a:ext cx="985526"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Hotel permit Approval</a:t>
          </a:r>
        </a:p>
      </xdr:txBody>
    </xdr:sp>
    <xdr:clientData/>
  </xdr:oneCellAnchor>
  <xdr:twoCellAnchor editAs="oneCell">
    <xdr:from>
      <xdr:col>5</xdr:col>
      <xdr:colOff>127</xdr:colOff>
      <xdr:row>17</xdr:row>
      <xdr:rowOff>90170</xdr:rowOff>
    </xdr:from>
    <xdr:to>
      <xdr:col>5</xdr:col>
      <xdr:colOff>190627</xdr:colOff>
      <xdr:row>18</xdr:row>
      <xdr:rowOff>90170</xdr:rowOff>
    </xdr:to>
    <xdr:sp macro="_xll.PtreeEvent_ObjectClick" textlink="">
      <xdr:nvSpPr>
        <xdr:cNvPr id="36" name="PTObj_DNode_1_7">
          <a:extLst>
            <a:ext uri="{FF2B5EF4-FFF2-40B4-BE49-F238E27FC236}">
              <a16:creationId xmlns:a16="http://schemas.microsoft.com/office/drawing/2014/main" id="{62B2DD12-F5E1-473E-B4B0-D174CF2A7B19}"/>
            </a:ext>
          </a:extLst>
        </xdr:cNvPr>
        <xdr:cNvSpPr/>
      </xdr:nvSpPr>
      <xdr:spPr>
        <a:xfrm rot="-5400000">
          <a:off x="6715252" y="6376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17</xdr:row>
      <xdr:rowOff>95107</xdr:rowOff>
    </xdr:from>
    <xdr:ext cx="371640" cy="180627"/>
    <xdr:sp macro="_xll.PtreeEvent_ObjectClick" textlink="">
      <xdr:nvSpPr>
        <xdr:cNvPr id="39" name="PTObj_DBranchName_1_7">
          <a:extLst>
            <a:ext uri="{FF2B5EF4-FFF2-40B4-BE49-F238E27FC236}">
              <a16:creationId xmlns:a16="http://schemas.microsoft.com/office/drawing/2014/main" id="{31F0CB95-78BF-46AF-B129-500FFE66BAE6}"/>
            </a:ext>
          </a:extLst>
        </xdr:cNvPr>
        <xdr:cNvSpPr txBox="1"/>
      </xdr:nvSpPr>
      <xdr:spPr>
        <a:xfrm>
          <a:off x="5881497" y="6381607"/>
          <a:ext cx="371640"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Growth</a:t>
          </a:r>
        </a:p>
      </xdr:txBody>
    </xdr:sp>
    <xdr:clientData/>
  </xdr:oneCellAnchor>
  <xdr:twoCellAnchor editAs="oneCell">
    <xdr:from>
      <xdr:col>5</xdr:col>
      <xdr:colOff>127</xdr:colOff>
      <xdr:row>21</xdr:row>
      <xdr:rowOff>90170</xdr:rowOff>
    </xdr:from>
    <xdr:to>
      <xdr:col>5</xdr:col>
      <xdr:colOff>190627</xdr:colOff>
      <xdr:row>22</xdr:row>
      <xdr:rowOff>90170</xdr:rowOff>
    </xdr:to>
    <xdr:sp macro="_xll.PtreeEvent_ObjectClick" textlink="">
      <xdr:nvSpPr>
        <xdr:cNvPr id="40" name="PTObj_DNode_1_8">
          <a:extLst>
            <a:ext uri="{FF2B5EF4-FFF2-40B4-BE49-F238E27FC236}">
              <a16:creationId xmlns:a16="http://schemas.microsoft.com/office/drawing/2014/main" id="{96B287F4-CC08-4F52-9177-ADAB794D5A93}"/>
            </a:ext>
          </a:extLst>
        </xdr:cNvPr>
        <xdr:cNvSpPr/>
      </xdr:nvSpPr>
      <xdr:spPr>
        <a:xfrm rot="-5400000">
          <a:off x="6991477" y="7138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21</xdr:row>
      <xdr:rowOff>95107</xdr:rowOff>
    </xdr:from>
    <xdr:ext cx="364972" cy="180627"/>
    <xdr:sp macro="_xll.PtreeEvent_ObjectClick" textlink="">
      <xdr:nvSpPr>
        <xdr:cNvPr id="43" name="PTObj_DBranchName_1_8">
          <a:extLst>
            <a:ext uri="{FF2B5EF4-FFF2-40B4-BE49-F238E27FC236}">
              <a16:creationId xmlns:a16="http://schemas.microsoft.com/office/drawing/2014/main" id="{A95B68CF-461C-4478-BA49-B4E318B77403}"/>
            </a:ext>
          </a:extLst>
        </xdr:cNvPr>
        <xdr:cNvSpPr txBox="1"/>
      </xdr:nvSpPr>
      <xdr:spPr>
        <a:xfrm>
          <a:off x="5881497" y="7143607"/>
          <a:ext cx="364972"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Decline</a:t>
          </a:r>
        </a:p>
      </xdr:txBody>
    </xdr:sp>
    <xdr:clientData/>
  </xdr:oneCellAnchor>
  <xdr:twoCellAnchor editAs="oneCell">
    <xdr:from>
      <xdr:col>4</xdr:col>
      <xdr:colOff>127</xdr:colOff>
      <xdr:row>27</xdr:row>
      <xdr:rowOff>90170</xdr:rowOff>
    </xdr:from>
    <xdr:to>
      <xdr:col>4</xdr:col>
      <xdr:colOff>190627</xdr:colOff>
      <xdr:row>28</xdr:row>
      <xdr:rowOff>90170</xdr:rowOff>
    </xdr:to>
    <xdr:sp macro="_xll.PtreeEvent_ObjectClick" textlink="">
      <xdr:nvSpPr>
        <xdr:cNvPr id="44" name="PTObj_DNode_1_6">
          <a:extLst>
            <a:ext uri="{FF2B5EF4-FFF2-40B4-BE49-F238E27FC236}">
              <a16:creationId xmlns:a16="http://schemas.microsoft.com/office/drawing/2014/main" id="{5225A22D-95D2-44AA-9040-757F70C2C2EC}"/>
            </a:ext>
          </a:extLst>
        </xdr:cNvPr>
        <xdr:cNvSpPr/>
      </xdr:nvSpPr>
      <xdr:spPr>
        <a:xfrm>
          <a:off x="5600827" y="79006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27</xdr:row>
      <xdr:rowOff>95107</xdr:rowOff>
    </xdr:from>
    <xdr:ext cx="1001107" cy="180627"/>
    <xdr:sp macro="_xll.PtreeEvent_ObjectClick" textlink="">
      <xdr:nvSpPr>
        <xdr:cNvPr id="47" name="PTObj_DBranchName_1_6">
          <a:extLst>
            <a:ext uri="{FF2B5EF4-FFF2-40B4-BE49-F238E27FC236}">
              <a16:creationId xmlns:a16="http://schemas.microsoft.com/office/drawing/2014/main" id="{DA940945-9662-425C-8D3C-6BC277730668}"/>
            </a:ext>
          </a:extLst>
        </xdr:cNvPr>
        <xdr:cNvSpPr txBox="1"/>
      </xdr:nvSpPr>
      <xdr:spPr>
        <a:xfrm>
          <a:off x="4043172" y="7905607"/>
          <a:ext cx="1001107"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Hotel permit Rejection</a:t>
          </a:r>
        </a:p>
      </xdr:txBody>
    </xdr:sp>
    <xdr:clientData/>
  </xdr:oneCellAnchor>
  <xdr:twoCellAnchor editAs="oneCell">
    <xdr:from>
      <xdr:col>5</xdr:col>
      <xdr:colOff>127</xdr:colOff>
      <xdr:row>25</xdr:row>
      <xdr:rowOff>90170</xdr:rowOff>
    </xdr:from>
    <xdr:to>
      <xdr:col>5</xdr:col>
      <xdr:colOff>190627</xdr:colOff>
      <xdr:row>26</xdr:row>
      <xdr:rowOff>90170</xdr:rowOff>
    </xdr:to>
    <xdr:sp macro="_xll.PtreeEvent_ObjectClick" textlink="">
      <xdr:nvSpPr>
        <xdr:cNvPr id="48" name="PTObj_DNode_1_9">
          <a:extLst>
            <a:ext uri="{FF2B5EF4-FFF2-40B4-BE49-F238E27FC236}">
              <a16:creationId xmlns:a16="http://schemas.microsoft.com/office/drawing/2014/main" id="{633BE424-D5F6-458B-B89A-A2AE16B016CB}"/>
            </a:ext>
          </a:extLst>
        </xdr:cNvPr>
        <xdr:cNvSpPr/>
      </xdr:nvSpPr>
      <xdr:spPr>
        <a:xfrm rot="-5400000">
          <a:off x="7143877" y="7900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25</xdr:row>
      <xdr:rowOff>95107</xdr:rowOff>
    </xdr:from>
    <xdr:ext cx="751745" cy="180627"/>
    <xdr:sp macro="_xll.PtreeEvent_ObjectClick" textlink="">
      <xdr:nvSpPr>
        <xdr:cNvPr id="51" name="PTObj_DBranchName_1_9">
          <a:extLst>
            <a:ext uri="{FF2B5EF4-FFF2-40B4-BE49-F238E27FC236}">
              <a16:creationId xmlns:a16="http://schemas.microsoft.com/office/drawing/2014/main" id="{FC69AD46-9CD7-489E-90C7-25057B979056}"/>
            </a:ext>
          </a:extLst>
        </xdr:cNvPr>
        <xdr:cNvSpPr txBox="1"/>
      </xdr:nvSpPr>
      <xdr:spPr>
        <a:xfrm>
          <a:off x="5891022" y="7905607"/>
          <a:ext cx="751745"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Sell the property</a:t>
          </a:r>
        </a:p>
      </xdr:txBody>
    </xdr:sp>
    <xdr:clientData/>
  </xdr:oneCellAnchor>
  <xdr:twoCellAnchor editAs="oneCell">
    <xdr:from>
      <xdr:col>5</xdr:col>
      <xdr:colOff>127</xdr:colOff>
      <xdr:row>29</xdr:row>
      <xdr:rowOff>90170</xdr:rowOff>
    </xdr:from>
    <xdr:to>
      <xdr:col>5</xdr:col>
      <xdr:colOff>190627</xdr:colOff>
      <xdr:row>30</xdr:row>
      <xdr:rowOff>90170</xdr:rowOff>
    </xdr:to>
    <xdr:sp macro="_xll.PtreeEvent_ObjectClick" textlink="">
      <xdr:nvSpPr>
        <xdr:cNvPr id="52" name="PTObj_DNode_1_10">
          <a:extLst>
            <a:ext uri="{FF2B5EF4-FFF2-40B4-BE49-F238E27FC236}">
              <a16:creationId xmlns:a16="http://schemas.microsoft.com/office/drawing/2014/main" id="{28A0C0DC-4E28-49A6-98A7-51E2A096D474}"/>
            </a:ext>
          </a:extLst>
        </xdr:cNvPr>
        <xdr:cNvSpPr/>
      </xdr:nvSpPr>
      <xdr:spPr>
        <a:xfrm rot="-5400000">
          <a:off x="7143877" y="8662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29</xdr:row>
      <xdr:rowOff>95107</xdr:rowOff>
    </xdr:from>
    <xdr:ext cx="936025" cy="180627"/>
    <xdr:sp macro="_xll.PtreeEvent_ObjectClick" textlink="">
      <xdr:nvSpPr>
        <xdr:cNvPr id="55" name="PTObj_DBranchName_1_10">
          <a:extLst>
            <a:ext uri="{FF2B5EF4-FFF2-40B4-BE49-F238E27FC236}">
              <a16:creationId xmlns:a16="http://schemas.microsoft.com/office/drawing/2014/main" id="{38E6465A-F9E4-4D82-8693-A703BF44FC81}"/>
            </a:ext>
          </a:extLst>
        </xdr:cNvPr>
        <xdr:cNvSpPr txBox="1"/>
      </xdr:nvSpPr>
      <xdr:spPr>
        <a:xfrm>
          <a:off x="5891022" y="8667607"/>
          <a:ext cx="936025"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Lease back to college</a:t>
          </a:r>
        </a:p>
      </xdr:txBody>
    </xdr:sp>
    <xdr:clientData/>
  </xdr:oneCellAnchor>
  <xdr:twoCellAnchor editAs="oneCell">
    <xdr:from>
      <xdr:col>5</xdr:col>
      <xdr:colOff>127</xdr:colOff>
      <xdr:row>37</xdr:row>
      <xdr:rowOff>90170</xdr:rowOff>
    </xdr:from>
    <xdr:to>
      <xdr:col>5</xdr:col>
      <xdr:colOff>190627</xdr:colOff>
      <xdr:row>38</xdr:row>
      <xdr:rowOff>90170</xdr:rowOff>
    </xdr:to>
    <xdr:sp macro="_xll.PtreeEvent_ObjectClick" textlink="">
      <xdr:nvSpPr>
        <xdr:cNvPr id="60" name="PTObj_DNode_1_11">
          <a:extLst>
            <a:ext uri="{FF2B5EF4-FFF2-40B4-BE49-F238E27FC236}">
              <a16:creationId xmlns:a16="http://schemas.microsoft.com/office/drawing/2014/main" id="{5A71C003-B61B-4F22-A830-82444C2FE64C}"/>
            </a:ext>
          </a:extLst>
        </xdr:cNvPr>
        <xdr:cNvSpPr/>
      </xdr:nvSpPr>
      <xdr:spPr>
        <a:xfrm>
          <a:off x="7382002" y="90436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37</xdr:row>
      <xdr:rowOff>95107</xdr:rowOff>
    </xdr:from>
    <xdr:ext cx="650242" cy="180627"/>
    <xdr:sp macro="_xll.PtreeEvent_ObjectClick" textlink="">
      <xdr:nvSpPr>
        <xdr:cNvPr id="63" name="PTObj_DBranchName_1_11">
          <a:extLst>
            <a:ext uri="{FF2B5EF4-FFF2-40B4-BE49-F238E27FC236}">
              <a16:creationId xmlns:a16="http://schemas.microsoft.com/office/drawing/2014/main" id="{3C5D99EB-E806-4CD3-BF6F-8A5C00D1402E}"/>
            </a:ext>
          </a:extLst>
        </xdr:cNvPr>
        <xdr:cNvSpPr txBox="1"/>
      </xdr:nvSpPr>
      <xdr:spPr>
        <a:xfrm>
          <a:off x="5891022" y="9048607"/>
          <a:ext cx="650242"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Build an office</a:t>
          </a:r>
        </a:p>
      </xdr:txBody>
    </xdr:sp>
    <xdr:clientData/>
  </xdr:oneCellAnchor>
  <xdr:twoCellAnchor editAs="oneCell">
    <xdr:from>
      <xdr:col>6</xdr:col>
      <xdr:colOff>127</xdr:colOff>
      <xdr:row>33</xdr:row>
      <xdr:rowOff>90170</xdr:rowOff>
    </xdr:from>
    <xdr:to>
      <xdr:col>6</xdr:col>
      <xdr:colOff>190627</xdr:colOff>
      <xdr:row>34</xdr:row>
      <xdr:rowOff>90170</xdr:rowOff>
    </xdr:to>
    <xdr:sp macro="_xll.PtreeEvent_ObjectClick" textlink="">
      <xdr:nvSpPr>
        <xdr:cNvPr id="72" name="PTObj_DNode_1_12">
          <a:extLst>
            <a:ext uri="{FF2B5EF4-FFF2-40B4-BE49-F238E27FC236}">
              <a16:creationId xmlns:a16="http://schemas.microsoft.com/office/drawing/2014/main" id="{790140BF-9B2A-4D1F-A94C-1F0CB3868F31}"/>
            </a:ext>
          </a:extLst>
        </xdr:cNvPr>
        <xdr:cNvSpPr/>
      </xdr:nvSpPr>
      <xdr:spPr>
        <a:xfrm>
          <a:off x="8915527" y="90436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280797</xdr:colOff>
      <xdr:row>33</xdr:row>
      <xdr:rowOff>95107</xdr:rowOff>
    </xdr:from>
    <xdr:ext cx="431528" cy="180627"/>
    <xdr:sp macro="_xll.PtreeEvent_ObjectClick" textlink="">
      <xdr:nvSpPr>
        <xdr:cNvPr id="75" name="PTObj_DBranchName_1_12">
          <a:extLst>
            <a:ext uri="{FF2B5EF4-FFF2-40B4-BE49-F238E27FC236}">
              <a16:creationId xmlns:a16="http://schemas.microsoft.com/office/drawing/2014/main" id="{CC37F087-2C7A-4B2A-B63B-915C445DBCD2}"/>
            </a:ext>
          </a:extLst>
        </xdr:cNvPr>
        <xdr:cNvSpPr txBox="1"/>
      </xdr:nvSpPr>
      <xdr:spPr>
        <a:xfrm>
          <a:off x="7662672" y="9048607"/>
          <a:ext cx="431528"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Approval</a:t>
          </a:r>
        </a:p>
      </xdr:txBody>
    </xdr:sp>
    <xdr:clientData/>
  </xdr:oneCellAnchor>
  <xdr:twoCellAnchor editAs="oneCell">
    <xdr:from>
      <xdr:col>7</xdr:col>
      <xdr:colOff>127</xdr:colOff>
      <xdr:row>31</xdr:row>
      <xdr:rowOff>90170</xdr:rowOff>
    </xdr:from>
    <xdr:to>
      <xdr:col>7</xdr:col>
      <xdr:colOff>190627</xdr:colOff>
      <xdr:row>32</xdr:row>
      <xdr:rowOff>90170</xdr:rowOff>
    </xdr:to>
    <xdr:sp macro="_xll.PtreeEvent_ObjectClick" textlink="">
      <xdr:nvSpPr>
        <xdr:cNvPr id="76" name="PTObj_DNode_1_14">
          <a:extLst>
            <a:ext uri="{FF2B5EF4-FFF2-40B4-BE49-F238E27FC236}">
              <a16:creationId xmlns:a16="http://schemas.microsoft.com/office/drawing/2014/main" id="{1570D87B-4DD2-417F-953D-F69A397CE98B}"/>
            </a:ext>
          </a:extLst>
        </xdr:cNvPr>
        <xdr:cNvSpPr/>
      </xdr:nvSpPr>
      <xdr:spPr>
        <a:xfrm rot="-5400000">
          <a:off x="10029952" y="9043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280797</xdr:colOff>
      <xdr:row>31</xdr:row>
      <xdr:rowOff>95107</xdr:rowOff>
    </xdr:from>
    <xdr:ext cx="371640" cy="180627"/>
    <xdr:sp macro="_xll.PtreeEvent_ObjectClick" textlink="">
      <xdr:nvSpPr>
        <xdr:cNvPr id="79" name="PTObj_DBranchName_1_14">
          <a:extLst>
            <a:ext uri="{FF2B5EF4-FFF2-40B4-BE49-F238E27FC236}">
              <a16:creationId xmlns:a16="http://schemas.microsoft.com/office/drawing/2014/main" id="{B119C791-3566-4CAF-9CF7-AF6013603081}"/>
            </a:ext>
          </a:extLst>
        </xdr:cNvPr>
        <xdr:cNvSpPr txBox="1"/>
      </xdr:nvSpPr>
      <xdr:spPr>
        <a:xfrm>
          <a:off x="9196197" y="9048607"/>
          <a:ext cx="371640"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Growth</a:t>
          </a:r>
        </a:p>
      </xdr:txBody>
    </xdr:sp>
    <xdr:clientData/>
  </xdr:oneCellAnchor>
  <xdr:twoCellAnchor editAs="oneCell">
    <xdr:from>
      <xdr:col>7</xdr:col>
      <xdr:colOff>127</xdr:colOff>
      <xdr:row>35</xdr:row>
      <xdr:rowOff>90170</xdr:rowOff>
    </xdr:from>
    <xdr:to>
      <xdr:col>7</xdr:col>
      <xdr:colOff>190627</xdr:colOff>
      <xdr:row>36</xdr:row>
      <xdr:rowOff>90170</xdr:rowOff>
    </xdr:to>
    <xdr:sp macro="_xll.PtreeEvent_ObjectClick" textlink="">
      <xdr:nvSpPr>
        <xdr:cNvPr id="80" name="PTObj_DNode_1_15">
          <a:extLst>
            <a:ext uri="{FF2B5EF4-FFF2-40B4-BE49-F238E27FC236}">
              <a16:creationId xmlns:a16="http://schemas.microsoft.com/office/drawing/2014/main" id="{ED5CC823-9F2F-4945-8188-7C86EBBBC5A0}"/>
            </a:ext>
          </a:extLst>
        </xdr:cNvPr>
        <xdr:cNvSpPr/>
      </xdr:nvSpPr>
      <xdr:spPr>
        <a:xfrm rot="-5400000">
          <a:off x="10306177" y="9805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280797</xdr:colOff>
      <xdr:row>35</xdr:row>
      <xdr:rowOff>95107</xdr:rowOff>
    </xdr:from>
    <xdr:ext cx="364972" cy="180627"/>
    <xdr:sp macro="_xll.PtreeEvent_ObjectClick" textlink="">
      <xdr:nvSpPr>
        <xdr:cNvPr id="83" name="PTObj_DBranchName_1_15">
          <a:extLst>
            <a:ext uri="{FF2B5EF4-FFF2-40B4-BE49-F238E27FC236}">
              <a16:creationId xmlns:a16="http://schemas.microsoft.com/office/drawing/2014/main" id="{D029A986-4A4C-4211-972D-9C860E951E50}"/>
            </a:ext>
          </a:extLst>
        </xdr:cNvPr>
        <xdr:cNvSpPr txBox="1"/>
      </xdr:nvSpPr>
      <xdr:spPr>
        <a:xfrm>
          <a:off x="9196197" y="9810607"/>
          <a:ext cx="364972"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Decline</a:t>
          </a:r>
        </a:p>
      </xdr:txBody>
    </xdr:sp>
    <xdr:clientData/>
  </xdr:oneCellAnchor>
  <xdr:twoCellAnchor editAs="oneCell">
    <xdr:from>
      <xdr:col>6</xdr:col>
      <xdr:colOff>127</xdr:colOff>
      <xdr:row>41</xdr:row>
      <xdr:rowOff>90170</xdr:rowOff>
    </xdr:from>
    <xdr:to>
      <xdr:col>6</xdr:col>
      <xdr:colOff>190627</xdr:colOff>
      <xdr:row>42</xdr:row>
      <xdr:rowOff>90170</xdr:rowOff>
    </xdr:to>
    <xdr:sp macro="_xll.PtreeEvent_ObjectClick" textlink="">
      <xdr:nvSpPr>
        <xdr:cNvPr id="84" name="PTObj_DNode_1_13">
          <a:extLst>
            <a:ext uri="{FF2B5EF4-FFF2-40B4-BE49-F238E27FC236}">
              <a16:creationId xmlns:a16="http://schemas.microsoft.com/office/drawing/2014/main" id="{AB2E3754-66C2-421E-A6EF-90F25C2177C4}"/>
            </a:ext>
          </a:extLst>
        </xdr:cNvPr>
        <xdr:cNvSpPr/>
      </xdr:nvSpPr>
      <xdr:spPr>
        <a:xfrm>
          <a:off x="8915527" y="105676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280797</xdr:colOff>
      <xdr:row>41</xdr:row>
      <xdr:rowOff>95107</xdr:rowOff>
    </xdr:from>
    <xdr:ext cx="447109" cy="180627"/>
    <xdr:sp macro="_xll.PtreeEvent_ObjectClick" textlink="">
      <xdr:nvSpPr>
        <xdr:cNvPr id="87" name="PTObj_DBranchName_1_13">
          <a:extLst>
            <a:ext uri="{FF2B5EF4-FFF2-40B4-BE49-F238E27FC236}">
              <a16:creationId xmlns:a16="http://schemas.microsoft.com/office/drawing/2014/main" id="{4C71C91D-38A7-49A9-AD99-C0FA1AEC139D}"/>
            </a:ext>
          </a:extLst>
        </xdr:cNvPr>
        <xdr:cNvSpPr txBox="1"/>
      </xdr:nvSpPr>
      <xdr:spPr>
        <a:xfrm>
          <a:off x="7662672" y="10572607"/>
          <a:ext cx="447109"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Rejection</a:t>
          </a:r>
        </a:p>
      </xdr:txBody>
    </xdr:sp>
    <xdr:clientData/>
  </xdr:oneCellAnchor>
  <xdr:twoCellAnchor editAs="oneCell">
    <xdr:from>
      <xdr:col>7</xdr:col>
      <xdr:colOff>127</xdr:colOff>
      <xdr:row>39</xdr:row>
      <xdr:rowOff>90170</xdr:rowOff>
    </xdr:from>
    <xdr:to>
      <xdr:col>7</xdr:col>
      <xdr:colOff>190627</xdr:colOff>
      <xdr:row>40</xdr:row>
      <xdr:rowOff>90170</xdr:rowOff>
    </xdr:to>
    <xdr:sp macro="_xll.PtreeEvent_ObjectClick" textlink="">
      <xdr:nvSpPr>
        <xdr:cNvPr id="88" name="PTObj_DNode_1_16">
          <a:extLst>
            <a:ext uri="{FF2B5EF4-FFF2-40B4-BE49-F238E27FC236}">
              <a16:creationId xmlns:a16="http://schemas.microsoft.com/office/drawing/2014/main" id="{42D17B3F-8340-481D-8E2F-FA96E6E29279}"/>
            </a:ext>
          </a:extLst>
        </xdr:cNvPr>
        <xdr:cNvSpPr/>
      </xdr:nvSpPr>
      <xdr:spPr>
        <a:xfrm rot="-5400000">
          <a:off x="10449052" y="10567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280797</xdr:colOff>
      <xdr:row>39</xdr:row>
      <xdr:rowOff>95107</xdr:rowOff>
    </xdr:from>
    <xdr:ext cx="751745" cy="180627"/>
    <xdr:sp macro="_xll.PtreeEvent_ObjectClick" textlink="">
      <xdr:nvSpPr>
        <xdr:cNvPr id="91" name="PTObj_DBranchName_1_16">
          <a:extLst>
            <a:ext uri="{FF2B5EF4-FFF2-40B4-BE49-F238E27FC236}">
              <a16:creationId xmlns:a16="http://schemas.microsoft.com/office/drawing/2014/main" id="{ACC348BB-7861-42AB-9B38-95BD62E88027}"/>
            </a:ext>
          </a:extLst>
        </xdr:cNvPr>
        <xdr:cNvSpPr txBox="1"/>
      </xdr:nvSpPr>
      <xdr:spPr>
        <a:xfrm>
          <a:off x="9196197" y="10572607"/>
          <a:ext cx="751745"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Sell the property</a:t>
          </a:r>
        </a:p>
      </xdr:txBody>
    </xdr:sp>
    <xdr:clientData/>
  </xdr:oneCellAnchor>
  <xdr:twoCellAnchor editAs="oneCell">
    <xdr:from>
      <xdr:col>7</xdr:col>
      <xdr:colOff>127</xdr:colOff>
      <xdr:row>43</xdr:row>
      <xdr:rowOff>90170</xdr:rowOff>
    </xdr:from>
    <xdr:to>
      <xdr:col>7</xdr:col>
      <xdr:colOff>190627</xdr:colOff>
      <xdr:row>44</xdr:row>
      <xdr:rowOff>90170</xdr:rowOff>
    </xdr:to>
    <xdr:sp macro="_xll.PtreeEvent_ObjectClick" textlink="">
      <xdr:nvSpPr>
        <xdr:cNvPr id="92" name="PTObj_DNode_1_17">
          <a:extLst>
            <a:ext uri="{FF2B5EF4-FFF2-40B4-BE49-F238E27FC236}">
              <a16:creationId xmlns:a16="http://schemas.microsoft.com/office/drawing/2014/main" id="{4A311655-2E63-4C11-B1CF-B4D43D796971}"/>
            </a:ext>
          </a:extLst>
        </xdr:cNvPr>
        <xdr:cNvSpPr/>
      </xdr:nvSpPr>
      <xdr:spPr>
        <a:xfrm rot="-5400000">
          <a:off x="10449052" y="11329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280797</xdr:colOff>
      <xdr:row>43</xdr:row>
      <xdr:rowOff>95107</xdr:rowOff>
    </xdr:from>
    <xdr:ext cx="936025" cy="180627"/>
    <xdr:sp macro="_xll.PtreeEvent_ObjectClick" textlink="">
      <xdr:nvSpPr>
        <xdr:cNvPr id="95" name="PTObj_DBranchName_1_17">
          <a:extLst>
            <a:ext uri="{FF2B5EF4-FFF2-40B4-BE49-F238E27FC236}">
              <a16:creationId xmlns:a16="http://schemas.microsoft.com/office/drawing/2014/main" id="{5D396D67-A3BA-4FD1-9018-E6E80158B2BF}"/>
            </a:ext>
          </a:extLst>
        </xdr:cNvPr>
        <xdr:cNvSpPr txBox="1"/>
      </xdr:nvSpPr>
      <xdr:spPr>
        <a:xfrm>
          <a:off x="9196197" y="11334607"/>
          <a:ext cx="936025"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Lease back to college</a:t>
          </a:r>
        </a:p>
      </xdr:txBody>
    </xdr:sp>
    <xdr:clientData/>
  </xdr:oneCellAnchor>
  <xdr:twoCellAnchor editAs="oneCell">
    <xdr:from>
      <xdr:col>3</xdr:col>
      <xdr:colOff>127</xdr:colOff>
      <xdr:row>51</xdr:row>
      <xdr:rowOff>90170</xdr:rowOff>
    </xdr:from>
    <xdr:to>
      <xdr:col>3</xdr:col>
      <xdr:colOff>190627</xdr:colOff>
      <xdr:row>52</xdr:row>
      <xdr:rowOff>90170</xdr:rowOff>
    </xdr:to>
    <xdr:sp macro="_xll.PtreeEvent_ObjectClick" textlink="">
      <xdr:nvSpPr>
        <xdr:cNvPr id="96" name="PTObj_DNode_1_4">
          <a:extLst>
            <a:ext uri="{FF2B5EF4-FFF2-40B4-BE49-F238E27FC236}">
              <a16:creationId xmlns:a16="http://schemas.microsoft.com/office/drawing/2014/main" id="{DF34F6D2-D94A-42E8-A32B-442606425854}"/>
            </a:ext>
          </a:extLst>
        </xdr:cNvPr>
        <xdr:cNvSpPr/>
      </xdr:nvSpPr>
      <xdr:spPr>
        <a:xfrm>
          <a:off x="3762502" y="117106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51</xdr:row>
      <xdr:rowOff>95107</xdr:rowOff>
    </xdr:from>
    <xdr:ext cx="661656" cy="180627"/>
    <xdr:sp macro="_xll.PtreeEvent_ObjectClick" textlink="">
      <xdr:nvSpPr>
        <xdr:cNvPr id="99" name="PTObj_DBranchName_1_4">
          <a:extLst>
            <a:ext uri="{FF2B5EF4-FFF2-40B4-BE49-F238E27FC236}">
              <a16:creationId xmlns:a16="http://schemas.microsoft.com/office/drawing/2014/main" id="{B77845F9-43EF-439D-8554-1DA9929A43B2}"/>
            </a:ext>
          </a:extLst>
        </xdr:cNvPr>
        <xdr:cNvSpPr txBox="1"/>
      </xdr:nvSpPr>
      <xdr:spPr>
        <a:xfrm>
          <a:off x="2452497" y="11715607"/>
          <a:ext cx="661656"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Office building</a:t>
          </a:r>
        </a:p>
      </xdr:txBody>
    </xdr:sp>
    <xdr:clientData/>
  </xdr:oneCellAnchor>
  <xdr:twoCellAnchor editAs="oneCell">
    <xdr:from>
      <xdr:col>4</xdr:col>
      <xdr:colOff>127</xdr:colOff>
      <xdr:row>47</xdr:row>
      <xdr:rowOff>90170</xdr:rowOff>
    </xdr:from>
    <xdr:to>
      <xdr:col>4</xdr:col>
      <xdr:colOff>190627</xdr:colOff>
      <xdr:row>48</xdr:row>
      <xdr:rowOff>90170</xdr:rowOff>
    </xdr:to>
    <xdr:sp macro="_xll.PtreeEvent_ObjectClick" textlink="">
      <xdr:nvSpPr>
        <xdr:cNvPr id="108" name="PTObj_DNode_1_18">
          <a:extLst>
            <a:ext uri="{FF2B5EF4-FFF2-40B4-BE49-F238E27FC236}">
              <a16:creationId xmlns:a16="http://schemas.microsoft.com/office/drawing/2014/main" id="{C189F242-4303-40AA-B119-DA4294A8FB10}"/>
            </a:ext>
          </a:extLst>
        </xdr:cNvPr>
        <xdr:cNvSpPr/>
      </xdr:nvSpPr>
      <xdr:spPr>
        <a:xfrm>
          <a:off x="5610352" y="117106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47</xdr:row>
      <xdr:rowOff>95107</xdr:rowOff>
    </xdr:from>
    <xdr:ext cx="431528" cy="180627"/>
    <xdr:sp macro="_xll.PtreeEvent_ObjectClick" textlink="">
      <xdr:nvSpPr>
        <xdr:cNvPr id="111" name="PTObj_DBranchName_1_18">
          <a:extLst>
            <a:ext uri="{FF2B5EF4-FFF2-40B4-BE49-F238E27FC236}">
              <a16:creationId xmlns:a16="http://schemas.microsoft.com/office/drawing/2014/main" id="{1A3EE784-BFC9-4E92-8D86-E9502165E7FD}"/>
            </a:ext>
          </a:extLst>
        </xdr:cNvPr>
        <xdr:cNvSpPr txBox="1"/>
      </xdr:nvSpPr>
      <xdr:spPr>
        <a:xfrm>
          <a:off x="4043172" y="11715607"/>
          <a:ext cx="431528"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Approval</a:t>
          </a:r>
        </a:p>
      </xdr:txBody>
    </xdr:sp>
    <xdr:clientData/>
  </xdr:oneCellAnchor>
  <xdr:twoCellAnchor editAs="oneCell">
    <xdr:from>
      <xdr:col>5</xdr:col>
      <xdr:colOff>127</xdr:colOff>
      <xdr:row>45</xdr:row>
      <xdr:rowOff>90170</xdr:rowOff>
    </xdr:from>
    <xdr:to>
      <xdr:col>5</xdr:col>
      <xdr:colOff>190627</xdr:colOff>
      <xdr:row>46</xdr:row>
      <xdr:rowOff>90170</xdr:rowOff>
    </xdr:to>
    <xdr:sp macro="_xll.PtreeEvent_ObjectClick" textlink="">
      <xdr:nvSpPr>
        <xdr:cNvPr id="112" name="PTObj_DNode_1_20">
          <a:extLst>
            <a:ext uri="{FF2B5EF4-FFF2-40B4-BE49-F238E27FC236}">
              <a16:creationId xmlns:a16="http://schemas.microsoft.com/office/drawing/2014/main" id="{E4AE2F88-134B-4F0B-8777-1BF20C391E63}"/>
            </a:ext>
          </a:extLst>
        </xdr:cNvPr>
        <xdr:cNvSpPr/>
      </xdr:nvSpPr>
      <xdr:spPr>
        <a:xfrm rot="-5400000">
          <a:off x="7382002" y="11710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45</xdr:row>
      <xdr:rowOff>95107</xdr:rowOff>
    </xdr:from>
    <xdr:ext cx="371640" cy="180627"/>
    <xdr:sp macro="_xll.PtreeEvent_ObjectClick" textlink="">
      <xdr:nvSpPr>
        <xdr:cNvPr id="115" name="PTObj_DBranchName_1_20">
          <a:extLst>
            <a:ext uri="{FF2B5EF4-FFF2-40B4-BE49-F238E27FC236}">
              <a16:creationId xmlns:a16="http://schemas.microsoft.com/office/drawing/2014/main" id="{DC37EBFA-18B0-4F74-B36B-9D7DC361E69D}"/>
            </a:ext>
          </a:extLst>
        </xdr:cNvPr>
        <xdr:cNvSpPr txBox="1"/>
      </xdr:nvSpPr>
      <xdr:spPr>
        <a:xfrm>
          <a:off x="5891022" y="11715607"/>
          <a:ext cx="371640"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Growth</a:t>
          </a:r>
        </a:p>
      </xdr:txBody>
    </xdr:sp>
    <xdr:clientData/>
  </xdr:oneCellAnchor>
  <xdr:twoCellAnchor editAs="oneCell">
    <xdr:from>
      <xdr:col>5</xdr:col>
      <xdr:colOff>127</xdr:colOff>
      <xdr:row>49</xdr:row>
      <xdr:rowOff>90170</xdr:rowOff>
    </xdr:from>
    <xdr:to>
      <xdr:col>5</xdr:col>
      <xdr:colOff>190627</xdr:colOff>
      <xdr:row>50</xdr:row>
      <xdr:rowOff>90170</xdr:rowOff>
    </xdr:to>
    <xdr:sp macro="_xll.PtreeEvent_ObjectClick" textlink="">
      <xdr:nvSpPr>
        <xdr:cNvPr id="116" name="PTObj_DNode_1_21">
          <a:extLst>
            <a:ext uri="{FF2B5EF4-FFF2-40B4-BE49-F238E27FC236}">
              <a16:creationId xmlns:a16="http://schemas.microsoft.com/office/drawing/2014/main" id="{6B2223BA-D9A3-421B-8CCD-70FF09B7FE82}"/>
            </a:ext>
          </a:extLst>
        </xdr:cNvPr>
        <xdr:cNvSpPr/>
      </xdr:nvSpPr>
      <xdr:spPr>
        <a:xfrm rot="-5400000">
          <a:off x="7382002" y="12472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49</xdr:row>
      <xdr:rowOff>95107</xdr:rowOff>
    </xdr:from>
    <xdr:ext cx="364972" cy="180627"/>
    <xdr:sp macro="_xll.PtreeEvent_ObjectClick" textlink="">
      <xdr:nvSpPr>
        <xdr:cNvPr id="119" name="PTObj_DBranchName_1_21">
          <a:extLst>
            <a:ext uri="{FF2B5EF4-FFF2-40B4-BE49-F238E27FC236}">
              <a16:creationId xmlns:a16="http://schemas.microsoft.com/office/drawing/2014/main" id="{A704027E-269C-4163-9714-095BE1DB58C4}"/>
            </a:ext>
          </a:extLst>
        </xdr:cNvPr>
        <xdr:cNvSpPr txBox="1"/>
      </xdr:nvSpPr>
      <xdr:spPr>
        <a:xfrm>
          <a:off x="5891022" y="12477607"/>
          <a:ext cx="364972"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Decline</a:t>
          </a:r>
        </a:p>
      </xdr:txBody>
    </xdr:sp>
    <xdr:clientData/>
  </xdr:oneCellAnchor>
  <xdr:twoCellAnchor editAs="oneCell">
    <xdr:from>
      <xdr:col>4</xdr:col>
      <xdr:colOff>127</xdr:colOff>
      <xdr:row>55</xdr:row>
      <xdr:rowOff>90170</xdr:rowOff>
    </xdr:from>
    <xdr:to>
      <xdr:col>4</xdr:col>
      <xdr:colOff>190627</xdr:colOff>
      <xdr:row>56</xdr:row>
      <xdr:rowOff>90170</xdr:rowOff>
    </xdr:to>
    <xdr:sp macro="_xll.PtreeEvent_ObjectClick" textlink="">
      <xdr:nvSpPr>
        <xdr:cNvPr id="120" name="PTObj_DNode_1_19">
          <a:extLst>
            <a:ext uri="{FF2B5EF4-FFF2-40B4-BE49-F238E27FC236}">
              <a16:creationId xmlns:a16="http://schemas.microsoft.com/office/drawing/2014/main" id="{1D9858F7-C586-4456-B1C4-2E667A628B3A}"/>
            </a:ext>
          </a:extLst>
        </xdr:cNvPr>
        <xdr:cNvSpPr/>
      </xdr:nvSpPr>
      <xdr:spPr>
        <a:xfrm>
          <a:off x="5610352" y="13234670"/>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55</xdr:row>
      <xdr:rowOff>95106</xdr:rowOff>
    </xdr:from>
    <xdr:ext cx="447109" cy="180627"/>
    <xdr:sp macro="_xll.PtreeEvent_ObjectClick" textlink="">
      <xdr:nvSpPr>
        <xdr:cNvPr id="123" name="PTObj_DBranchName_1_19">
          <a:extLst>
            <a:ext uri="{FF2B5EF4-FFF2-40B4-BE49-F238E27FC236}">
              <a16:creationId xmlns:a16="http://schemas.microsoft.com/office/drawing/2014/main" id="{08C89DE5-710A-47EC-B10D-F6596BCD5DFE}"/>
            </a:ext>
          </a:extLst>
        </xdr:cNvPr>
        <xdr:cNvSpPr txBox="1"/>
      </xdr:nvSpPr>
      <xdr:spPr>
        <a:xfrm>
          <a:off x="4043172" y="13239606"/>
          <a:ext cx="447109"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Rejection</a:t>
          </a:r>
        </a:p>
      </xdr:txBody>
    </xdr:sp>
    <xdr:clientData/>
  </xdr:oneCellAnchor>
  <xdr:twoCellAnchor editAs="oneCell">
    <xdr:from>
      <xdr:col>5</xdr:col>
      <xdr:colOff>127</xdr:colOff>
      <xdr:row>53</xdr:row>
      <xdr:rowOff>90170</xdr:rowOff>
    </xdr:from>
    <xdr:to>
      <xdr:col>5</xdr:col>
      <xdr:colOff>190627</xdr:colOff>
      <xdr:row>54</xdr:row>
      <xdr:rowOff>90170</xdr:rowOff>
    </xdr:to>
    <xdr:sp macro="_xll.PtreeEvent_ObjectClick" textlink="">
      <xdr:nvSpPr>
        <xdr:cNvPr id="124" name="PTObj_DNode_1_22">
          <a:extLst>
            <a:ext uri="{FF2B5EF4-FFF2-40B4-BE49-F238E27FC236}">
              <a16:creationId xmlns:a16="http://schemas.microsoft.com/office/drawing/2014/main" id="{09D2D977-FE24-4A9C-9AAA-AE981B645941}"/>
            </a:ext>
          </a:extLst>
        </xdr:cNvPr>
        <xdr:cNvSpPr/>
      </xdr:nvSpPr>
      <xdr:spPr>
        <a:xfrm rot="-5400000">
          <a:off x="7382002" y="13234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53</xdr:row>
      <xdr:rowOff>95106</xdr:rowOff>
    </xdr:from>
    <xdr:ext cx="751745" cy="180627"/>
    <xdr:sp macro="_xll.PtreeEvent_ObjectClick" textlink="">
      <xdr:nvSpPr>
        <xdr:cNvPr id="127" name="PTObj_DBranchName_1_22">
          <a:extLst>
            <a:ext uri="{FF2B5EF4-FFF2-40B4-BE49-F238E27FC236}">
              <a16:creationId xmlns:a16="http://schemas.microsoft.com/office/drawing/2014/main" id="{59D62319-C200-48A9-8EB6-DB6799D558AE}"/>
            </a:ext>
          </a:extLst>
        </xdr:cNvPr>
        <xdr:cNvSpPr txBox="1"/>
      </xdr:nvSpPr>
      <xdr:spPr>
        <a:xfrm>
          <a:off x="5891022" y="13239606"/>
          <a:ext cx="751745"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Sell the property</a:t>
          </a:r>
        </a:p>
      </xdr:txBody>
    </xdr:sp>
    <xdr:clientData/>
  </xdr:oneCellAnchor>
  <xdr:twoCellAnchor editAs="oneCell">
    <xdr:from>
      <xdr:col>5</xdr:col>
      <xdr:colOff>127</xdr:colOff>
      <xdr:row>57</xdr:row>
      <xdr:rowOff>90170</xdr:rowOff>
    </xdr:from>
    <xdr:to>
      <xdr:col>5</xdr:col>
      <xdr:colOff>190627</xdr:colOff>
      <xdr:row>58</xdr:row>
      <xdr:rowOff>90170</xdr:rowOff>
    </xdr:to>
    <xdr:sp macro="_xll.PtreeEvent_ObjectClick" textlink="">
      <xdr:nvSpPr>
        <xdr:cNvPr id="128" name="PTObj_DNode_1_23">
          <a:extLst>
            <a:ext uri="{FF2B5EF4-FFF2-40B4-BE49-F238E27FC236}">
              <a16:creationId xmlns:a16="http://schemas.microsoft.com/office/drawing/2014/main" id="{811BFF91-B4D6-4204-B6BF-9DC74F80B8ED}"/>
            </a:ext>
          </a:extLst>
        </xdr:cNvPr>
        <xdr:cNvSpPr/>
      </xdr:nvSpPr>
      <xdr:spPr>
        <a:xfrm rot="-5400000">
          <a:off x="7382002" y="13996670"/>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280797</xdr:colOff>
      <xdr:row>57</xdr:row>
      <xdr:rowOff>95106</xdr:rowOff>
    </xdr:from>
    <xdr:ext cx="936025" cy="180627"/>
    <xdr:sp macro="_xll.PtreeEvent_ObjectClick" textlink="">
      <xdr:nvSpPr>
        <xdr:cNvPr id="131" name="PTObj_DBranchName_1_23">
          <a:extLst>
            <a:ext uri="{FF2B5EF4-FFF2-40B4-BE49-F238E27FC236}">
              <a16:creationId xmlns:a16="http://schemas.microsoft.com/office/drawing/2014/main" id="{ECFDDD15-E142-493A-A8A6-3C4C68331A51}"/>
            </a:ext>
          </a:extLst>
        </xdr:cNvPr>
        <xdr:cNvSpPr txBox="1"/>
      </xdr:nvSpPr>
      <xdr:spPr>
        <a:xfrm>
          <a:off x="5891022" y="14001606"/>
          <a:ext cx="936025"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Lease back to college</a:t>
          </a:r>
        </a:p>
      </xdr:txBody>
    </xdr:sp>
    <xdr:clientData/>
  </xdr:oneCellAnchor>
  <xdr:twoCellAnchor>
    <xdr:from>
      <xdr:col>6</xdr:col>
      <xdr:colOff>152399</xdr:colOff>
      <xdr:row>9</xdr:row>
      <xdr:rowOff>187325</xdr:rowOff>
    </xdr:from>
    <xdr:to>
      <xdr:col>10</xdr:col>
      <xdr:colOff>38100</xdr:colOff>
      <xdr:row>27</xdr:row>
      <xdr:rowOff>165100</xdr:rowOff>
    </xdr:to>
    <xdr:sp macro="" textlink="">
      <xdr:nvSpPr>
        <xdr:cNvPr id="12" name="TextBox 2">
          <a:extLst>
            <a:ext uri="{FF2B5EF4-FFF2-40B4-BE49-F238E27FC236}">
              <a16:creationId xmlns:a16="http://schemas.microsoft.com/office/drawing/2014/main" id="{57AC96A5-55E5-AB4B-96D7-563A7DD2E2AB}"/>
            </a:ext>
          </a:extLst>
        </xdr:cNvPr>
        <xdr:cNvSpPr txBox="1"/>
      </xdr:nvSpPr>
      <xdr:spPr>
        <a:xfrm>
          <a:off x="8788399" y="2790825"/>
          <a:ext cx="5080001" cy="3406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Comments:</a:t>
          </a:r>
        </a:p>
        <a:p>
          <a:r>
            <a:rPr lang="en-US" sz="1100"/>
            <a:t>The above table shows the different input</a:t>
          </a:r>
          <a:r>
            <a:rPr lang="en-US" sz="1100" baseline="0"/>
            <a:t> variables associated with the various scenarios in this decision making process for CalDev associates Inc.</a:t>
          </a:r>
        </a:p>
        <a:p>
          <a:endParaRPr lang="en-US" sz="1100" baseline="0"/>
        </a:p>
        <a:p>
          <a:r>
            <a:rPr lang="en-US" sz="1100" baseline="0"/>
            <a:t>We make use of the decision trees to help us in this analysis and the tree adheres to the following conventions.</a:t>
          </a:r>
        </a:p>
        <a:p>
          <a:r>
            <a:rPr lang="en-US" sz="1100" baseline="0"/>
            <a:t>The green squares indicate the possible decisions identified by CalDev.</a:t>
          </a:r>
        </a:p>
        <a:p>
          <a:r>
            <a:rPr lang="en-US" sz="1100" baseline="0"/>
            <a:t>Each decision leads to a number of possible outcomes denoted by the red circles. They are also called as the future events or states of nature. The blue triangles indicate the payoff or the final outcome of this path of decision.</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The decision is based on the highest expected monetary value (EMV) associated with each of the choices. In our case, it is indicated by the decision labelled </a:t>
          </a:r>
          <a:r>
            <a:rPr lang="en-US" sz="1100" b="1" baseline="0">
              <a:solidFill>
                <a:schemeClr val="accent6">
                  <a:lumMod val="50000"/>
                </a:schemeClr>
              </a:solidFill>
            </a:rPr>
            <a:t>'TRUE</a:t>
          </a:r>
          <a:r>
            <a:rPr lang="en-US" sz="1100" b="1" baseline="0">
              <a:solidFill>
                <a:schemeClr val="accent6">
                  <a:lumMod val="60000"/>
                  <a:lumOff val="40000"/>
                </a:schemeClr>
              </a:solidFill>
            </a:rPr>
            <a:t>'</a:t>
          </a:r>
          <a:r>
            <a:rPr lang="en-US" sz="1100" baseline="0"/>
            <a:t> if we read from left to right. The tree also allows a 'folding-back procedure' where in we can start reading from the right of the decision tree based on the highest EMV and probability working back to the left to the optimal decision.</a:t>
          </a:r>
        </a:p>
        <a:p>
          <a:r>
            <a:rPr lang="en-US" sz="1100" baseline="0"/>
            <a:t>All other decision paths that are not optimal in terms of returns are marked with a 0% probability at the right end and labelled </a:t>
          </a:r>
          <a:r>
            <a:rPr lang="en-US" sz="1100" b="1" baseline="0">
              <a:solidFill>
                <a:schemeClr val="accent6">
                  <a:lumMod val="50000"/>
                </a:schemeClr>
              </a:solidFill>
            </a:rPr>
            <a:t>'FALSE</a:t>
          </a:r>
          <a:r>
            <a:rPr lang="en-US" sz="1100" baseline="0"/>
            <a:t>' on the left end.</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4260          ">
          <a:extLst xmlns:a="http://schemas.openxmlformats.org/drawingml/2006/main">
            <a:ext uri="{FF2B5EF4-FFF2-40B4-BE49-F238E27FC236}">
              <a16:creationId xmlns:a16="http://schemas.microsoft.com/office/drawing/2014/main" id="{F147DEB0-DDD7-4C4C-B479-E97D88F26BC9}"/>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4260         ">
          <a:extLst xmlns:a="http://schemas.openxmlformats.org/drawingml/2006/main">
            <a:ext uri="{FF2B5EF4-FFF2-40B4-BE49-F238E27FC236}">
              <a16:creationId xmlns:a16="http://schemas.microsoft.com/office/drawing/2014/main" id="{26451386-C067-41D2-853B-534ACE7AA4A0}"/>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4260        ">
          <a:extLst xmlns:a="http://schemas.openxmlformats.org/drawingml/2006/main">
            <a:ext uri="{FF2B5EF4-FFF2-40B4-BE49-F238E27FC236}">
              <a16:creationId xmlns:a16="http://schemas.microsoft.com/office/drawing/2014/main" id="{2FF6C447-DED5-4459-A09A-08F0B63E8AA6}"/>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4260       ">
          <a:extLst xmlns:a="http://schemas.openxmlformats.org/drawingml/2006/main">
            <a:ext uri="{FF2B5EF4-FFF2-40B4-BE49-F238E27FC236}">
              <a16:creationId xmlns:a16="http://schemas.microsoft.com/office/drawing/2014/main" id="{A5541A06-117A-4112-81A7-39ADE2668D57}"/>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4260      ">
          <a:extLst xmlns:a="http://schemas.openxmlformats.org/drawingml/2006/main">
            <a:ext uri="{FF2B5EF4-FFF2-40B4-BE49-F238E27FC236}">
              <a16:creationId xmlns:a16="http://schemas.microsoft.com/office/drawing/2014/main" id="{BD2127F7-DB6E-4604-A497-BFBD3C575466}"/>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10</xdr:col>
      <xdr:colOff>434975</xdr:colOff>
      <xdr:row>25</xdr:row>
      <xdr:rowOff>184150</xdr:rowOff>
    </xdr:to>
    <xdr:graphicFrame macro="">
      <xdr:nvGraphicFramePr>
        <xdr:cNvPr id="2" name="Chart 1">
          <a:extLst>
            <a:ext uri="{FF2B5EF4-FFF2-40B4-BE49-F238E27FC236}">
              <a16:creationId xmlns:a16="http://schemas.microsoft.com/office/drawing/2014/main" id="{8D7BB216-EB44-497B-82C7-39048F4C9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171449</xdr:colOff>
      <xdr:row>5</xdr:row>
      <xdr:rowOff>161926</xdr:rowOff>
    </xdr:from>
    <xdr:to>
      <xdr:col>19</xdr:col>
      <xdr:colOff>504824</xdr:colOff>
      <xdr:row>18</xdr:row>
      <xdr:rowOff>28575</xdr:rowOff>
    </xdr:to>
    <xdr:sp macro="" textlink="">
      <xdr:nvSpPr>
        <xdr:cNvPr id="5" name="TextBox 2">
          <a:extLst>
            <a:ext uri="{FF2B5EF4-FFF2-40B4-BE49-F238E27FC236}">
              <a16:creationId xmlns:a16="http://schemas.microsoft.com/office/drawing/2014/main" id="{0C7B52FC-E94A-4EAF-8C09-8512DAB57DA2}"/>
            </a:ext>
          </a:extLst>
        </xdr:cNvPr>
        <xdr:cNvSpPr txBox="1"/>
      </xdr:nvSpPr>
      <xdr:spPr>
        <a:xfrm>
          <a:off x="5800724" y="981076"/>
          <a:ext cx="5210175" cy="23431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Comments:</a:t>
          </a:r>
        </a:p>
        <a:p>
          <a:endParaRPr lang="en-US" sz="1100" u="sng"/>
        </a:p>
        <a:p>
          <a:r>
            <a:rPr lang="en-US" sz="1100" u="none"/>
            <a:t>From the tornado graph we can see that, among</a:t>
          </a:r>
          <a:r>
            <a:rPr lang="en-US" sz="1100" u="none" baseline="0"/>
            <a:t> the 3 variables we analyzed so far, earnings from the hotel at economic growth, Probability of approving the hotel permit, probability of approving the office permit,</a:t>
          </a:r>
        </a:p>
        <a:p>
          <a:r>
            <a:rPr lang="en-US" sz="1100" u="none" baseline="0"/>
            <a:t>the earnings from the hotel at economic growth has the maximum influence on the expected value.</a:t>
          </a:r>
        </a:p>
        <a:p>
          <a:r>
            <a:rPr lang="en-US" sz="1100" u="none" baseline="0"/>
            <a:t>The probability of hotel permit getting approved comes next and the probability of office permit has no significant impact on the expected value in comparision.</a:t>
          </a:r>
        </a:p>
        <a:p>
          <a:endParaRPr lang="en-US" sz="1100" u="none" baseline="0"/>
        </a:p>
        <a:p>
          <a:r>
            <a:rPr lang="en-US" sz="1100" u="none" baseline="0"/>
            <a:t>This means that for any decisions regarding the property, CalDev may have to prioritize a detailed analysis the economic growth(and declines) in the area along with  what increases the chances of getting the hotel permits approval.</a:t>
          </a:r>
        </a:p>
        <a:p>
          <a:endParaRPr lang="en-US" sz="1100" u="none" baseline="0"/>
        </a:p>
        <a:p>
          <a:endParaRPr lang="en-US" sz="1100" u="none"/>
        </a:p>
        <a:p>
          <a:endParaRPr lang="en-US" sz="1100"/>
        </a:p>
      </xdr:txBody>
    </xdr:sp>
    <xdr:clientData/>
  </xdr:twoCellAnchor>
</xdr:wsDr>
</file>

<file path=xl/drawings/drawing12.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21163          ">
          <a:extLst xmlns:a="http://schemas.openxmlformats.org/drawingml/2006/main">
            <a:ext uri="{FF2B5EF4-FFF2-40B4-BE49-F238E27FC236}">
              <a16:creationId xmlns:a16="http://schemas.microsoft.com/office/drawing/2014/main" id="{00DCF158-44D0-49BE-B35B-47B995234FC1}"/>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21163         ">
          <a:extLst xmlns:a="http://schemas.openxmlformats.org/drawingml/2006/main">
            <a:ext uri="{FF2B5EF4-FFF2-40B4-BE49-F238E27FC236}">
              <a16:creationId xmlns:a16="http://schemas.microsoft.com/office/drawing/2014/main" id="{C8991EE1-F9A2-46BE-85B1-594CA4DAFBA8}"/>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21163        ">
          <a:extLst xmlns:a="http://schemas.openxmlformats.org/drawingml/2006/main">
            <a:ext uri="{FF2B5EF4-FFF2-40B4-BE49-F238E27FC236}">
              <a16:creationId xmlns:a16="http://schemas.microsoft.com/office/drawing/2014/main" id="{4185AB91-6D40-4270-933E-3AD2B2AEEA9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21163       ">
          <a:extLst xmlns:a="http://schemas.openxmlformats.org/drawingml/2006/main">
            <a:ext uri="{FF2B5EF4-FFF2-40B4-BE49-F238E27FC236}">
              <a16:creationId xmlns:a16="http://schemas.microsoft.com/office/drawing/2014/main" id="{216B5422-6F45-44F3-91F7-C27C7B021A92}"/>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21163      ">
          <a:extLst xmlns:a="http://schemas.openxmlformats.org/drawingml/2006/main">
            <a:ext uri="{FF2B5EF4-FFF2-40B4-BE49-F238E27FC236}">
              <a16:creationId xmlns:a16="http://schemas.microsoft.com/office/drawing/2014/main" id="{41C91659-7228-4852-806D-5295EC82FD46}"/>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8</xdr:col>
      <xdr:colOff>292100</xdr:colOff>
      <xdr:row>35</xdr:row>
      <xdr:rowOff>184150</xdr:rowOff>
    </xdr:to>
    <xdr:graphicFrame macro="">
      <xdr:nvGraphicFramePr>
        <xdr:cNvPr id="2" name="Chart 1">
          <a:extLst>
            <a:ext uri="{FF2B5EF4-FFF2-40B4-BE49-F238E27FC236}">
              <a16:creationId xmlns:a16="http://schemas.microsoft.com/office/drawing/2014/main" id="{246D4147-DDDE-4956-BE6F-826578CE8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581025</xdr:colOff>
      <xdr:row>7</xdr:row>
      <xdr:rowOff>152400</xdr:rowOff>
    </xdr:from>
    <xdr:to>
      <xdr:col>18</xdr:col>
      <xdr:colOff>304800</xdr:colOff>
      <xdr:row>23</xdr:row>
      <xdr:rowOff>114300</xdr:rowOff>
    </xdr:to>
    <xdr:sp macro="" textlink="">
      <xdr:nvSpPr>
        <xdr:cNvPr id="25" name="TextBox 2">
          <a:extLst>
            <a:ext uri="{FF2B5EF4-FFF2-40B4-BE49-F238E27FC236}">
              <a16:creationId xmlns:a16="http://schemas.microsoft.com/office/drawing/2014/main" id="{CC83BACD-3E45-4340-94B8-F40D31B93723}"/>
            </a:ext>
          </a:extLst>
        </xdr:cNvPr>
        <xdr:cNvSpPr txBox="1"/>
      </xdr:nvSpPr>
      <xdr:spPr>
        <a:xfrm>
          <a:off x="6359525" y="1270000"/>
          <a:ext cx="6454775" cy="30099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u="sng"/>
        </a:p>
        <a:p>
          <a:r>
            <a:rPr lang="en-US" sz="1100" u="sng"/>
            <a:t>Q5 - </a:t>
          </a:r>
          <a:r>
            <a:rPr lang="en-US" sz="1100" u="sng">
              <a:solidFill>
                <a:schemeClr val="dk1"/>
              </a:solidFill>
              <a:effectLst/>
              <a:latin typeface="+mn-lt"/>
              <a:ea typeface="+mn-ea"/>
              <a:cs typeface="+mn-cs"/>
            </a:rPr>
            <a:t>Present and explain two-way sensitivity analysis for: probability of approving the permit for the hotel (vary it from 0.1 to 0.95) and probability of approving the permit for the office building (from </a:t>
          </a:r>
        </a:p>
        <a:p>
          <a:r>
            <a:rPr lang="en-US" sz="1100" u="sng">
              <a:solidFill>
                <a:schemeClr val="dk1"/>
              </a:solidFill>
              <a:effectLst/>
              <a:latin typeface="+mn-lt"/>
              <a:ea typeface="+mn-ea"/>
              <a:cs typeface="+mn-cs"/>
            </a:rPr>
            <a:t>0.1 to 0.95). Use the Strategy Region option to explain your results. </a:t>
          </a:r>
          <a:endParaRPr lang="en-US" sz="1100" u="sng"/>
        </a:p>
        <a:p>
          <a:endParaRPr lang="en-US" sz="1100" u="sng"/>
        </a:p>
        <a:p>
          <a:r>
            <a:rPr lang="en-US" sz="1100" u="sng"/>
            <a:t>Comments:</a:t>
          </a:r>
        </a:p>
        <a:p>
          <a:endParaRPr lang="en-US" sz="1100" u="sng"/>
        </a:p>
        <a:p>
          <a:r>
            <a:rPr lang="en-US" sz="1100" u="none"/>
            <a:t>From</a:t>
          </a:r>
          <a:r>
            <a:rPr lang="en-US" sz="1100" u="none" baseline="0"/>
            <a:t> the 2-way sensitivity analysis of varying the probability of office permit approval vs probability of  approving hotel permit, we can see that at no point building an office space is beneficial in terms of returns.</a:t>
          </a:r>
        </a:p>
        <a:p>
          <a:endParaRPr lang="en-US" sz="1100" u="none" baseline="0"/>
        </a:p>
        <a:p>
          <a:r>
            <a:rPr lang="en-US" sz="1100" u="none" baseline="0"/>
            <a:t>Recalling the findings from the Q4-Strategy D6,</a:t>
          </a:r>
        </a:p>
        <a:p>
          <a:r>
            <a:rPr lang="en-US" sz="1100" u="none" baseline="0"/>
            <a:t>building an office could potentially muffle the low-risk, higher returns from selling/leasing the property. Hence we are not seeing a strategy region in favor of building an office.</a:t>
          </a:r>
        </a:p>
        <a:p>
          <a:endParaRPr lang="en-US" sz="1100" u="none" baseline="0"/>
        </a:p>
        <a:p>
          <a:r>
            <a:rPr lang="en-US" sz="1100" u="none" baseline="0"/>
            <a:t>The best decision as per this 2-way analysis is to go with building a hotel which would ensure a healthy return in comparison with the office building decision.</a:t>
          </a:r>
          <a:endParaRPr lang="en-US" sz="1100" u="none"/>
        </a:p>
      </xdr:txBody>
    </xdr:sp>
    <xdr:clientData/>
  </xdr:twoCellAnchor>
</xdr:wsDr>
</file>

<file path=xl/drawings/drawing14.xml><?xml version="1.0" encoding="utf-8"?>
<c:userShapes xmlns:c="http://schemas.openxmlformats.org/drawingml/2006/chart">
  <cdr:relSizeAnchor xmlns:cdr="http://schemas.openxmlformats.org/drawingml/2006/chartDrawing">
    <cdr:from>
      <cdr:x>0.05607</cdr:x>
      <cdr:y>0.44707</cdr:y>
    </cdr:from>
    <cdr:to>
      <cdr:x>0.95327</cdr:x>
      <cdr:y>0.56214</cdr:y>
    </cdr:to>
    <cdr:sp macro="[1]!PtreeEvent_WatermarkClick" textlink="">
      <cdr:nvSpPr>
        <cdr:cNvPr id="2" name="gwm_26216          ">
          <a:extLst xmlns:a="http://schemas.openxmlformats.org/drawingml/2006/main">
            <a:ext uri="{FF2B5EF4-FFF2-40B4-BE49-F238E27FC236}">
              <a16:creationId xmlns:a16="http://schemas.microsoft.com/office/drawing/2014/main" id="{E700266B-0244-466E-87D8-8A2FAD0E473D}"/>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3" name="gwm_26216         ">
          <a:extLst xmlns:a="http://schemas.openxmlformats.org/drawingml/2006/main">
            <a:ext uri="{FF2B5EF4-FFF2-40B4-BE49-F238E27FC236}">
              <a16:creationId xmlns:a16="http://schemas.microsoft.com/office/drawing/2014/main" id="{6C5CAA2D-6CB7-419A-A68F-21919CDE5470}"/>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4" name="gwm_26216        ">
          <a:extLst xmlns:a="http://schemas.openxmlformats.org/drawingml/2006/main">
            <a:ext uri="{FF2B5EF4-FFF2-40B4-BE49-F238E27FC236}">
              <a16:creationId xmlns:a16="http://schemas.microsoft.com/office/drawing/2014/main" id="{165ED778-D9D5-424F-8669-AD7A7030F6E9}"/>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5" name="gwm_26216       ">
          <a:extLst xmlns:a="http://schemas.openxmlformats.org/drawingml/2006/main">
            <a:ext uri="{FF2B5EF4-FFF2-40B4-BE49-F238E27FC236}">
              <a16:creationId xmlns:a16="http://schemas.microsoft.com/office/drawing/2014/main" id="{7E8456AB-FB73-469D-97B4-BA01D707DB20}"/>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6" name="gwm_26216      ">
          <a:extLst xmlns:a="http://schemas.openxmlformats.org/drawingml/2006/main">
            <a:ext uri="{FF2B5EF4-FFF2-40B4-BE49-F238E27FC236}">
              <a16:creationId xmlns:a16="http://schemas.microsoft.com/office/drawing/2014/main" id="{2FAA8685-F6BF-4160-ACE6-9A9D3A969ED7}"/>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15.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12</xdr:col>
      <xdr:colOff>6350</xdr:colOff>
      <xdr:row>26</xdr:row>
      <xdr:rowOff>184150</xdr:rowOff>
    </xdr:to>
    <xdr:graphicFrame macro="">
      <xdr:nvGraphicFramePr>
        <xdr:cNvPr id="2" name="Chart 1">
          <a:extLst>
            <a:ext uri="{FF2B5EF4-FFF2-40B4-BE49-F238E27FC236}">
              <a16:creationId xmlns:a16="http://schemas.microsoft.com/office/drawing/2014/main" id="{CA4A9598-7A87-44C8-AE15-F51385A7A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609600</xdr:colOff>
      <xdr:row>8</xdr:row>
      <xdr:rowOff>19050</xdr:rowOff>
    </xdr:from>
    <xdr:to>
      <xdr:col>21</xdr:col>
      <xdr:colOff>177800</xdr:colOff>
      <xdr:row>27</xdr:row>
      <xdr:rowOff>25400</xdr:rowOff>
    </xdr:to>
    <xdr:sp macro="" textlink="">
      <xdr:nvSpPr>
        <xdr:cNvPr id="3" name="TextBox 2">
          <a:extLst>
            <a:ext uri="{FF2B5EF4-FFF2-40B4-BE49-F238E27FC236}">
              <a16:creationId xmlns:a16="http://schemas.microsoft.com/office/drawing/2014/main" id="{389C2DB8-8FAC-4965-9476-A973555EEE14}"/>
            </a:ext>
          </a:extLst>
        </xdr:cNvPr>
        <xdr:cNvSpPr txBox="1"/>
      </xdr:nvSpPr>
      <xdr:spPr>
        <a:xfrm>
          <a:off x="6781800" y="1720850"/>
          <a:ext cx="5626100" cy="36258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Q6-</a:t>
          </a:r>
          <a:r>
            <a:rPr lang="en-US" sz="1100" u="sng" baseline="0"/>
            <a:t> </a:t>
          </a:r>
          <a:r>
            <a:rPr lang="en-US" sz="1100" u="sng">
              <a:solidFill>
                <a:schemeClr val="dk1"/>
              </a:solidFill>
              <a:effectLst/>
              <a:latin typeface="+mn-lt"/>
              <a:ea typeface="+mn-ea"/>
              <a:cs typeface="+mn-cs"/>
            </a:rPr>
            <a:t>(Optional question). Develop your own one-way and two-way sensitivity analysis using </a:t>
          </a:r>
        </a:p>
        <a:p>
          <a:r>
            <a:rPr lang="en-US" sz="1100" u="sng">
              <a:solidFill>
                <a:schemeClr val="dk1"/>
              </a:solidFill>
              <a:effectLst/>
              <a:latin typeface="+mn-lt"/>
              <a:ea typeface="+mn-ea"/>
              <a:cs typeface="+mn-cs"/>
            </a:rPr>
            <a:t>parameters of the case. Use Strategy region for both one-way and two-way sensitivity analysis. Explain your results. </a:t>
          </a:r>
        </a:p>
        <a:p>
          <a:endParaRPr lang="en-US" sz="1100" baseline="0"/>
        </a:p>
        <a:p>
          <a:r>
            <a:rPr lang="en-US" sz="1100" b="1" u="sng" baseline="0"/>
            <a:t>One-way sensitivity analysis - Effects of varying office building permits costs on the expected value of returns:</a:t>
          </a:r>
        </a:p>
        <a:p>
          <a:endParaRPr lang="en-US" sz="1100" b="1" u="sng" baseline="0"/>
        </a:p>
        <a:p>
          <a:r>
            <a:rPr lang="en-US" sz="1100" b="0" u="none" baseline="0"/>
            <a:t>This one-way analytics aims at understanding when would the decsion of building an office space be feasible.</a:t>
          </a:r>
        </a:p>
        <a:p>
          <a:r>
            <a:rPr lang="en-US" sz="1100" b="0" u="none" baseline="0"/>
            <a:t>Input: Varying the cost of permit from $100,000 to a maximum of $300,000.</a:t>
          </a:r>
        </a:p>
        <a:p>
          <a:r>
            <a:rPr lang="en-US" sz="1100" b="0" u="none" baseline="0"/>
            <a:t>($0.10 MM to $0.30 MM in the x-axis)</a:t>
          </a:r>
        </a:p>
        <a:p>
          <a:endParaRPr lang="en-US" sz="1100" b="0" u="none" baseline="0"/>
        </a:p>
        <a:p>
          <a:r>
            <a:rPr lang="en-US" sz="1100" b="0" u="sng" baseline="0"/>
            <a:t>Observations:</a:t>
          </a:r>
        </a:p>
        <a:p>
          <a:r>
            <a:rPr lang="en-US" sz="1100" b="0" u="none" baseline="0"/>
            <a:t>At the lowest permit cost of $0.10 MM, we can see the highest returns of  $2.202 MM. This decreases as the permit cost increases and eventually reaches the lowest returns at current cost of $0.30 MM.  At this point, building an office becomes the best decsion given the cost and returns.</a:t>
          </a:r>
        </a:p>
        <a:p>
          <a:endParaRPr lang="en-US" sz="1100" b="0" u="none" baseline="0"/>
        </a:p>
        <a:p>
          <a:r>
            <a:rPr lang="en-US" sz="1100" b="0" u="none" baseline="0"/>
            <a:t>When the permit cost goes beyond $0.12 MM, building a hotel becomes a better decision and continues to remain the best in our range of cost permit in this analysis. </a:t>
          </a:r>
        </a:p>
        <a:p>
          <a:endParaRPr lang="en-US" sz="1100" b="0" u="none" baseline="0"/>
        </a:p>
      </xdr:txBody>
    </xdr:sp>
    <xdr:clientData/>
  </xdr:twoCellAnchor>
  <xdr:twoCellAnchor>
    <xdr:from>
      <xdr:col>3</xdr:col>
      <xdr:colOff>266700</xdr:colOff>
      <xdr:row>7</xdr:row>
      <xdr:rowOff>177800</xdr:rowOff>
    </xdr:from>
    <xdr:to>
      <xdr:col>5</xdr:col>
      <xdr:colOff>444500</xdr:colOff>
      <xdr:row>10</xdr:row>
      <xdr:rowOff>165100</xdr:rowOff>
    </xdr:to>
    <xdr:sp macro="" textlink="">
      <xdr:nvSpPr>
        <xdr:cNvPr id="4" name="Oval Callout 3">
          <a:extLst>
            <a:ext uri="{FF2B5EF4-FFF2-40B4-BE49-F238E27FC236}">
              <a16:creationId xmlns:a16="http://schemas.microsoft.com/office/drawing/2014/main" id="{9A2B24A0-E0E8-8240-8570-66E16AB4D471}"/>
            </a:ext>
          </a:extLst>
        </xdr:cNvPr>
        <xdr:cNvSpPr/>
      </xdr:nvSpPr>
      <xdr:spPr>
        <a:xfrm>
          <a:off x="927100" y="1689100"/>
          <a:ext cx="1308100" cy="558800"/>
        </a:xfrm>
        <a:prstGeom prst="wedgeEllipseCallout">
          <a:avLst>
            <a:gd name="adj1" fmla="val -31981"/>
            <a:gd name="adj2" fmla="val 112958"/>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$2.202 MM</a:t>
          </a:r>
          <a:r>
            <a:rPr lang="en-US" sz="900" baseline="0"/>
            <a:t> for $0.10 MM</a:t>
          </a:r>
          <a:endParaRPr lang="en-US" sz="900"/>
        </a:p>
      </xdr:txBody>
    </xdr:sp>
    <xdr:clientData/>
  </xdr:twoCellAnchor>
</xdr:wsDr>
</file>

<file path=xl/drawings/drawing16.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31011          ">
          <a:extLst xmlns:a="http://schemas.openxmlformats.org/drawingml/2006/main">
            <a:ext uri="{FF2B5EF4-FFF2-40B4-BE49-F238E27FC236}">
              <a16:creationId xmlns:a16="http://schemas.microsoft.com/office/drawing/2014/main" id="{3812F762-93A6-4D28-AD8D-B99B57648EB2}"/>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31011         ">
          <a:extLst xmlns:a="http://schemas.openxmlformats.org/drawingml/2006/main">
            <a:ext uri="{FF2B5EF4-FFF2-40B4-BE49-F238E27FC236}">
              <a16:creationId xmlns:a16="http://schemas.microsoft.com/office/drawing/2014/main" id="{DFC9C804-54E8-4DF7-84D3-448A2287C754}"/>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31011        ">
          <a:extLst xmlns:a="http://schemas.openxmlformats.org/drawingml/2006/main">
            <a:ext uri="{FF2B5EF4-FFF2-40B4-BE49-F238E27FC236}">
              <a16:creationId xmlns:a16="http://schemas.microsoft.com/office/drawing/2014/main" id="{9412D99C-8D3F-409A-B0AA-918B6DE1250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31011       ">
          <a:extLst xmlns:a="http://schemas.openxmlformats.org/drawingml/2006/main">
            <a:ext uri="{FF2B5EF4-FFF2-40B4-BE49-F238E27FC236}">
              <a16:creationId xmlns:a16="http://schemas.microsoft.com/office/drawing/2014/main" id="{A56A183D-3526-42C6-81AD-38BD419B21E5}"/>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31011      ">
          <a:extLst xmlns:a="http://schemas.openxmlformats.org/drawingml/2006/main">
            <a:ext uri="{FF2B5EF4-FFF2-40B4-BE49-F238E27FC236}">
              <a16:creationId xmlns:a16="http://schemas.microsoft.com/office/drawing/2014/main" id="{72AACBF1-1690-46AD-808E-0DFFBC901F56}"/>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17.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6</xdr:col>
      <xdr:colOff>196850</xdr:colOff>
      <xdr:row>35</xdr:row>
      <xdr:rowOff>184150</xdr:rowOff>
    </xdr:to>
    <xdr:graphicFrame macro="">
      <xdr:nvGraphicFramePr>
        <xdr:cNvPr id="2" name="Chart 1">
          <a:extLst>
            <a:ext uri="{FF2B5EF4-FFF2-40B4-BE49-F238E27FC236}">
              <a16:creationId xmlns:a16="http://schemas.microsoft.com/office/drawing/2014/main" id="{EB2D28BC-94E1-44AC-A8B0-5E0D0678B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558800</xdr:colOff>
      <xdr:row>7</xdr:row>
      <xdr:rowOff>50800</xdr:rowOff>
    </xdr:from>
    <xdr:to>
      <xdr:col>16</xdr:col>
      <xdr:colOff>50800</xdr:colOff>
      <xdr:row>27</xdr:row>
      <xdr:rowOff>50800</xdr:rowOff>
    </xdr:to>
    <xdr:sp macro="" textlink="">
      <xdr:nvSpPr>
        <xdr:cNvPr id="3" name="TextBox 2">
          <a:extLst>
            <a:ext uri="{FF2B5EF4-FFF2-40B4-BE49-F238E27FC236}">
              <a16:creationId xmlns:a16="http://schemas.microsoft.com/office/drawing/2014/main" id="{B471E37A-BC34-6742-80E1-193C15CDF9E8}"/>
            </a:ext>
          </a:extLst>
        </xdr:cNvPr>
        <xdr:cNvSpPr txBox="1"/>
      </xdr:nvSpPr>
      <xdr:spPr>
        <a:xfrm>
          <a:off x="6553200" y="1485900"/>
          <a:ext cx="6743700" cy="3810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Q6-</a:t>
          </a:r>
          <a:r>
            <a:rPr lang="en-US" sz="1100" u="sng" baseline="0"/>
            <a:t> </a:t>
          </a:r>
          <a:r>
            <a:rPr lang="en-US" sz="1100" u="sng">
              <a:solidFill>
                <a:schemeClr val="dk1"/>
              </a:solidFill>
              <a:effectLst/>
              <a:latin typeface="+mn-lt"/>
              <a:ea typeface="+mn-ea"/>
              <a:cs typeface="+mn-cs"/>
            </a:rPr>
            <a:t>(Optional question). Develop your own one-way and two-way sensitivity analysis using </a:t>
          </a:r>
        </a:p>
        <a:p>
          <a:r>
            <a:rPr lang="en-US" sz="1100" u="sng">
              <a:solidFill>
                <a:schemeClr val="dk1"/>
              </a:solidFill>
              <a:effectLst/>
              <a:latin typeface="+mn-lt"/>
              <a:ea typeface="+mn-ea"/>
              <a:cs typeface="+mn-cs"/>
            </a:rPr>
            <a:t>parameters of the case. Use Strategy region for both one-way and two-way sensitivity analysis. Explain your results. </a:t>
          </a: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u="sng" baseline="0"/>
            <a:t>Two-way sensitivity analysis - Effects of varying office building permits costs and the Earnings from the hotel on the expected value of returns: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u="none" baseline="0"/>
            <a:t>This two-way analysis aims at understanding the simultaneous impacts of reduction in permit cost and the hotel earnings variations at economic growth on the expected returns.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u="none" baseline="0">
              <a:solidFill>
                <a:schemeClr val="accent6">
                  <a:lumMod val="75000"/>
                </a:schemeClr>
              </a:solidFill>
            </a:rPr>
            <a:t>For permit cost &lt; $0.19 MM and hotel earnings at economic growth &lt; $3.22 MM:</a:t>
          </a:r>
        </a:p>
        <a:p>
          <a:pPr marL="0" marR="0" lvl="0" indent="0" defTabSz="914400" eaLnBrk="1" fontAlgn="auto" latinLnBrk="0" hangingPunct="1">
            <a:lnSpc>
              <a:spcPct val="100000"/>
            </a:lnSpc>
            <a:spcBef>
              <a:spcPts val="0"/>
            </a:spcBef>
            <a:spcAft>
              <a:spcPts val="0"/>
            </a:spcAft>
            <a:buClrTx/>
            <a:buSzTx/>
            <a:buFontTx/>
            <a:buNone/>
            <a:tabLst/>
            <a:defRPr/>
          </a:pPr>
          <a:r>
            <a:rPr lang="en-US" sz="1100" b="0" u="none" baseline="0">
              <a:solidFill>
                <a:schemeClr val="tx1"/>
              </a:solidFill>
            </a:rPr>
            <a:t>This strategic region denoted by green squares in the chart favors the office space building decision because of the lower costs on the permit could yield a higher return at lower risk levels.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u="none"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u="none" baseline="0">
              <a:solidFill>
                <a:schemeClr val="accent1">
                  <a:lumMod val="75000"/>
                </a:schemeClr>
              </a:solidFill>
            </a:rPr>
            <a:t>For  permit cost &gt; $0.21 MM and hotel earnings &lt; $2.67 MM</a:t>
          </a:r>
        </a:p>
        <a:p>
          <a:pPr marL="0" marR="0" lvl="0" indent="0" defTabSz="914400" eaLnBrk="1" fontAlgn="auto" latinLnBrk="0" hangingPunct="1">
            <a:lnSpc>
              <a:spcPct val="100000"/>
            </a:lnSpc>
            <a:spcBef>
              <a:spcPts val="0"/>
            </a:spcBef>
            <a:spcAft>
              <a:spcPts val="0"/>
            </a:spcAft>
            <a:buClrTx/>
            <a:buSzTx/>
            <a:buFontTx/>
            <a:buNone/>
            <a:tabLst/>
            <a:defRPr/>
          </a:pPr>
          <a:r>
            <a:rPr lang="en-US" sz="1100" b="0" u="none" baseline="0">
              <a:solidFill>
                <a:schemeClr val="tx1"/>
              </a:solidFill>
            </a:rPr>
            <a:t>This strategic region denoted by blue diamonds favors the decision of selling the property because of lower risks as there is no cost involved in it. Also in this regions, the permit costs are high and the earnings from the hotel at economic growth is not significant compared to the risks involved in that decision.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u="none"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u="none" baseline="0">
              <a:solidFill>
                <a:srgbClr val="C00000"/>
              </a:solidFill>
            </a:rPr>
            <a:t>For hotel earnings at economic growth &gt; $3.78 MM</a:t>
          </a:r>
        </a:p>
        <a:p>
          <a:pPr marL="0" marR="0" lvl="0" indent="0" defTabSz="914400" eaLnBrk="1" fontAlgn="auto" latinLnBrk="0" hangingPunct="1">
            <a:lnSpc>
              <a:spcPct val="100000"/>
            </a:lnSpc>
            <a:spcBef>
              <a:spcPts val="0"/>
            </a:spcBef>
            <a:spcAft>
              <a:spcPts val="0"/>
            </a:spcAft>
            <a:buClrTx/>
            <a:buSzTx/>
            <a:buFontTx/>
            <a:buNone/>
            <a:tabLst/>
            <a:defRPr/>
          </a:pPr>
          <a:r>
            <a:rPr lang="en-US" sz="1100" b="0" u="none" baseline="0">
              <a:solidFill>
                <a:schemeClr val="tx1"/>
              </a:solidFill>
            </a:rPr>
            <a:t>This strategic region denoted by the red triangles in the chart favors the building of the hotel no matter how low the costs are for an office permit. This is because of the high returns despite the cost and the uncertainities in the market.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u="none" baseline="0">
            <a:solidFill>
              <a:schemeClr val="tx1"/>
            </a:solidFill>
          </a:endParaRPr>
        </a:p>
        <a:p>
          <a:endParaRPr lang="en-US" sz="1100"/>
        </a:p>
      </xdr:txBody>
    </xdr:sp>
    <xdr:clientData/>
  </xdr:twoCellAnchor>
</xdr:wsDr>
</file>

<file path=xl/drawings/drawing18.xml><?xml version="1.0" encoding="utf-8"?>
<c:userShapes xmlns:c="http://schemas.openxmlformats.org/drawingml/2006/chart">
  <cdr:relSizeAnchor xmlns:cdr="http://schemas.openxmlformats.org/drawingml/2006/chartDrawing">
    <cdr:from>
      <cdr:x>0.05607</cdr:x>
      <cdr:y>0.44707</cdr:y>
    </cdr:from>
    <cdr:to>
      <cdr:x>0.95327</cdr:x>
      <cdr:y>0.56214</cdr:y>
    </cdr:to>
    <cdr:sp macro="[1]!PtreeEvent_WatermarkClick" textlink="">
      <cdr:nvSpPr>
        <cdr:cNvPr id="2" name="gwm_5337          ">
          <a:extLst xmlns:a="http://schemas.openxmlformats.org/drawingml/2006/main">
            <a:ext uri="{FF2B5EF4-FFF2-40B4-BE49-F238E27FC236}">
              <a16:creationId xmlns:a16="http://schemas.microsoft.com/office/drawing/2014/main" id="{E43A0599-9D40-4CF4-81FE-9A6C9A5D3A26}"/>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3" name="gwm_5337         ">
          <a:extLst xmlns:a="http://schemas.openxmlformats.org/drawingml/2006/main">
            <a:ext uri="{FF2B5EF4-FFF2-40B4-BE49-F238E27FC236}">
              <a16:creationId xmlns:a16="http://schemas.microsoft.com/office/drawing/2014/main" id="{9A527322-A045-43E8-AD77-EC25FC648AFF}"/>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4" name="gwm_5337        ">
          <a:extLst xmlns:a="http://schemas.openxmlformats.org/drawingml/2006/main">
            <a:ext uri="{FF2B5EF4-FFF2-40B4-BE49-F238E27FC236}">
              <a16:creationId xmlns:a16="http://schemas.microsoft.com/office/drawing/2014/main" id="{5CF5475A-6B5F-42E0-B0EA-E6D6105BEF41}"/>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5" name="gwm_5337       ">
          <a:extLst xmlns:a="http://schemas.openxmlformats.org/drawingml/2006/main">
            <a:ext uri="{FF2B5EF4-FFF2-40B4-BE49-F238E27FC236}">
              <a16:creationId xmlns:a16="http://schemas.microsoft.com/office/drawing/2014/main" id="{0DF176A4-E2CD-4AF7-835A-D0B71275D87E}"/>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0.44707</cdr:y>
    </cdr:from>
    <cdr:to>
      <cdr:x>0.95327</cdr:x>
      <cdr:y>0.56214</cdr:y>
    </cdr:to>
    <cdr:sp macro="[1]!PtreeEvent_WatermarkClick" textlink="">
      <cdr:nvSpPr>
        <cdr:cNvPr id="6" name="gwm_5337      ">
          <a:extLst xmlns:a="http://schemas.openxmlformats.org/drawingml/2006/main">
            <a:ext uri="{FF2B5EF4-FFF2-40B4-BE49-F238E27FC236}">
              <a16:creationId xmlns:a16="http://schemas.microsoft.com/office/drawing/2014/main" id="{9C7E603B-0BFD-4DFD-A15A-BB94FCC0B6C6}"/>
            </a:ext>
          </a:extLst>
        </cdr:cNvPr>
        <cdr:cNvSpPr txBox="1"/>
      </cdr:nvSpPr>
      <cdr:spPr>
        <a:xfrm xmlns:a="http://schemas.openxmlformats.org/drawingml/2006/main">
          <a:off x="304800" y="2466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242697</xdr:colOff>
      <xdr:row>17</xdr:row>
      <xdr:rowOff>185420</xdr:rowOff>
    </xdr:from>
    <xdr:to>
      <xdr:col>4</xdr:col>
      <xdr:colOff>127</xdr:colOff>
      <xdr:row>17</xdr:row>
      <xdr:rowOff>185420</xdr:rowOff>
    </xdr:to>
    <xdr:cxnSp macro="">
      <xdr:nvCxnSpPr>
        <xdr:cNvPr id="30" name="PTObj_DBranchHLine_1_10">
          <a:extLst>
            <a:ext uri="{FF2B5EF4-FFF2-40B4-BE49-F238E27FC236}">
              <a16:creationId xmlns:a16="http://schemas.microsoft.com/office/drawing/2014/main" id="{0FFEB44C-4427-4936-BE8F-FD38B4BAC2A5}"/>
            </a:ext>
          </a:extLst>
        </xdr:cNvPr>
        <xdr:cNvCxnSpPr/>
      </xdr:nvCxnSpPr>
      <xdr:spPr>
        <a:xfrm>
          <a:off x="4814697" y="6119495"/>
          <a:ext cx="12242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15</xdr:row>
      <xdr:rowOff>180339</xdr:rowOff>
    </xdr:from>
    <xdr:to>
      <xdr:col>3</xdr:col>
      <xdr:colOff>242697</xdr:colOff>
      <xdr:row>17</xdr:row>
      <xdr:rowOff>185420</xdr:rowOff>
    </xdr:to>
    <xdr:cxnSp macro="">
      <xdr:nvCxnSpPr>
        <xdr:cNvPr id="31" name="PTObj_DBranchDLine_1_10">
          <a:extLst>
            <a:ext uri="{FF2B5EF4-FFF2-40B4-BE49-F238E27FC236}">
              <a16:creationId xmlns:a16="http://schemas.microsoft.com/office/drawing/2014/main" id="{EAA10A9C-942E-416E-84B8-337B082F846C}"/>
            </a:ext>
          </a:extLst>
        </xdr:cNvPr>
        <xdr:cNvCxnSpPr/>
      </xdr:nvCxnSpPr>
      <xdr:spPr>
        <a:xfrm>
          <a:off x="4662297" y="5733414"/>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15</xdr:row>
      <xdr:rowOff>185420</xdr:rowOff>
    </xdr:from>
    <xdr:to>
      <xdr:col>3</xdr:col>
      <xdr:colOff>127</xdr:colOff>
      <xdr:row>15</xdr:row>
      <xdr:rowOff>185420</xdr:rowOff>
    </xdr:to>
    <xdr:cxnSp macro="">
      <xdr:nvCxnSpPr>
        <xdr:cNvPr id="34" name="PTObj_DBranchHLine_1_6">
          <a:extLst>
            <a:ext uri="{FF2B5EF4-FFF2-40B4-BE49-F238E27FC236}">
              <a16:creationId xmlns:a16="http://schemas.microsoft.com/office/drawing/2014/main" id="{0C6D29B3-45DF-4A89-AC81-A120F7AE0D11}"/>
            </a:ext>
          </a:extLst>
        </xdr:cNvPr>
        <xdr:cNvCxnSpPr/>
      </xdr:nvCxnSpPr>
      <xdr:spPr>
        <a:xfrm>
          <a:off x="3500247" y="5738495"/>
          <a:ext cx="10718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13</xdr:row>
      <xdr:rowOff>180339</xdr:rowOff>
    </xdr:from>
    <xdr:to>
      <xdr:col>2</xdr:col>
      <xdr:colOff>242697</xdr:colOff>
      <xdr:row>15</xdr:row>
      <xdr:rowOff>185420</xdr:rowOff>
    </xdr:to>
    <xdr:cxnSp macro="">
      <xdr:nvCxnSpPr>
        <xdr:cNvPr id="35" name="PTObj_DBranchDLine_1_6">
          <a:extLst>
            <a:ext uri="{FF2B5EF4-FFF2-40B4-BE49-F238E27FC236}">
              <a16:creationId xmlns:a16="http://schemas.microsoft.com/office/drawing/2014/main" id="{6903B185-7C8C-46B6-9708-9676A6D6A928}"/>
            </a:ext>
          </a:extLst>
        </xdr:cNvPr>
        <xdr:cNvCxnSpPr/>
      </xdr:nvCxnSpPr>
      <xdr:spPr>
        <a:xfrm>
          <a:off x="3347847" y="4971414"/>
          <a:ext cx="152400" cy="767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11</xdr:row>
      <xdr:rowOff>185420</xdr:rowOff>
    </xdr:from>
    <xdr:to>
      <xdr:col>4</xdr:col>
      <xdr:colOff>127</xdr:colOff>
      <xdr:row>11</xdr:row>
      <xdr:rowOff>185420</xdr:rowOff>
    </xdr:to>
    <xdr:cxnSp macro="">
      <xdr:nvCxnSpPr>
        <xdr:cNvPr id="36" name="PTObj_DBranchHLine_1_8">
          <a:extLst>
            <a:ext uri="{FF2B5EF4-FFF2-40B4-BE49-F238E27FC236}">
              <a16:creationId xmlns:a16="http://schemas.microsoft.com/office/drawing/2014/main" id="{08D78DC2-CEE7-4495-AB9C-29F31483896B}"/>
            </a:ext>
          </a:extLst>
        </xdr:cNvPr>
        <xdr:cNvCxnSpPr/>
      </xdr:nvCxnSpPr>
      <xdr:spPr>
        <a:xfrm>
          <a:off x="4814697" y="4595495"/>
          <a:ext cx="12242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9</xdr:row>
      <xdr:rowOff>180339</xdr:rowOff>
    </xdr:from>
    <xdr:to>
      <xdr:col>3</xdr:col>
      <xdr:colOff>242697</xdr:colOff>
      <xdr:row>11</xdr:row>
      <xdr:rowOff>185420</xdr:rowOff>
    </xdr:to>
    <xdr:cxnSp macro="">
      <xdr:nvCxnSpPr>
        <xdr:cNvPr id="37" name="PTObj_DBranchDLine_1_8">
          <a:extLst>
            <a:ext uri="{FF2B5EF4-FFF2-40B4-BE49-F238E27FC236}">
              <a16:creationId xmlns:a16="http://schemas.microsoft.com/office/drawing/2014/main" id="{DC24C87D-263F-4049-81DD-6402CE91CD4A}"/>
            </a:ext>
          </a:extLst>
        </xdr:cNvPr>
        <xdr:cNvCxnSpPr/>
      </xdr:nvCxnSpPr>
      <xdr:spPr>
        <a:xfrm>
          <a:off x="4662297" y="4209414"/>
          <a:ext cx="152400" cy="386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242697</xdr:colOff>
      <xdr:row>7</xdr:row>
      <xdr:rowOff>185420</xdr:rowOff>
    </xdr:from>
    <xdr:to>
      <xdr:col>4</xdr:col>
      <xdr:colOff>127</xdr:colOff>
      <xdr:row>7</xdr:row>
      <xdr:rowOff>185420</xdr:rowOff>
    </xdr:to>
    <xdr:cxnSp macro="">
      <xdr:nvCxnSpPr>
        <xdr:cNvPr id="38" name="PTObj_DBranchHLine_1_7">
          <a:extLst>
            <a:ext uri="{FF2B5EF4-FFF2-40B4-BE49-F238E27FC236}">
              <a16:creationId xmlns:a16="http://schemas.microsoft.com/office/drawing/2014/main" id="{02770E9F-8E0B-4771-B3C7-DBB6B82163E0}"/>
            </a:ext>
          </a:extLst>
        </xdr:cNvPr>
        <xdr:cNvCxnSpPr/>
      </xdr:nvCxnSpPr>
      <xdr:spPr>
        <a:xfrm>
          <a:off x="4814697" y="3833495"/>
          <a:ext cx="12242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90297</xdr:colOff>
      <xdr:row>7</xdr:row>
      <xdr:rowOff>185420</xdr:rowOff>
    </xdr:from>
    <xdr:to>
      <xdr:col>3</xdr:col>
      <xdr:colOff>242697</xdr:colOff>
      <xdr:row>9</xdr:row>
      <xdr:rowOff>180339</xdr:rowOff>
    </xdr:to>
    <xdr:cxnSp macro="">
      <xdr:nvCxnSpPr>
        <xdr:cNvPr id="39" name="PTObj_DBranchDLine_1_7">
          <a:extLst>
            <a:ext uri="{FF2B5EF4-FFF2-40B4-BE49-F238E27FC236}">
              <a16:creationId xmlns:a16="http://schemas.microsoft.com/office/drawing/2014/main" id="{42991C84-125B-4811-8C10-518105BF0BCA}"/>
            </a:ext>
          </a:extLst>
        </xdr:cNvPr>
        <xdr:cNvCxnSpPr/>
      </xdr:nvCxnSpPr>
      <xdr:spPr>
        <a:xfrm flipV="1">
          <a:off x="4662297" y="3833495"/>
          <a:ext cx="152400" cy="375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242697</xdr:colOff>
      <xdr:row>9</xdr:row>
      <xdr:rowOff>185420</xdr:rowOff>
    </xdr:from>
    <xdr:to>
      <xdr:col>3</xdr:col>
      <xdr:colOff>127</xdr:colOff>
      <xdr:row>9</xdr:row>
      <xdr:rowOff>185420</xdr:rowOff>
    </xdr:to>
    <xdr:cxnSp macro="">
      <xdr:nvCxnSpPr>
        <xdr:cNvPr id="40" name="PTObj_DBranchHLine_1_5">
          <a:extLst>
            <a:ext uri="{FF2B5EF4-FFF2-40B4-BE49-F238E27FC236}">
              <a16:creationId xmlns:a16="http://schemas.microsoft.com/office/drawing/2014/main" id="{3F9DAC9B-EC26-44A3-B373-EF6D174499E4}"/>
            </a:ext>
          </a:extLst>
        </xdr:cNvPr>
        <xdr:cNvCxnSpPr/>
      </xdr:nvCxnSpPr>
      <xdr:spPr>
        <a:xfrm>
          <a:off x="3500247" y="4214495"/>
          <a:ext cx="1071880"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90297</xdr:colOff>
      <xdr:row>9</xdr:row>
      <xdr:rowOff>185420</xdr:rowOff>
    </xdr:from>
    <xdr:to>
      <xdr:col>2</xdr:col>
      <xdr:colOff>242697</xdr:colOff>
      <xdr:row>13</xdr:row>
      <xdr:rowOff>180339</xdr:rowOff>
    </xdr:to>
    <xdr:cxnSp macro="">
      <xdr:nvCxnSpPr>
        <xdr:cNvPr id="41" name="PTObj_DBranchDLine_1_5">
          <a:extLst>
            <a:ext uri="{FF2B5EF4-FFF2-40B4-BE49-F238E27FC236}">
              <a16:creationId xmlns:a16="http://schemas.microsoft.com/office/drawing/2014/main" id="{ED697490-8D05-4075-946D-3D89BEA04090}"/>
            </a:ext>
          </a:extLst>
        </xdr:cNvPr>
        <xdr:cNvCxnSpPr/>
      </xdr:nvCxnSpPr>
      <xdr:spPr>
        <a:xfrm flipV="1">
          <a:off x="3347847" y="4214495"/>
          <a:ext cx="152400" cy="75691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242697</xdr:colOff>
      <xdr:row>13</xdr:row>
      <xdr:rowOff>185420</xdr:rowOff>
    </xdr:from>
    <xdr:to>
      <xdr:col>2</xdr:col>
      <xdr:colOff>127</xdr:colOff>
      <xdr:row>13</xdr:row>
      <xdr:rowOff>185420</xdr:rowOff>
    </xdr:to>
    <xdr:cxnSp macro="">
      <xdr:nvCxnSpPr>
        <xdr:cNvPr id="42" name="PTObj_DBranchHLine_1_3">
          <a:extLst>
            <a:ext uri="{FF2B5EF4-FFF2-40B4-BE49-F238E27FC236}">
              <a16:creationId xmlns:a16="http://schemas.microsoft.com/office/drawing/2014/main" id="{11AD5B87-45CA-498C-9572-A7D7275E01BA}"/>
            </a:ext>
          </a:extLst>
        </xdr:cNvPr>
        <xdr:cNvCxnSpPr/>
      </xdr:nvCxnSpPr>
      <xdr:spPr>
        <a:xfrm>
          <a:off x="2081022" y="4976495"/>
          <a:ext cx="1176655"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90297</xdr:colOff>
      <xdr:row>5</xdr:row>
      <xdr:rowOff>180340</xdr:rowOff>
    </xdr:from>
    <xdr:to>
      <xdr:col>1</xdr:col>
      <xdr:colOff>242697</xdr:colOff>
      <xdr:row>13</xdr:row>
      <xdr:rowOff>185420</xdr:rowOff>
    </xdr:to>
    <xdr:cxnSp macro="">
      <xdr:nvCxnSpPr>
        <xdr:cNvPr id="43" name="PTObj_DBranchDLine_1_3">
          <a:extLst>
            <a:ext uri="{FF2B5EF4-FFF2-40B4-BE49-F238E27FC236}">
              <a16:creationId xmlns:a16="http://schemas.microsoft.com/office/drawing/2014/main" id="{A36135C2-019D-4244-9581-729B9EA6A816}"/>
            </a:ext>
          </a:extLst>
        </xdr:cNvPr>
        <xdr:cNvCxnSpPr/>
      </xdr:nvCxnSpPr>
      <xdr:spPr>
        <a:xfrm>
          <a:off x="1928622" y="3447415"/>
          <a:ext cx="152400" cy="152908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177800</xdr:colOff>
      <xdr:row>5</xdr:row>
      <xdr:rowOff>185420</xdr:rowOff>
    </xdr:from>
    <xdr:to>
      <xdr:col>1</xdr:col>
      <xdr:colOff>127</xdr:colOff>
      <xdr:row>5</xdr:row>
      <xdr:rowOff>185420</xdr:rowOff>
    </xdr:to>
    <xdr:cxnSp macro="">
      <xdr:nvCxnSpPr>
        <xdr:cNvPr id="46" name="PTObj_DBranchHLine_1_1">
          <a:extLst>
            <a:ext uri="{FF2B5EF4-FFF2-40B4-BE49-F238E27FC236}">
              <a16:creationId xmlns:a16="http://schemas.microsoft.com/office/drawing/2014/main" id="{4C86EF4D-5889-42AB-A6A3-89DD3730A0A5}"/>
            </a:ext>
          </a:extLst>
        </xdr:cNvPr>
        <xdr:cNvCxnSpPr/>
      </xdr:nvCxnSpPr>
      <xdr:spPr>
        <a:xfrm>
          <a:off x="787400" y="3452495"/>
          <a:ext cx="1051052" cy="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127</xdr:colOff>
      <xdr:row>5</xdr:row>
      <xdr:rowOff>90170</xdr:rowOff>
    </xdr:from>
    <xdr:to>
      <xdr:col>1</xdr:col>
      <xdr:colOff>190627</xdr:colOff>
      <xdr:row>6</xdr:row>
      <xdr:rowOff>90170</xdr:rowOff>
    </xdr:to>
    <xdr:sp macro="" textlink="">
      <xdr:nvSpPr>
        <xdr:cNvPr id="47" name="PTObj_DNode_1_1">
          <a:extLst>
            <a:ext uri="{FF2B5EF4-FFF2-40B4-BE49-F238E27FC236}">
              <a16:creationId xmlns:a16="http://schemas.microsoft.com/office/drawing/2014/main" id="{89A0C1FB-6E1B-43E6-96FC-6A0B044FBD14}"/>
            </a:ext>
          </a:extLst>
        </xdr:cNvPr>
        <xdr:cNvSpPr/>
      </xdr:nvSpPr>
      <xdr:spPr>
        <a:xfrm>
          <a:off x="1838452" y="3357245"/>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215900</xdr:colOff>
      <xdr:row>5</xdr:row>
      <xdr:rowOff>95107</xdr:rowOff>
    </xdr:from>
    <xdr:ext cx="914673" cy="180627"/>
    <xdr:sp macro="" textlink="">
      <xdr:nvSpPr>
        <xdr:cNvPr id="48" name="PTObj_DBranchName_1_1">
          <a:extLst>
            <a:ext uri="{FF2B5EF4-FFF2-40B4-BE49-F238E27FC236}">
              <a16:creationId xmlns:a16="http://schemas.microsoft.com/office/drawing/2014/main" id="{34382D77-3849-4539-9D9A-AD01A336ECEE}"/>
            </a:ext>
          </a:extLst>
        </xdr:cNvPr>
        <xdr:cNvSpPr txBox="1"/>
      </xdr:nvSpPr>
      <xdr:spPr>
        <a:xfrm>
          <a:off x="825500" y="3362182"/>
          <a:ext cx="914673"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CalDev Decision tree</a:t>
          </a:r>
        </a:p>
      </xdr:txBody>
    </xdr:sp>
    <xdr:clientData/>
  </xdr:oneCellAnchor>
  <xdr:twoCellAnchor editAs="oneCell">
    <xdr:from>
      <xdr:col>2</xdr:col>
      <xdr:colOff>127</xdr:colOff>
      <xdr:row>13</xdr:row>
      <xdr:rowOff>90170</xdr:rowOff>
    </xdr:from>
    <xdr:to>
      <xdr:col>2</xdr:col>
      <xdr:colOff>190627</xdr:colOff>
      <xdr:row>14</xdr:row>
      <xdr:rowOff>90170</xdr:rowOff>
    </xdr:to>
    <xdr:sp macro="" textlink="">
      <xdr:nvSpPr>
        <xdr:cNvPr id="51" name="PTObj_DNode_1_3">
          <a:extLst>
            <a:ext uri="{FF2B5EF4-FFF2-40B4-BE49-F238E27FC236}">
              <a16:creationId xmlns:a16="http://schemas.microsoft.com/office/drawing/2014/main" id="{185DBBD4-7003-484C-835C-5E066F2D4C32}"/>
            </a:ext>
          </a:extLst>
        </xdr:cNvPr>
        <xdr:cNvSpPr/>
      </xdr:nvSpPr>
      <xdr:spPr>
        <a:xfrm>
          <a:off x="3257677" y="4881245"/>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280797</xdr:colOff>
      <xdr:row>13</xdr:row>
      <xdr:rowOff>95107</xdr:rowOff>
    </xdr:from>
    <xdr:ext cx="578620" cy="180627"/>
    <xdr:sp macro="" textlink="">
      <xdr:nvSpPr>
        <xdr:cNvPr id="52" name="PTObj_DBranchName_1_3">
          <a:extLst>
            <a:ext uri="{FF2B5EF4-FFF2-40B4-BE49-F238E27FC236}">
              <a16:creationId xmlns:a16="http://schemas.microsoft.com/office/drawing/2014/main" id="{4113B70A-DD96-4EE0-AEE5-BD8C5A899B51}"/>
            </a:ext>
          </a:extLst>
        </xdr:cNvPr>
        <xdr:cNvSpPr txBox="1"/>
      </xdr:nvSpPr>
      <xdr:spPr>
        <a:xfrm>
          <a:off x="2119122" y="4886182"/>
          <a:ext cx="578620"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Build a hotel</a:t>
          </a:r>
        </a:p>
      </xdr:txBody>
    </xdr:sp>
    <xdr:clientData/>
  </xdr:oneCellAnchor>
  <xdr:twoCellAnchor editAs="oneCell">
    <xdr:from>
      <xdr:col>3</xdr:col>
      <xdr:colOff>127</xdr:colOff>
      <xdr:row>9</xdr:row>
      <xdr:rowOff>90170</xdr:rowOff>
    </xdr:from>
    <xdr:to>
      <xdr:col>3</xdr:col>
      <xdr:colOff>190627</xdr:colOff>
      <xdr:row>10</xdr:row>
      <xdr:rowOff>90170</xdr:rowOff>
    </xdr:to>
    <xdr:sp macro="" textlink="">
      <xdr:nvSpPr>
        <xdr:cNvPr id="53" name="PTObj_DNode_1_5">
          <a:extLst>
            <a:ext uri="{FF2B5EF4-FFF2-40B4-BE49-F238E27FC236}">
              <a16:creationId xmlns:a16="http://schemas.microsoft.com/office/drawing/2014/main" id="{6164C0D2-52BA-40AB-A343-D01E0E1CA7E7}"/>
            </a:ext>
          </a:extLst>
        </xdr:cNvPr>
        <xdr:cNvSpPr/>
      </xdr:nvSpPr>
      <xdr:spPr>
        <a:xfrm>
          <a:off x="4534027" y="1690370"/>
          <a:ext cx="190500" cy="190500"/>
        </a:xfrm>
        <a:prstGeom prst="ellipse">
          <a:avLst/>
        </a:prstGeom>
        <a:solidFill>
          <a:srgbClr val="800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9</xdr:row>
      <xdr:rowOff>95107</xdr:rowOff>
    </xdr:from>
    <xdr:ext cx="985526" cy="180627"/>
    <xdr:sp macro="" textlink="">
      <xdr:nvSpPr>
        <xdr:cNvPr id="54" name="PTObj_DBranchName_1_5">
          <a:extLst>
            <a:ext uri="{FF2B5EF4-FFF2-40B4-BE49-F238E27FC236}">
              <a16:creationId xmlns:a16="http://schemas.microsoft.com/office/drawing/2014/main" id="{F3D6A852-FA78-420B-B440-7905E88305D9}"/>
            </a:ext>
          </a:extLst>
        </xdr:cNvPr>
        <xdr:cNvSpPr txBox="1"/>
      </xdr:nvSpPr>
      <xdr:spPr>
        <a:xfrm>
          <a:off x="3538347" y="4124182"/>
          <a:ext cx="985526"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Hotel permit Approval</a:t>
          </a:r>
        </a:p>
      </xdr:txBody>
    </xdr:sp>
    <xdr:clientData/>
  </xdr:oneCellAnchor>
  <xdr:twoCellAnchor editAs="oneCell">
    <xdr:from>
      <xdr:col>4</xdr:col>
      <xdr:colOff>127</xdr:colOff>
      <xdr:row>7</xdr:row>
      <xdr:rowOff>90170</xdr:rowOff>
    </xdr:from>
    <xdr:to>
      <xdr:col>4</xdr:col>
      <xdr:colOff>190627</xdr:colOff>
      <xdr:row>8</xdr:row>
      <xdr:rowOff>90170</xdr:rowOff>
    </xdr:to>
    <xdr:sp macro="" textlink="">
      <xdr:nvSpPr>
        <xdr:cNvPr id="55" name="PTObj_DNode_1_7">
          <a:extLst>
            <a:ext uri="{FF2B5EF4-FFF2-40B4-BE49-F238E27FC236}">
              <a16:creationId xmlns:a16="http://schemas.microsoft.com/office/drawing/2014/main" id="{031B6361-F68F-4D67-B8A6-3220AEDC0639}"/>
            </a:ext>
          </a:extLst>
        </xdr:cNvPr>
        <xdr:cNvSpPr/>
      </xdr:nvSpPr>
      <xdr:spPr>
        <a:xfrm rot="-5400000">
          <a:off x="6038977" y="3738245"/>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7</xdr:row>
      <xdr:rowOff>95107</xdr:rowOff>
    </xdr:from>
    <xdr:ext cx="371640" cy="180627"/>
    <xdr:sp macro="" textlink="">
      <xdr:nvSpPr>
        <xdr:cNvPr id="56" name="PTObj_DBranchName_1_7">
          <a:extLst>
            <a:ext uri="{FF2B5EF4-FFF2-40B4-BE49-F238E27FC236}">
              <a16:creationId xmlns:a16="http://schemas.microsoft.com/office/drawing/2014/main" id="{A0232A36-DC4E-42E7-A468-F4EE00AE3564}"/>
            </a:ext>
          </a:extLst>
        </xdr:cNvPr>
        <xdr:cNvSpPr txBox="1"/>
      </xdr:nvSpPr>
      <xdr:spPr>
        <a:xfrm>
          <a:off x="4852797" y="3743182"/>
          <a:ext cx="371640"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Growth</a:t>
          </a:r>
        </a:p>
      </xdr:txBody>
    </xdr:sp>
    <xdr:clientData/>
  </xdr:oneCellAnchor>
  <xdr:twoCellAnchor editAs="oneCell">
    <xdr:from>
      <xdr:col>4</xdr:col>
      <xdr:colOff>127</xdr:colOff>
      <xdr:row>11</xdr:row>
      <xdr:rowOff>90170</xdr:rowOff>
    </xdr:from>
    <xdr:to>
      <xdr:col>4</xdr:col>
      <xdr:colOff>190627</xdr:colOff>
      <xdr:row>12</xdr:row>
      <xdr:rowOff>90170</xdr:rowOff>
    </xdr:to>
    <xdr:sp macro="" textlink="">
      <xdr:nvSpPr>
        <xdr:cNvPr id="57" name="PTObj_DNode_1_8">
          <a:extLst>
            <a:ext uri="{FF2B5EF4-FFF2-40B4-BE49-F238E27FC236}">
              <a16:creationId xmlns:a16="http://schemas.microsoft.com/office/drawing/2014/main" id="{C6986D17-E58E-4BE1-B5A7-61B6C02D50F4}"/>
            </a:ext>
          </a:extLst>
        </xdr:cNvPr>
        <xdr:cNvSpPr/>
      </xdr:nvSpPr>
      <xdr:spPr>
        <a:xfrm rot="-5400000">
          <a:off x="6038977" y="4500245"/>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11</xdr:row>
      <xdr:rowOff>95107</xdr:rowOff>
    </xdr:from>
    <xdr:ext cx="364972" cy="180627"/>
    <xdr:sp macro="" textlink="">
      <xdr:nvSpPr>
        <xdr:cNvPr id="58" name="PTObj_DBranchName_1_8">
          <a:extLst>
            <a:ext uri="{FF2B5EF4-FFF2-40B4-BE49-F238E27FC236}">
              <a16:creationId xmlns:a16="http://schemas.microsoft.com/office/drawing/2014/main" id="{0ABC4581-E1FC-4861-9433-A4AD6AD18CFB}"/>
            </a:ext>
          </a:extLst>
        </xdr:cNvPr>
        <xdr:cNvSpPr txBox="1"/>
      </xdr:nvSpPr>
      <xdr:spPr>
        <a:xfrm>
          <a:off x="4852797" y="4505182"/>
          <a:ext cx="364972"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Decline</a:t>
          </a:r>
        </a:p>
      </xdr:txBody>
    </xdr:sp>
    <xdr:clientData/>
  </xdr:oneCellAnchor>
  <xdr:twoCellAnchor editAs="oneCell">
    <xdr:from>
      <xdr:col>3</xdr:col>
      <xdr:colOff>127</xdr:colOff>
      <xdr:row>15</xdr:row>
      <xdr:rowOff>90170</xdr:rowOff>
    </xdr:from>
    <xdr:to>
      <xdr:col>3</xdr:col>
      <xdr:colOff>190627</xdr:colOff>
      <xdr:row>16</xdr:row>
      <xdr:rowOff>90170</xdr:rowOff>
    </xdr:to>
    <xdr:sp macro="" textlink="">
      <xdr:nvSpPr>
        <xdr:cNvPr id="59" name="PTObj_DNode_1_6">
          <a:extLst>
            <a:ext uri="{FF2B5EF4-FFF2-40B4-BE49-F238E27FC236}">
              <a16:creationId xmlns:a16="http://schemas.microsoft.com/office/drawing/2014/main" id="{F4D6904F-99F0-4AEE-86BD-0669FD530C28}"/>
            </a:ext>
          </a:extLst>
        </xdr:cNvPr>
        <xdr:cNvSpPr/>
      </xdr:nvSpPr>
      <xdr:spPr>
        <a:xfrm>
          <a:off x="4572127" y="5643245"/>
          <a:ext cx="190500" cy="190500"/>
        </a:xfrm>
        <a:prstGeom prst="rect">
          <a:avLst/>
        </a:prstGeom>
        <a:solidFill>
          <a:srgbClr val="00800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280797</xdr:colOff>
      <xdr:row>15</xdr:row>
      <xdr:rowOff>95107</xdr:rowOff>
    </xdr:from>
    <xdr:ext cx="1001107" cy="180627"/>
    <xdr:sp macro="" textlink="">
      <xdr:nvSpPr>
        <xdr:cNvPr id="60" name="PTObj_DBranchName_1_6">
          <a:extLst>
            <a:ext uri="{FF2B5EF4-FFF2-40B4-BE49-F238E27FC236}">
              <a16:creationId xmlns:a16="http://schemas.microsoft.com/office/drawing/2014/main" id="{42D60234-5DE0-4CF3-9D58-8D6F86B99673}"/>
            </a:ext>
          </a:extLst>
        </xdr:cNvPr>
        <xdr:cNvSpPr txBox="1"/>
      </xdr:nvSpPr>
      <xdr:spPr>
        <a:xfrm>
          <a:off x="3538347" y="5648182"/>
          <a:ext cx="1001107" cy="180627"/>
        </a:xfrm>
        <a:prstGeom prst="rect">
          <a:avLst/>
        </a:prstGeom>
        <a:solidFill>
          <a:schemeClr val="lt1"/>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Hotel permit Rejection</a:t>
          </a:r>
        </a:p>
      </xdr:txBody>
    </xdr:sp>
    <xdr:clientData/>
  </xdr:oneCellAnchor>
  <xdr:twoCellAnchor editAs="oneCell">
    <xdr:from>
      <xdr:col>4</xdr:col>
      <xdr:colOff>127</xdr:colOff>
      <xdr:row>17</xdr:row>
      <xdr:rowOff>90170</xdr:rowOff>
    </xdr:from>
    <xdr:to>
      <xdr:col>4</xdr:col>
      <xdr:colOff>190627</xdr:colOff>
      <xdr:row>18</xdr:row>
      <xdr:rowOff>90170</xdr:rowOff>
    </xdr:to>
    <xdr:sp macro="" textlink="">
      <xdr:nvSpPr>
        <xdr:cNvPr id="63" name="PTObj_DNode_1_10">
          <a:extLst>
            <a:ext uri="{FF2B5EF4-FFF2-40B4-BE49-F238E27FC236}">
              <a16:creationId xmlns:a16="http://schemas.microsoft.com/office/drawing/2014/main" id="{3CEA323F-FBC3-4C9B-BD4C-3F4E1ECCDD35}"/>
            </a:ext>
          </a:extLst>
        </xdr:cNvPr>
        <xdr:cNvSpPr/>
      </xdr:nvSpPr>
      <xdr:spPr>
        <a:xfrm rot="-5400000">
          <a:off x="6038977" y="6024245"/>
          <a:ext cx="190500" cy="190500"/>
        </a:xfrm>
        <a:prstGeom prst="triangle">
          <a:avLst/>
        </a:prstGeom>
        <a:solidFill>
          <a:srgbClr val="000080"/>
        </a:solidFill>
        <a:ln w="1270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280797</xdr:colOff>
      <xdr:row>17</xdr:row>
      <xdr:rowOff>95107</xdr:rowOff>
    </xdr:from>
    <xdr:ext cx="936025" cy="180627"/>
    <xdr:sp macro="" textlink="">
      <xdr:nvSpPr>
        <xdr:cNvPr id="64" name="PTObj_DBranchName_1_10">
          <a:extLst>
            <a:ext uri="{FF2B5EF4-FFF2-40B4-BE49-F238E27FC236}">
              <a16:creationId xmlns:a16="http://schemas.microsoft.com/office/drawing/2014/main" id="{0CF9D640-51F1-4E14-80D8-2754326EA5E2}"/>
            </a:ext>
          </a:extLst>
        </xdr:cNvPr>
        <xdr:cNvSpPr txBox="1"/>
      </xdr:nvSpPr>
      <xdr:spPr>
        <a:xfrm>
          <a:off x="4852797" y="6029182"/>
          <a:ext cx="936025" cy="180627"/>
        </a:xfrm>
        <a:prstGeom prst="rect">
          <a:avLst/>
        </a:prstGeom>
        <a:solidFill>
          <a:srgbClr val="FFFFFF"/>
        </a:solidFill>
        <a:ln w="9525" cmpd="sng">
          <a:solidFill>
            <a:srgbClr val="80808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27432" tIns="27432" rIns="27432" bIns="27432" rtlCol="0" anchor="ctr">
          <a:spAutoFit/>
        </a:bodyPr>
        <a:lstStyle/>
        <a:p>
          <a:pPr algn="ctr"/>
          <a:r>
            <a:rPr lang="en-US" sz="800"/>
            <a:t>Lease back to college</a:t>
          </a:r>
        </a:p>
      </xdr:txBody>
    </xdr:sp>
    <xdr:clientData/>
  </xdr:oneCellAnchor>
  <xdr:twoCellAnchor>
    <xdr:from>
      <xdr:col>4</xdr:col>
      <xdr:colOff>1168400</xdr:colOff>
      <xdr:row>7</xdr:row>
      <xdr:rowOff>63501</xdr:rowOff>
    </xdr:from>
    <xdr:to>
      <xdr:col>10</xdr:col>
      <xdr:colOff>0</xdr:colOff>
      <xdr:row>25</xdr:row>
      <xdr:rowOff>88900</xdr:rowOff>
    </xdr:to>
    <xdr:sp macro="" textlink="">
      <xdr:nvSpPr>
        <xdr:cNvPr id="20" name="TextBox 92">
          <a:extLst>
            <a:ext uri="{FF2B5EF4-FFF2-40B4-BE49-F238E27FC236}">
              <a16:creationId xmlns:a16="http://schemas.microsoft.com/office/drawing/2014/main" id="{9D4592E1-2306-4E7F-9212-15813D2BE5D5}"/>
            </a:ext>
          </a:extLst>
        </xdr:cNvPr>
        <xdr:cNvSpPr txBox="1"/>
      </xdr:nvSpPr>
      <xdr:spPr>
        <a:xfrm>
          <a:off x="7378700" y="1282701"/>
          <a:ext cx="5892800" cy="34543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u="sng"/>
            <a:t>Q2 - </a:t>
          </a:r>
          <a:r>
            <a:rPr lang="en-US" sz="1100" u="sng">
              <a:solidFill>
                <a:schemeClr val="dk1"/>
              </a:solidFill>
              <a:effectLst/>
              <a:latin typeface="+mn-lt"/>
              <a:ea typeface="+mn-ea"/>
              <a:cs typeface="+mn-cs"/>
            </a:rPr>
            <a:t>Present and explain the optimal decision tree for CalDev.</a:t>
          </a:r>
          <a:r>
            <a:rPr lang="en-US" sz="1100">
              <a:solidFill>
                <a:schemeClr val="dk1"/>
              </a:solidFill>
              <a:effectLst/>
              <a:latin typeface="+mn-lt"/>
              <a:ea typeface="+mn-ea"/>
              <a:cs typeface="+mn-cs"/>
            </a:rPr>
            <a:t> </a:t>
          </a:r>
        </a:p>
        <a:p>
          <a:endParaRPr lang="en-US" sz="1100" u="sng"/>
        </a:p>
        <a:p>
          <a:r>
            <a:rPr lang="en-US" sz="1100" u="sng"/>
            <a:t>Comments:</a:t>
          </a:r>
        </a:p>
        <a:p>
          <a:r>
            <a:rPr lang="en-US" sz="1100"/>
            <a:t>The</a:t>
          </a:r>
          <a:r>
            <a:rPr lang="en-US" sz="1100" baseline="0"/>
            <a:t> optimal decision tree for CalDev associates Inc. shows that going ahead with building a hotel is the best choice considering the costs involved and the returns under uncertainity.</a:t>
          </a:r>
        </a:p>
        <a:p>
          <a:endParaRPr lang="en-US" sz="1100" baseline="0"/>
        </a:p>
        <a:p>
          <a:r>
            <a:rPr lang="en-US" sz="1100" baseline="0"/>
            <a:t>This option would provide an expected monetary value of $2.17 MM when compared with the other options of selling the property and getting a permit for an  office building each of which had an EMV of $2.1 MM and $2.002 MM respectively.</a:t>
          </a:r>
        </a:p>
        <a:p>
          <a:endParaRPr lang="en-US" sz="1100" baseline="0"/>
        </a:p>
        <a:p>
          <a:r>
            <a:rPr lang="en-US" sz="1100" baseline="0"/>
            <a:t>The EMV calculations takes into account all the uncertainities that entail each decision. For example, the EMV for the choice to build a hotel takes into account the probability of getting the permit approved as well as the probability associated with the expected economic growth.</a:t>
          </a:r>
        </a:p>
        <a:p>
          <a:endParaRPr lang="en-US" sz="1100" baseline="0"/>
        </a:p>
        <a:p>
          <a:r>
            <a:rPr lang="en-US" sz="1100" baseline="0"/>
            <a:t>The highest probability on the left is 75% associated with the leasing of the property back to the college, with a payoff of $2.40 MM with a lower risk , making this path favorable in the decision making process.As for the other branch, where in the probability of making a higher payoff is not significant and also the uncertainities of approvals and economic trends are relatively heavy, this path has higher risks for the higher returns projected.</a:t>
          </a:r>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225425</xdr:colOff>
      <xdr:row>26</xdr:row>
      <xdr:rowOff>184150</xdr:rowOff>
    </xdr:to>
    <xdr:graphicFrame macro="">
      <xdr:nvGraphicFramePr>
        <xdr:cNvPr id="2" name="Chart 1">
          <a:extLst>
            <a:ext uri="{FF2B5EF4-FFF2-40B4-BE49-F238E27FC236}">
              <a16:creationId xmlns:a16="http://schemas.microsoft.com/office/drawing/2014/main" id="{0CDA40B2-3B58-4BC0-B7CC-6C02BA57B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7</xdr:row>
      <xdr:rowOff>47626</xdr:rowOff>
    </xdr:from>
    <xdr:to>
      <xdr:col>19</xdr:col>
      <xdr:colOff>222250</xdr:colOff>
      <xdr:row>21</xdr:row>
      <xdr:rowOff>158750</xdr:rowOff>
    </xdr:to>
    <xdr:sp macro="" textlink="">
      <xdr:nvSpPr>
        <xdr:cNvPr id="20" name="TextBox 2">
          <a:extLst>
            <a:ext uri="{FF2B5EF4-FFF2-40B4-BE49-F238E27FC236}">
              <a16:creationId xmlns:a16="http://schemas.microsoft.com/office/drawing/2014/main" id="{4F15CA09-CD8D-4DA1-A426-870471533AF4}"/>
            </a:ext>
          </a:extLst>
        </xdr:cNvPr>
        <xdr:cNvSpPr txBox="1"/>
      </xdr:nvSpPr>
      <xdr:spPr>
        <a:xfrm>
          <a:off x="6900333" y="1211793"/>
          <a:ext cx="5259917" cy="277812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u="sng"/>
            <a:t>Q3 - </a:t>
          </a:r>
          <a:r>
            <a:rPr lang="en-US" sz="1100" u="sng">
              <a:solidFill>
                <a:schemeClr val="dk1"/>
              </a:solidFill>
              <a:effectLst/>
              <a:latin typeface="+mn-lt"/>
              <a:ea typeface="+mn-ea"/>
              <a:cs typeface="+mn-cs"/>
            </a:rPr>
            <a:t>Present and explain the risk profile for CalDev decision making. </a:t>
          </a:r>
        </a:p>
        <a:p>
          <a:endParaRPr lang="en-US" sz="1100" u="sng"/>
        </a:p>
        <a:p>
          <a:r>
            <a:rPr lang="en-US" sz="1100" u="sng"/>
            <a:t>Comments:</a:t>
          </a:r>
        </a:p>
        <a:p>
          <a:endParaRPr lang="en-US" sz="1100"/>
        </a:p>
        <a:p>
          <a:r>
            <a:rPr lang="en-US" sz="1100"/>
            <a:t>From</a:t>
          </a:r>
          <a:r>
            <a:rPr lang="en-US" sz="1100" baseline="0"/>
            <a:t> the probability chart, it is clear that CalDev 's position is not very risky.</a:t>
          </a:r>
        </a:p>
        <a:p>
          <a:r>
            <a:rPr lang="en-US" sz="1100" baseline="0"/>
            <a:t>Neither of these decisions will result in a drastic loss of investment with a 10% chance that the company will make at least $1.3 MM.</a:t>
          </a:r>
        </a:p>
        <a:p>
          <a:endParaRPr lang="en-US" sz="1100" baseline="0"/>
        </a:p>
        <a:p>
          <a:r>
            <a:rPr lang="en-US" sz="1100" baseline="0"/>
            <a:t>Assuming that selling the property for $2.1 MM is the least risky choice which also does not call for any subsequent investments, the fact that there is a 75% probability that the company would make this money proves the above statement.</a:t>
          </a:r>
        </a:p>
        <a:p>
          <a:endParaRPr lang="en-US" sz="1100" baseline="0"/>
        </a:p>
        <a:p>
          <a:r>
            <a:rPr lang="en-US" sz="1100" baseline="0"/>
            <a:t>The fact that the probability of making $3.1 MM is higher than the probabillity of making $1.3 MM given the economic uncertainities shows that the overall risk profile of CalDev with respect to this project is low.</a:t>
          </a:r>
          <a:endParaRPr lang="en-US" sz="1100"/>
        </a:p>
        <a:p>
          <a:endParaRPr lang="en-US"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8294          ">
          <a:extLst xmlns:a="http://schemas.openxmlformats.org/drawingml/2006/main">
            <a:ext uri="{FF2B5EF4-FFF2-40B4-BE49-F238E27FC236}">
              <a16:creationId xmlns:a16="http://schemas.microsoft.com/office/drawing/2014/main" id="{2302C30C-B49F-4A4D-BDE4-4F0C93BE751E}"/>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8294         ">
          <a:extLst xmlns:a="http://schemas.openxmlformats.org/drawingml/2006/main">
            <a:ext uri="{FF2B5EF4-FFF2-40B4-BE49-F238E27FC236}">
              <a16:creationId xmlns:a16="http://schemas.microsoft.com/office/drawing/2014/main" id="{458E6210-1AC5-47ED-A9A1-83ECAACED08F}"/>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8294        ">
          <a:extLst xmlns:a="http://schemas.openxmlformats.org/drawingml/2006/main">
            <a:ext uri="{FF2B5EF4-FFF2-40B4-BE49-F238E27FC236}">
              <a16:creationId xmlns:a16="http://schemas.microsoft.com/office/drawing/2014/main" id="{E673A417-BDB8-4725-A38A-DE155907D867}"/>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8294       ">
          <a:extLst xmlns:a="http://schemas.openxmlformats.org/drawingml/2006/main">
            <a:ext uri="{FF2B5EF4-FFF2-40B4-BE49-F238E27FC236}">
              <a16:creationId xmlns:a16="http://schemas.microsoft.com/office/drawing/2014/main" id="{9C29BA41-C2F6-4809-AE78-EEF2979AE97E}"/>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8294      ">
          <a:extLst xmlns:a="http://schemas.openxmlformats.org/drawingml/2006/main">
            <a:ext uri="{FF2B5EF4-FFF2-40B4-BE49-F238E27FC236}">
              <a16:creationId xmlns:a16="http://schemas.microsoft.com/office/drawing/2014/main" id="{6CA90A3D-83B3-4F92-9885-82B977541A11}"/>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587375</xdr:colOff>
      <xdr:row>26</xdr:row>
      <xdr:rowOff>184150</xdr:rowOff>
    </xdr:to>
    <xdr:graphicFrame macro="">
      <xdr:nvGraphicFramePr>
        <xdr:cNvPr id="2" name="Chart 1">
          <a:extLst>
            <a:ext uri="{FF2B5EF4-FFF2-40B4-BE49-F238E27FC236}">
              <a16:creationId xmlns:a16="http://schemas.microsoft.com/office/drawing/2014/main" id="{2DA251CE-DBDD-42C5-A7C9-AC6D54A4B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328083</xdr:colOff>
      <xdr:row>5</xdr:row>
      <xdr:rowOff>152400</xdr:rowOff>
    </xdr:from>
    <xdr:to>
      <xdr:col>21</xdr:col>
      <xdr:colOff>624417</xdr:colOff>
      <xdr:row>24</xdr:row>
      <xdr:rowOff>84666</xdr:rowOff>
    </xdr:to>
    <xdr:sp macro="" textlink="">
      <xdr:nvSpPr>
        <xdr:cNvPr id="20" name="TextBox 2">
          <a:extLst>
            <a:ext uri="{FF2B5EF4-FFF2-40B4-BE49-F238E27FC236}">
              <a16:creationId xmlns:a16="http://schemas.microsoft.com/office/drawing/2014/main" id="{47DA3249-0CF6-415D-ADF2-4BD927FFC5AD}"/>
            </a:ext>
          </a:extLst>
        </xdr:cNvPr>
        <xdr:cNvSpPr txBox="1"/>
      </xdr:nvSpPr>
      <xdr:spPr>
        <a:xfrm>
          <a:off x="6551083" y="935567"/>
          <a:ext cx="6392334" cy="355176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Q4 - </a:t>
          </a:r>
          <a:r>
            <a:rPr lang="en-US" sz="1100" u="sng">
              <a:solidFill>
                <a:schemeClr val="dk1"/>
              </a:solidFill>
              <a:effectLst/>
              <a:latin typeface="+mn-lt"/>
              <a:ea typeface="+mn-ea"/>
              <a:cs typeface="+mn-cs"/>
            </a:rPr>
            <a:t>Present and explain one-way sensitivity analysis for: probability of approving the permit for the </a:t>
          </a:r>
        </a:p>
        <a:p>
          <a:r>
            <a:rPr lang="en-US" sz="1100" u="sng">
              <a:solidFill>
                <a:schemeClr val="dk1"/>
              </a:solidFill>
              <a:effectLst/>
              <a:latin typeface="+mn-lt"/>
              <a:ea typeface="+mn-ea"/>
              <a:cs typeface="+mn-cs"/>
            </a:rPr>
            <a:t>hotel (vary it from 0.1 to 0.95), return (earnings) from the hotel assuming the economic growth </a:t>
          </a:r>
        </a:p>
        <a:p>
          <a:r>
            <a:rPr lang="en-US" sz="1100" u="sng">
              <a:solidFill>
                <a:schemeClr val="dk1"/>
              </a:solidFill>
              <a:effectLst/>
              <a:latin typeface="+mn-lt"/>
              <a:ea typeface="+mn-ea"/>
              <a:cs typeface="+mn-cs"/>
            </a:rPr>
            <a:t>(from $1 to $6 million), and probability of approving the permit for the office building (from 0.1 </a:t>
          </a:r>
          <a:endParaRPr lang="en-US" u="sng"/>
        </a:p>
        <a:p>
          <a:r>
            <a:rPr lang="en-US" sz="1100" u="sng">
              <a:solidFill>
                <a:schemeClr val="dk1"/>
              </a:solidFill>
              <a:effectLst/>
              <a:latin typeface="+mn-lt"/>
              <a:ea typeface="+mn-ea"/>
              <a:cs typeface="+mn-cs"/>
            </a:rPr>
            <a:t>to 0.95). Use the Strategy Region and Tornado Graph options to explain your results. </a:t>
          </a:r>
          <a:endParaRPr lang="en-US" u="sng"/>
        </a:p>
        <a:p>
          <a:endParaRPr lang="en-US" sz="1100" u="sng"/>
        </a:p>
        <a:p>
          <a:r>
            <a:rPr lang="en-US" sz="1100" u="sng"/>
            <a:t>Comments:</a:t>
          </a:r>
        </a:p>
        <a:p>
          <a:r>
            <a:rPr lang="en-US" sz="1100"/>
            <a:t>The</a:t>
          </a:r>
          <a:r>
            <a:rPr lang="en-US" sz="1100" baseline="0"/>
            <a:t> strategy region chart on the left can be segregated into 3 regions.</a:t>
          </a:r>
          <a:endParaRPr lang="en-US" sz="1100" u="sng" baseline="0"/>
        </a:p>
        <a:p>
          <a:r>
            <a:rPr lang="en-US" sz="1100" u="sng" baseline="0"/>
            <a:t>Region - 1:  Earnings from the hotel at economic growth &lt;= $2.67 MM</a:t>
          </a:r>
        </a:p>
        <a:p>
          <a:r>
            <a:rPr lang="en-US" sz="1100" u="none" baseline="0"/>
            <a:t>In this strategic region,  selling the property is the best option with a return of $2.1 MM</a:t>
          </a:r>
        </a:p>
        <a:p>
          <a:r>
            <a:rPr lang="en-US" sz="1100" u="none" baseline="0"/>
            <a:t>The option of building is the least favorable decision with an expected return &lt; $2.002 MM</a:t>
          </a:r>
        </a:p>
        <a:p>
          <a:endParaRPr lang="en-US" sz="1100" u="none" baseline="0"/>
        </a:p>
        <a:p>
          <a:r>
            <a:rPr lang="en-US" sz="1100" u="sng" baseline="0">
              <a:solidFill>
                <a:schemeClr val="dk1"/>
              </a:solidFill>
              <a:effectLst/>
              <a:latin typeface="+mn-lt"/>
              <a:ea typeface="+mn-ea"/>
              <a:cs typeface="+mn-cs"/>
            </a:rPr>
            <a:t>Region - 2:  Earnings from the hotel at economic growth  from $2.67 MM to $3.22 MM</a:t>
          </a:r>
        </a:p>
        <a:p>
          <a:r>
            <a:rPr lang="en-US" sz="1100" u="none" baseline="0">
              <a:solidFill>
                <a:schemeClr val="dk1"/>
              </a:solidFill>
              <a:effectLst/>
              <a:latin typeface="+mn-lt"/>
              <a:ea typeface="+mn-ea"/>
              <a:cs typeface="+mn-cs"/>
            </a:rPr>
            <a:t>Even though the choice of building a hotel gives better returns than the choice of constructing an office building at this strategic region, it is still not as profitable as selling the property for $2.1 MM</a:t>
          </a:r>
        </a:p>
        <a:p>
          <a:endParaRPr lang="en-US" sz="1100" u="none" baseline="0">
            <a:solidFill>
              <a:schemeClr val="dk1"/>
            </a:solidFill>
            <a:effectLst/>
            <a:latin typeface="+mn-lt"/>
            <a:ea typeface="+mn-ea"/>
            <a:cs typeface="+mn-cs"/>
          </a:endParaRPr>
        </a:p>
        <a:p>
          <a:r>
            <a:rPr lang="en-US" sz="1100" u="sng" baseline="0">
              <a:solidFill>
                <a:schemeClr val="dk1"/>
              </a:solidFill>
              <a:effectLst/>
              <a:latin typeface="+mn-lt"/>
              <a:ea typeface="+mn-ea"/>
              <a:cs typeface="+mn-cs"/>
            </a:rPr>
            <a:t>Region - 3:  Earnings from the hotel at economic growth  &gt; $3.22 MM</a:t>
          </a:r>
        </a:p>
        <a:p>
          <a:r>
            <a:rPr lang="en-US" sz="1100" u="none" baseline="0"/>
            <a:t>In this strategic region, the choice of building a hotel yields the best returns which is greater than the next best option of selling the property at $2.1 MM. In fact the expected value increases linearly with increase in the earnings from economic growth.</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2807          ">
          <a:extLst xmlns:a="http://schemas.openxmlformats.org/drawingml/2006/main">
            <a:ext uri="{FF2B5EF4-FFF2-40B4-BE49-F238E27FC236}">
              <a16:creationId xmlns:a16="http://schemas.microsoft.com/office/drawing/2014/main" id="{DF0B3571-4459-438A-8C4F-1224FAC6A762}"/>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2807         ">
          <a:extLst xmlns:a="http://schemas.openxmlformats.org/drawingml/2006/main">
            <a:ext uri="{FF2B5EF4-FFF2-40B4-BE49-F238E27FC236}">
              <a16:creationId xmlns:a16="http://schemas.microsoft.com/office/drawing/2014/main" id="{E301BA66-2C47-4F88-8C91-0AB1858F41F8}"/>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2807        ">
          <a:extLst xmlns:a="http://schemas.openxmlformats.org/drawingml/2006/main">
            <a:ext uri="{FF2B5EF4-FFF2-40B4-BE49-F238E27FC236}">
              <a16:creationId xmlns:a16="http://schemas.microsoft.com/office/drawing/2014/main" id="{45063616-96CC-413F-B3C4-17F7C6DB150F}"/>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2807       ">
          <a:extLst xmlns:a="http://schemas.openxmlformats.org/drawingml/2006/main">
            <a:ext uri="{FF2B5EF4-FFF2-40B4-BE49-F238E27FC236}">
              <a16:creationId xmlns:a16="http://schemas.microsoft.com/office/drawing/2014/main" id="{989A693D-9C9F-4B96-8D28-46A801557591}"/>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2807      ">
          <a:extLst xmlns:a="http://schemas.openxmlformats.org/drawingml/2006/main">
            <a:ext uri="{FF2B5EF4-FFF2-40B4-BE49-F238E27FC236}">
              <a16:creationId xmlns:a16="http://schemas.microsoft.com/office/drawing/2014/main" id="{8CC34050-4D76-442B-B728-20448A7EC7A6}"/>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0.35537</cdr:x>
      <cdr:y>0.65779</cdr:y>
    </cdr:from>
    <cdr:to>
      <cdr:x>0.5235</cdr:x>
      <cdr:y>0.73728</cdr:y>
    </cdr:to>
    <cdr:sp macro="" textlink="">
      <cdr:nvSpPr>
        <cdr:cNvPr id="8" name="Speech Bubble: Oval 7">
          <a:extLst xmlns:a="http://schemas.openxmlformats.org/drawingml/2006/main">
            <a:ext uri="{FF2B5EF4-FFF2-40B4-BE49-F238E27FC236}">
              <a16:creationId xmlns:a16="http://schemas.microsoft.com/office/drawing/2014/main" id="{1CF682BE-427D-4731-A474-C93422503197}"/>
            </a:ext>
          </a:extLst>
        </cdr:cNvPr>
        <cdr:cNvSpPr/>
      </cdr:nvSpPr>
      <cdr:spPr>
        <a:xfrm xmlns:a="http://schemas.openxmlformats.org/drawingml/2006/main" flipH="1">
          <a:off x="2171989" y="2627312"/>
          <a:ext cx="1027589" cy="317495"/>
        </a:xfrm>
        <a:prstGeom xmlns:a="http://schemas.openxmlformats.org/drawingml/2006/main" prst="wedgeEllipseCallout">
          <a:avLst>
            <a:gd name="adj1" fmla="val 89214"/>
            <a:gd name="adj2" fmla="val -80455"/>
          </a:avLst>
        </a:prstGeom>
        <a:solidFill xmlns:a="http://schemas.openxmlformats.org/drawingml/2006/main">
          <a:schemeClr val="bg1">
            <a:lumMod val="9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800">
              <a:solidFill>
                <a:sysClr val="windowText" lastClr="000000"/>
              </a:solidFill>
            </a:rPr>
            <a:t>$2.67 MM</a:t>
          </a:r>
        </a:p>
      </cdr:txBody>
    </cdr:sp>
  </cdr:relSizeAnchor>
  <cdr:relSizeAnchor xmlns:cdr="http://schemas.openxmlformats.org/drawingml/2006/chartDrawing">
    <cdr:from>
      <cdr:x>0.13363</cdr:x>
      <cdr:y>0.40819</cdr:y>
    </cdr:from>
    <cdr:to>
      <cdr:x>0.30175</cdr:x>
      <cdr:y>0.48768</cdr:y>
    </cdr:to>
    <cdr:sp macro="" textlink="">
      <cdr:nvSpPr>
        <cdr:cNvPr id="9" name="Speech Bubble: Oval 8">
          <a:extLst xmlns:a="http://schemas.openxmlformats.org/drawingml/2006/main">
            <a:ext uri="{FF2B5EF4-FFF2-40B4-BE49-F238E27FC236}">
              <a16:creationId xmlns:a16="http://schemas.microsoft.com/office/drawing/2014/main" id="{AEEF42E3-4536-4287-8C70-FF0507F90E4A}"/>
            </a:ext>
          </a:extLst>
        </cdr:cNvPr>
        <cdr:cNvSpPr/>
      </cdr:nvSpPr>
      <cdr:spPr>
        <a:xfrm xmlns:a="http://schemas.openxmlformats.org/drawingml/2006/main" flipH="1">
          <a:off x="816730" y="1630372"/>
          <a:ext cx="1027528" cy="317495"/>
        </a:xfrm>
        <a:prstGeom xmlns:a="http://schemas.openxmlformats.org/drawingml/2006/main" prst="wedgeEllipseCallout">
          <a:avLst>
            <a:gd name="adj1" fmla="val -79094"/>
            <a:gd name="adj2" fmla="val 137044"/>
          </a:avLst>
        </a:prstGeom>
        <a:solidFill xmlns:a="http://schemas.openxmlformats.org/drawingml/2006/main">
          <a:schemeClr val="bg1">
            <a:lumMod val="9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800">
              <a:solidFill>
                <a:sysClr val="windowText" lastClr="000000"/>
              </a:solidFill>
            </a:rPr>
            <a:t>$3.22 MM</a:t>
          </a: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587375</xdr:colOff>
      <xdr:row>26</xdr:row>
      <xdr:rowOff>184150</xdr:rowOff>
    </xdr:to>
    <xdr:graphicFrame macro="">
      <xdr:nvGraphicFramePr>
        <xdr:cNvPr id="2" name="Chart 1">
          <a:extLst>
            <a:ext uri="{FF2B5EF4-FFF2-40B4-BE49-F238E27FC236}">
              <a16:creationId xmlns:a16="http://schemas.microsoft.com/office/drawing/2014/main" id="{EE7A74C0-FE5E-46BE-B64E-7DD38F5B4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6</xdr:row>
      <xdr:rowOff>123825</xdr:rowOff>
    </xdr:from>
    <xdr:to>
      <xdr:col>21</xdr:col>
      <xdr:colOff>25400</xdr:colOff>
      <xdr:row>17</xdr:row>
      <xdr:rowOff>25400</xdr:rowOff>
    </xdr:to>
    <xdr:sp macro="" textlink="">
      <xdr:nvSpPr>
        <xdr:cNvPr id="4" name="TextBox 4">
          <a:extLst>
            <a:ext uri="{FF2B5EF4-FFF2-40B4-BE49-F238E27FC236}">
              <a16:creationId xmlns:a16="http://schemas.microsoft.com/office/drawing/2014/main" id="{EC176054-F028-4B1D-A698-B04B389B6F98}"/>
            </a:ext>
          </a:extLst>
        </xdr:cNvPr>
        <xdr:cNvSpPr txBox="1"/>
      </xdr:nvSpPr>
      <xdr:spPr>
        <a:xfrm>
          <a:off x="6400800" y="1101725"/>
          <a:ext cx="5892800" cy="19970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Q4 - </a:t>
          </a:r>
          <a:r>
            <a:rPr lang="en-US" sz="1100" u="sng">
              <a:solidFill>
                <a:schemeClr val="dk1"/>
              </a:solidFill>
              <a:effectLst/>
              <a:latin typeface="+mn-lt"/>
              <a:ea typeface="+mn-ea"/>
              <a:cs typeface="+mn-cs"/>
            </a:rPr>
            <a:t>Present and explain one-way sensitivity analysis for: probability of approving the permit for the hotel (vary it from 0.1 to 0.95), return (earnings) from the hotel assuming the economic growth </a:t>
          </a:r>
        </a:p>
        <a:p>
          <a:r>
            <a:rPr lang="en-US" sz="1100" u="sng">
              <a:solidFill>
                <a:schemeClr val="dk1"/>
              </a:solidFill>
              <a:effectLst/>
              <a:latin typeface="+mn-lt"/>
              <a:ea typeface="+mn-ea"/>
              <a:cs typeface="+mn-cs"/>
            </a:rPr>
            <a:t>(from $1 to $6 million), and probability of approving the permit for the office building (from 0.1 </a:t>
          </a:r>
          <a:endParaRPr lang="en-US" u="sng"/>
        </a:p>
        <a:p>
          <a:r>
            <a:rPr lang="en-US" sz="1100" u="sng">
              <a:solidFill>
                <a:schemeClr val="dk1"/>
              </a:solidFill>
              <a:effectLst/>
              <a:latin typeface="+mn-lt"/>
              <a:ea typeface="+mn-ea"/>
              <a:cs typeface="+mn-cs"/>
            </a:rPr>
            <a:t>to 0.95). Use the Strategy Region and Tornado Graph options to explain your results. </a:t>
          </a:r>
          <a:endParaRPr lang="en-US" u="sng"/>
        </a:p>
        <a:p>
          <a:endParaRPr lang="en-US" sz="1100" u="sng"/>
        </a:p>
        <a:p>
          <a:r>
            <a:rPr lang="en-US" sz="1100" u="sng"/>
            <a:t>Comments:</a:t>
          </a:r>
        </a:p>
        <a:p>
          <a:r>
            <a:rPr lang="en-US" sz="1100" u="none"/>
            <a:t>Based</a:t>
          </a:r>
          <a:r>
            <a:rPr lang="en-US" sz="1100" u="none" baseline="0"/>
            <a:t> on the Strategy region chart to the left, we can see that as the probability of the hotel permit getting approved goes up the expected value also increases in a linear fashion.</a:t>
          </a:r>
        </a:p>
        <a:p>
          <a:endParaRPr lang="en-US" sz="1100" u="none" baseline="0"/>
        </a:p>
        <a:p>
          <a:r>
            <a:rPr lang="en-US" sz="1100" u="none" baseline="0"/>
            <a:t>In comparison with the decisions of selling the property and building an office, even at the lowest approval probability of 10%, building a hotel is more alluring in terms of returns.</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0.05607</cdr:x>
      <cdr:y>0.42687</cdr:y>
    </cdr:from>
    <cdr:to>
      <cdr:x>0.95327</cdr:x>
      <cdr:y>0.58585</cdr:y>
    </cdr:to>
    <cdr:sp macro="[1]!PtreeEvent_WatermarkClick" textlink="">
      <cdr:nvSpPr>
        <cdr:cNvPr id="2" name="gwm_1432          ">
          <a:extLst xmlns:a="http://schemas.openxmlformats.org/drawingml/2006/main">
            <a:ext uri="{FF2B5EF4-FFF2-40B4-BE49-F238E27FC236}">
              <a16:creationId xmlns:a16="http://schemas.microsoft.com/office/drawing/2014/main" id="{D98568C0-9FEC-4F58-B2C8-62F66B69F0B6}"/>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3" name="gwm_1432         ">
          <a:extLst xmlns:a="http://schemas.openxmlformats.org/drawingml/2006/main">
            <a:ext uri="{FF2B5EF4-FFF2-40B4-BE49-F238E27FC236}">
              <a16:creationId xmlns:a16="http://schemas.microsoft.com/office/drawing/2014/main" id="{6ED49596-020D-4675-9B2A-38AD377F855C}"/>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4" name="gwm_1432        ">
          <a:extLst xmlns:a="http://schemas.openxmlformats.org/drawingml/2006/main">
            <a:ext uri="{FF2B5EF4-FFF2-40B4-BE49-F238E27FC236}">
              <a16:creationId xmlns:a16="http://schemas.microsoft.com/office/drawing/2014/main" id="{A1B93192-3389-43D6-A543-63A414CE87ED}"/>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5" name="gwm_1432       ">
          <a:extLst xmlns:a="http://schemas.openxmlformats.org/drawingml/2006/main">
            <a:ext uri="{FF2B5EF4-FFF2-40B4-BE49-F238E27FC236}">
              <a16:creationId xmlns:a16="http://schemas.microsoft.com/office/drawing/2014/main" id="{27D75C92-106E-49F0-9F35-C87D70F9CB3F}"/>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dr:relSizeAnchor xmlns:cdr="http://schemas.openxmlformats.org/drawingml/2006/chartDrawing">
    <cdr:from>
      <cdr:x>0.05607</cdr:x>
      <cdr:y>0.42687</cdr:y>
    </cdr:from>
    <cdr:to>
      <cdr:x>0.95327</cdr:x>
      <cdr:y>0.58585</cdr:y>
    </cdr:to>
    <cdr:sp macro="[1]!PtreeEvent_WatermarkClick" textlink="">
      <cdr:nvSpPr>
        <cdr:cNvPr id="6" name="gwm_1432      ">
          <a:extLst xmlns:a="http://schemas.openxmlformats.org/drawingml/2006/main">
            <a:ext uri="{FF2B5EF4-FFF2-40B4-BE49-F238E27FC236}">
              <a16:creationId xmlns:a16="http://schemas.microsoft.com/office/drawing/2014/main" id="{BC558095-F00E-4DDC-8777-2F89B1AECAFB}"/>
            </a:ext>
          </a:extLst>
        </cdr:cNvPr>
        <cdr:cNvSpPr txBox="1"/>
      </cdr:nvSpPr>
      <cdr:spPr>
        <a:xfrm xmlns:a="http://schemas.openxmlformats.org/drawingml/2006/main">
          <a:off x="304800" y="1704975"/>
          <a:ext cx="4876800"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US" sz="1400" b="0" i="0">
              <a:solidFill>
                <a:srgbClr val="C0C0C0"/>
              </a:solidFill>
              <a:latin typeface="Arial" panose="020B0604020202020204" pitchFamily="34" charset="0"/>
            </a:rPr>
            <a:t>PrecisionTree Textbook Version
</a:t>
          </a:r>
          <a:r>
            <a:rPr lang="en-US" sz="1000" b="0" i="0">
              <a:solidFill>
                <a:srgbClr val="C0C0C0"/>
              </a:solidFill>
              <a:latin typeface="Arial" panose="020B0604020202020204" pitchFamily="34" charset="0"/>
            </a:rPr>
            <a:t>For Academic Use Only</a:t>
          </a: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12</xdr:col>
      <xdr:colOff>6350</xdr:colOff>
      <xdr:row>26</xdr:row>
      <xdr:rowOff>184150</xdr:rowOff>
    </xdr:to>
    <xdr:graphicFrame macro="">
      <xdr:nvGraphicFramePr>
        <xdr:cNvPr id="2" name="Chart 1">
          <a:extLst>
            <a:ext uri="{FF2B5EF4-FFF2-40B4-BE49-F238E27FC236}">
              <a16:creationId xmlns:a16="http://schemas.microsoft.com/office/drawing/2014/main" id="{DAD77AD6-9B63-4CE1-BEE7-30F4AE49A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361950</xdr:colOff>
      <xdr:row>6</xdr:row>
      <xdr:rowOff>38100</xdr:rowOff>
    </xdr:from>
    <xdr:to>
      <xdr:col>19</xdr:col>
      <xdr:colOff>571500</xdr:colOff>
      <xdr:row>18</xdr:row>
      <xdr:rowOff>123825</xdr:rowOff>
    </xdr:to>
    <xdr:sp macro="" textlink="">
      <xdr:nvSpPr>
        <xdr:cNvPr id="5" name="TextBox 2">
          <a:extLst>
            <a:ext uri="{FF2B5EF4-FFF2-40B4-BE49-F238E27FC236}">
              <a16:creationId xmlns:a16="http://schemas.microsoft.com/office/drawing/2014/main" id="{1AC15992-5123-4D7A-A436-15F75E3429A7}"/>
            </a:ext>
          </a:extLst>
        </xdr:cNvPr>
        <xdr:cNvSpPr txBox="1"/>
      </xdr:nvSpPr>
      <xdr:spPr>
        <a:xfrm>
          <a:off x="5810250" y="990600"/>
          <a:ext cx="4476750" cy="23717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Comments:</a:t>
          </a:r>
        </a:p>
        <a:p>
          <a:r>
            <a:rPr lang="en-US" sz="1100" u="none"/>
            <a:t>From</a:t>
          </a:r>
          <a:r>
            <a:rPr lang="en-US" sz="1100" u="none" baseline="0"/>
            <a:t> the strategic region chart we can see that as the probability of the approval for the office permit increases, there is a decline in the expected value. </a:t>
          </a:r>
        </a:p>
        <a:p>
          <a:endParaRPr lang="en-US" sz="1100" u="none" baseline="0"/>
        </a:p>
        <a:p>
          <a:r>
            <a:rPr lang="en-US" sz="1100" u="none" baseline="0"/>
            <a:t>This is because, if we have a higher chance of approval,we may decide to ahead with building an office space in the property. This decision has an expected return of $2.9 MM with an upward economic trend and there is a good chance that the earnings may fall to $1.3 MM (from Q1 solution)</a:t>
          </a:r>
        </a:p>
        <a:p>
          <a:endParaRPr lang="en-US" sz="1100" u="none" baseline="0"/>
        </a:p>
        <a:p>
          <a:r>
            <a:rPr lang="en-US" sz="1100" u="none" baseline="0"/>
            <a:t>This in turn would impact the overall better prospects of earning more by either selling or leasing the property. Hence the negative trend in this strategy.</a:t>
          </a:r>
          <a:endParaRPr lang="en-US" sz="1100" u="none"/>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Palisade/PrecisionTree8/Ptree.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PTreeMain"/>
      <sheetName val="Ptree"/>
    </sheetNames>
    <definedNames>
      <definedName name="PtreeEvent_WatermarkClick"/>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3222B-4E79-48BA-A475-43BD94CC3CDD}">
  <dimension ref="A2:J59"/>
  <sheetViews>
    <sheetView topLeftCell="A5" workbookViewId="0">
      <selection activeCell="A15" sqref="A15"/>
    </sheetView>
  </sheetViews>
  <sheetFormatPr baseColWidth="10" defaultColWidth="8.83203125" defaultRowHeight="15" x14ac:dyDescent="0.2"/>
  <cols>
    <col min="2" max="2" width="18.5" customWidth="1"/>
    <col min="3" max="3" width="21.33203125" customWidth="1"/>
    <col min="4" max="4" width="19.6640625" customWidth="1"/>
    <col min="5" max="5" width="22" customWidth="1"/>
    <col min="6" max="6" width="23" customWidth="1"/>
    <col min="7" max="7" width="26.5" customWidth="1"/>
    <col min="8" max="8" width="16.6640625" customWidth="1"/>
    <col min="9" max="9" width="13.5" customWidth="1"/>
    <col min="10" max="10" width="11.5" customWidth="1"/>
  </cols>
  <sheetData>
    <row r="2" spans="1:10" x14ac:dyDescent="0.2">
      <c r="A2" s="84" t="s">
        <v>156</v>
      </c>
      <c r="B2" s="84"/>
      <c r="C2" s="84"/>
      <c r="D2" s="84"/>
      <c r="E2" s="84"/>
      <c r="F2" s="84"/>
    </row>
    <row r="4" spans="1:10" ht="16" thickBot="1" x14ac:dyDescent="0.25">
      <c r="A4" s="83" t="s">
        <v>147</v>
      </c>
      <c r="B4" s="83"/>
    </row>
    <row r="5" spans="1:10" ht="49" thickBot="1" x14ac:dyDescent="0.25">
      <c r="B5" s="75" t="s">
        <v>0</v>
      </c>
      <c r="C5" s="75" t="s">
        <v>1</v>
      </c>
      <c r="D5" s="76" t="s">
        <v>2</v>
      </c>
      <c r="E5" s="76" t="s">
        <v>3</v>
      </c>
      <c r="F5" s="76" t="s">
        <v>4</v>
      </c>
      <c r="G5" s="76" t="s">
        <v>5</v>
      </c>
      <c r="H5" s="76" t="s">
        <v>6</v>
      </c>
      <c r="I5" s="77" t="s">
        <v>7</v>
      </c>
      <c r="J5" s="77" t="s">
        <v>8</v>
      </c>
    </row>
    <row r="6" spans="1:10" x14ac:dyDescent="0.2">
      <c r="B6" s="62" t="s">
        <v>9</v>
      </c>
      <c r="C6" s="66">
        <v>0</v>
      </c>
      <c r="D6" s="67" t="s">
        <v>139</v>
      </c>
      <c r="E6" s="67" t="s">
        <v>139</v>
      </c>
      <c r="F6" s="67" t="s">
        <v>139</v>
      </c>
      <c r="G6" s="67" t="s">
        <v>139</v>
      </c>
      <c r="H6" s="67" t="s">
        <v>139</v>
      </c>
      <c r="I6" s="67" t="s">
        <v>139</v>
      </c>
      <c r="J6" s="68">
        <v>2.1</v>
      </c>
    </row>
    <row r="7" spans="1:10" ht="32" x14ac:dyDescent="0.2">
      <c r="B7" s="63" t="s">
        <v>10</v>
      </c>
      <c r="C7" s="69">
        <v>0.3</v>
      </c>
      <c r="D7" s="69">
        <v>0.25</v>
      </c>
      <c r="E7" s="69">
        <f>(1-D7)</f>
        <v>0.75</v>
      </c>
      <c r="F7" s="69">
        <v>0.6</v>
      </c>
      <c r="G7" s="69">
        <f>(1-F7)</f>
        <v>0.4</v>
      </c>
      <c r="H7" s="69">
        <v>3.4</v>
      </c>
      <c r="I7" s="69">
        <v>1.6</v>
      </c>
      <c r="J7" s="70">
        <v>0</v>
      </c>
    </row>
    <row r="8" spans="1:10" ht="32" x14ac:dyDescent="0.2">
      <c r="B8" s="64" t="s">
        <v>11</v>
      </c>
      <c r="C8" s="69">
        <v>0.3</v>
      </c>
      <c r="D8" s="69">
        <v>0.7</v>
      </c>
      <c r="E8" s="69">
        <f>(1-D8)</f>
        <v>0.30000000000000004</v>
      </c>
      <c r="F8" s="69">
        <v>0.6</v>
      </c>
      <c r="G8" s="69">
        <f>(1-F8)</f>
        <v>0.4</v>
      </c>
      <c r="H8" s="69">
        <v>2.9</v>
      </c>
      <c r="I8" s="69">
        <v>1.3</v>
      </c>
      <c r="J8" s="70">
        <v>0</v>
      </c>
    </row>
    <row r="9" spans="1:10" ht="16" thickBot="1" x14ac:dyDescent="0.25">
      <c r="B9" s="65" t="s">
        <v>12</v>
      </c>
      <c r="C9" s="71">
        <v>0</v>
      </c>
      <c r="D9" s="73" t="s">
        <v>139</v>
      </c>
      <c r="E9" s="73" t="s">
        <v>139</v>
      </c>
      <c r="F9" s="73" t="s">
        <v>139</v>
      </c>
      <c r="G9" s="73" t="s">
        <v>139</v>
      </c>
      <c r="H9" s="73" t="s">
        <v>139</v>
      </c>
      <c r="I9" s="73" t="s">
        <v>139</v>
      </c>
      <c r="J9" s="72">
        <v>2.4</v>
      </c>
    </row>
    <row r="14" spans="1:10" ht="15" customHeight="1" x14ac:dyDescent="0.2">
      <c r="C14" s="9" t="b">
        <f>_xll.PTreeNodeDecision(treeCalc_1!$F$2,2)</f>
        <v>0</v>
      </c>
      <c r="D14" s="5">
        <f>_xll.PTreeNodeProbability(treeCalc_1!$F$2,2)</f>
        <v>0</v>
      </c>
    </row>
    <row r="15" spans="1:10" ht="15" customHeight="1" x14ac:dyDescent="0.2">
      <c r="C15" s="10">
        <f>J6</f>
        <v>2.1</v>
      </c>
      <c r="D15" s="4">
        <f>_xll.PTreeNodeValue(treeCalc_1!$F$2,2)</f>
        <v>2.1</v>
      </c>
    </row>
    <row r="16" spans="1:10" ht="15" customHeight="1" x14ac:dyDescent="0.2">
      <c r="B16" s="6"/>
      <c r="C16" s="7" t="s">
        <v>60</v>
      </c>
    </row>
    <row r="17" spans="2:8" ht="15" customHeight="1" x14ac:dyDescent="0.2">
      <c r="B17" s="6"/>
      <c r="C17" s="8">
        <f>_xll.PTreeNodeValue(treeCalc_1!$F$2,1)</f>
        <v>2.17</v>
      </c>
    </row>
    <row r="18" spans="2:8" ht="15" customHeight="1" x14ac:dyDescent="0.2">
      <c r="E18" s="13">
        <f>(F7)</f>
        <v>0.6</v>
      </c>
      <c r="F18" s="5">
        <f>_xll.PTreeNodeProbability(treeCalc_1!$F$2,7)</f>
        <v>0.15</v>
      </c>
    </row>
    <row r="19" spans="2:8" ht="15" customHeight="1" x14ac:dyDescent="0.2">
      <c r="E19" s="10">
        <f>(H7)</f>
        <v>3.4</v>
      </c>
      <c r="F19" s="4">
        <f>_xll.PTreeNodeValue(treeCalc_1!$F$2,7)</f>
        <v>3.1</v>
      </c>
    </row>
    <row r="20" spans="2:8" ht="15" customHeight="1" x14ac:dyDescent="0.2">
      <c r="D20" s="13">
        <f>D7</f>
        <v>0.25</v>
      </c>
      <c r="E20" s="11" t="s">
        <v>141</v>
      </c>
    </row>
    <row r="21" spans="2:8" ht="15" customHeight="1" x14ac:dyDescent="0.2">
      <c r="D21" s="6">
        <v>0</v>
      </c>
      <c r="E21" s="12">
        <f>_xll.PTreeNodeValue(treeCalc_1!$F$2,5)</f>
        <v>2.38</v>
      </c>
    </row>
    <row r="22" spans="2:8" ht="15" customHeight="1" x14ac:dyDescent="0.2">
      <c r="E22" s="13">
        <f>(G7)</f>
        <v>0.4</v>
      </c>
      <c r="F22" s="5">
        <f>_xll.PTreeNodeProbability(treeCalc_1!$F$2,8)</f>
        <v>0.1</v>
      </c>
    </row>
    <row r="23" spans="2:8" ht="15" customHeight="1" x14ac:dyDescent="0.2">
      <c r="E23" s="10">
        <f>(I7)</f>
        <v>1.6</v>
      </c>
      <c r="F23" s="4">
        <f>_xll.PTreeNodeValue(treeCalc_1!$F$2,8)</f>
        <v>1.3</v>
      </c>
    </row>
    <row r="24" spans="2:8" ht="15" customHeight="1" x14ac:dyDescent="0.2">
      <c r="C24" s="9" t="b">
        <f>_xll.PTreeNodeDecision(treeCalc_1!$F$2,3)</f>
        <v>1</v>
      </c>
      <c r="D24" s="11" t="s">
        <v>140</v>
      </c>
    </row>
    <row r="25" spans="2:8" ht="15" customHeight="1" x14ac:dyDescent="0.2">
      <c r="C25" s="10">
        <f>(-C7)</f>
        <v>-0.3</v>
      </c>
      <c r="D25" s="12">
        <f>_xll.PTreeNodeValue(treeCalc_1!$F$2,3)</f>
        <v>2.17</v>
      </c>
    </row>
    <row r="26" spans="2:8" ht="15" customHeight="1" x14ac:dyDescent="0.2">
      <c r="E26" s="9" t="b">
        <f>_xll.PTreeNodeDecision(treeCalc_1!$F$2,9)</f>
        <v>0</v>
      </c>
      <c r="F26" s="5">
        <f>_xll.PTreeNodeProbability(treeCalc_1!$F$2,9)</f>
        <v>0</v>
      </c>
    </row>
    <row r="27" spans="2:8" ht="15" customHeight="1" x14ac:dyDescent="0.2">
      <c r="E27" s="10">
        <f>(J6)</f>
        <v>2.1</v>
      </c>
      <c r="F27" s="4">
        <f>_xll.PTreeNodeValue(treeCalc_1!$F$2,9)</f>
        <v>1.8</v>
      </c>
    </row>
    <row r="28" spans="2:8" ht="15" customHeight="1" x14ac:dyDescent="0.2">
      <c r="D28" s="13">
        <f>E7</f>
        <v>0.75</v>
      </c>
      <c r="E28" s="7" t="s">
        <v>142</v>
      </c>
    </row>
    <row r="29" spans="2:8" ht="15" customHeight="1" x14ac:dyDescent="0.2">
      <c r="D29" s="6">
        <v>0</v>
      </c>
      <c r="E29" s="8">
        <f>_xll.PTreeNodeValue(treeCalc_1!$F$2,6)</f>
        <v>2.1</v>
      </c>
    </row>
    <row r="30" spans="2:8" ht="15" customHeight="1" x14ac:dyDescent="0.2">
      <c r="E30" s="9" t="b">
        <f>_xll.PTreeNodeDecision(treeCalc_1!$F$2,10)</f>
        <v>1</v>
      </c>
      <c r="F30" s="5">
        <f>_xll.PTreeNodeProbability(treeCalc_1!$F$2,10)</f>
        <v>0.75</v>
      </c>
    </row>
    <row r="31" spans="2:8" ht="15" customHeight="1" x14ac:dyDescent="0.2">
      <c r="E31" s="10">
        <f>(J9)</f>
        <v>2.4</v>
      </c>
      <c r="F31" s="4">
        <f>_xll.PTreeNodeValue(treeCalc_1!$F$2,10)</f>
        <v>2.1</v>
      </c>
    </row>
    <row r="32" spans="2:8" ht="15" customHeight="1" x14ac:dyDescent="0.2">
      <c r="G32" s="13">
        <f>(F8)</f>
        <v>0.6</v>
      </c>
      <c r="H32" s="5">
        <f>_xll.PTreeNodeProbability(treeCalc_1!$F$2,14)</f>
        <v>0</v>
      </c>
    </row>
    <row r="33" spans="4:8" ht="15" customHeight="1" x14ac:dyDescent="0.2">
      <c r="G33" s="10">
        <f>(H8)</f>
        <v>2.9</v>
      </c>
      <c r="H33" s="4">
        <f>_xll.PTreeNodeValue(treeCalc_1!$F$2,14)</f>
        <v>2.2999999999999998</v>
      </c>
    </row>
    <row r="34" spans="4:8" ht="15" customHeight="1" x14ac:dyDescent="0.2">
      <c r="F34" s="13">
        <f>(D8)</f>
        <v>0.7</v>
      </c>
      <c r="G34" s="11" t="s">
        <v>141</v>
      </c>
    </row>
    <row r="35" spans="4:8" ht="15" customHeight="1" x14ac:dyDescent="0.2">
      <c r="F35" s="6">
        <v>0</v>
      </c>
      <c r="G35" s="12">
        <f>_xll.PTreeNodeValue(treeCalc_1!$F$2,12)</f>
        <v>1.66</v>
      </c>
    </row>
    <row r="36" spans="4:8" ht="15" customHeight="1" x14ac:dyDescent="0.2">
      <c r="G36" s="13">
        <f>(G8)</f>
        <v>0.4</v>
      </c>
      <c r="H36" s="5">
        <f>_xll.PTreeNodeProbability(treeCalc_1!$F$2,15)</f>
        <v>0</v>
      </c>
    </row>
    <row r="37" spans="4:8" ht="15" customHeight="1" x14ac:dyDescent="0.2">
      <c r="G37" s="10">
        <f>(I8)</f>
        <v>1.3</v>
      </c>
      <c r="H37" s="4">
        <f>_xll.PTreeNodeValue(treeCalc_1!$F$2,15)</f>
        <v>0.70000000000000007</v>
      </c>
    </row>
    <row r="38" spans="4:8" ht="15" customHeight="1" x14ac:dyDescent="0.2">
      <c r="E38" s="9" t="b">
        <f>_xll.PTreeNodeDecision(treeCalc_1!$F$2,11)</f>
        <v>0</v>
      </c>
      <c r="F38" s="11" t="s">
        <v>143</v>
      </c>
    </row>
    <row r="39" spans="4:8" ht="15" customHeight="1" x14ac:dyDescent="0.2">
      <c r="E39" s="10">
        <f>(-C8)</f>
        <v>-0.3</v>
      </c>
      <c r="F39" s="12">
        <f>_xll.PTreeNodeValue(treeCalc_1!$F$2,11)</f>
        <v>1.702</v>
      </c>
    </row>
    <row r="40" spans="4:8" ht="15" customHeight="1" x14ac:dyDescent="0.2">
      <c r="G40" s="9" t="b">
        <f>_xll.PTreeNodeDecision(treeCalc_1!$F$2,16)</f>
        <v>0</v>
      </c>
      <c r="H40" s="5">
        <f>_xll.PTreeNodeProbability(treeCalc_1!$F$2,16)</f>
        <v>0</v>
      </c>
    </row>
    <row r="41" spans="4:8" ht="15" customHeight="1" x14ac:dyDescent="0.2">
      <c r="G41" s="10">
        <f>(J6)</f>
        <v>2.1</v>
      </c>
      <c r="H41" s="4">
        <f>_xll.PTreeNodeValue(treeCalc_1!$F$2,16)</f>
        <v>1.5</v>
      </c>
    </row>
    <row r="42" spans="4:8" ht="15" customHeight="1" x14ac:dyDescent="0.2">
      <c r="F42" s="13">
        <f>(E8)</f>
        <v>0.30000000000000004</v>
      </c>
      <c r="G42" s="7" t="s">
        <v>80</v>
      </c>
    </row>
    <row r="43" spans="4:8" ht="15" customHeight="1" x14ac:dyDescent="0.2">
      <c r="F43" s="6">
        <v>0</v>
      </c>
      <c r="G43" s="8">
        <f>_xll.PTreeNodeValue(treeCalc_1!$F$2,13)</f>
        <v>1.7999999999999998</v>
      </c>
    </row>
    <row r="44" spans="4:8" ht="15" customHeight="1" x14ac:dyDescent="0.2">
      <c r="G44" s="9" t="b">
        <f>_xll.PTreeNodeDecision(treeCalc_1!$F$2,17)</f>
        <v>1</v>
      </c>
      <c r="H44" s="5">
        <f>_xll.PTreeNodeProbability(treeCalc_1!$F$2,17)</f>
        <v>0</v>
      </c>
    </row>
    <row r="45" spans="4:8" ht="15" customHeight="1" x14ac:dyDescent="0.2">
      <c r="G45" s="10">
        <f>(J9)</f>
        <v>2.4</v>
      </c>
      <c r="H45" s="4">
        <f>_xll.PTreeNodeValue(treeCalc_1!$F$2,17)</f>
        <v>1.7999999999999998</v>
      </c>
    </row>
    <row r="46" spans="4:8" ht="15" customHeight="1" x14ac:dyDescent="0.2">
      <c r="E46" s="13">
        <f>(F8)</f>
        <v>0.6</v>
      </c>
      <c r="F46" s="5">
        <f>_xll.PTreeNodeProbability(treeCalc_1!$F$2,20)</f>
        <v>0</v>
      </c>
    </row>
    <row r="47" spans="4:8" ht="15" customHeight="1" x14ac:dyDescent="0.2">
      <c r="E47" s="10">
        <f>(H8)</f>
        <v>2.9</v>
      </c>
      <c r="F47" s="4">
        <f>_xll.PTreeNodeValue(treeCalc_1!$F$2,20)</f>
        <v>2.6</v>
      </c>
    </row>
    <row r="48" spans="4:8" ht="15" customHeight="1" x14ac:dyDescent="0.2">
      <c r="D48" s="13">
        <f>(D8)</f>
        <v>0.7</v>
      </c>
      <c r="E48" s="11" t="s">
        <v>141</v>
      </c>
    </row>
    <row r="49" spans="3:6" ht="15" customHeight="1" x14ac:dyDescent="0.2">
      <c r="D49" s="6">
        <v>0</v>
      </c>
      <c r="E49" s="12">
        <f>_xll.PTreeNodeValue(treeCalc_1!$F$2,18)</f>
        <v>1.96</v>
      </c>
    </row>
    <row r="50" spans="3:6" ht="15" customHeight="1" x14ac:dyDescent="0.2">
      <c r="E50" s="13">
        <f>(G8)</f>
        <v>0.4</v>
      </c>
      <c r="F50" s="5">
        <f>_xll.PTreeNodeProbability(treeCalc_1!$F$2,21)</f>
        <v>0</v>
      </c>
    </row>
    <row r="51" spans="3:6" ht="15" customHeight="1" x14ac:dyDescent="0.2">
      <c r="E51" s="10">
        <f>(I8)</f>
        <v>1.3</v>
      </c>
      <c r="F51" s="4">
        <f>_xll.PTreeNodeValue(treeCalc_1!$F$2,21)</f>
        <v>1</v>
      </c>
    </row>
    <row r="52" spans="3:6" ht="15" customHeight="1" x14ac:dyDescent="0.2">
      <c r="C52" s="9" t="b">
        <f>_xll.PTreeNodeDecision(treeCalc_1!$F$2,4)</f>
        <v>0</v>
      </c>
      <c r="D52" s="74" t="s">
        <v>144</v>
      </c>
    </row>
    <row r="53" spans="3:6" ht="15" customHeight="1" x14ac:dyDescent="0.2">
      <c r="C53" s="10">
        <f>(-C8)</f>
        <v>-0.3</v>
      </c>
      <c r="D53" s="12">
        <f>_xll.PTreeNodeValue(treeCalc_1!$F$2,4)</f>
        <v>2.0019999999999998</v>
      </c>
    </row>
    <row r="54" spans="3:6" ht="15" customHeight="1" x14ac:dyDescent="0.2">
      <c r="E54" s="9" t="b">
        <f>_xll.PTreeNodeDecision(treeCalc_1!$F$2,22)</f>
        <v>0</v>
      </c>
      <c r="F54" s="5">
        <f>_xll.PTreeNodeProbability(treeCalc_1!$F$2,22)</f>
        <v>0</v>
      </c>
    </row>
    <row r="55" spans="3:6" ht="15" customHeight="1" x14ac:dyDescent="0.2">
      <c r="E55" s="10">
        <f>(J6)</f>
        <v>2.1</v>
      </c>
      <c r="F55" s="4">
        <f>_xll.PTreeNodeValue(treeCalc_1!$F$2,22)</f>
        <v>1.8</v>
      </c>
    </row>
    <row r="56" spans="3:6" ht="15" customHeight="1" x14ac:dyDescent="0.2">
      <c r="D56" s="13">
        <f>(E8)</f>
        <v>0.30000000000000004</v>
      </c>
      <c r="E56" s="7" t="s">
        <v>86</v>
      </c>
    </row>
    <row r="57" spans="3:6" ht="15" customHeight="1" x14ac:dyDescent="0.2">
      <c r="D57" s="6">
        <v>0</v>
      </c>
      <c r="E57" s="8">
        <f>_xll.PTreeNodeValue(treeCalc_1!$F$2,19)</f>
        <v>2.1</v>
      </c>
    </row>
    <row r="58" spans="3:6" ht="15" customHeight="1" x14ac:dyDescent="0.2">
      <c r="E58" s="9" t="b">
        <f>_xll.PTreeNodeDecision(treeCalc_1!$F$2,23)</f>
        <v>1</v>
      </c>
      <c r="F58" s="5">
        <f>_xll.PTreeNodeProbability(treeCalc_1!$F$2,23)</f>
        <v>0</v>
      </c>
    </row>
    <row r="59" spans="3:6" ht="15" customHeight="1" x14ac:dyDescent="0.2">
      <c r="E59" s="10">
        <f>(J9)</f>
        <v>2.4</v>
      </c>
      <c r="F59" s="4">
        <f>_xll.PTreeNodeValue(treeCalc_1!$F$2,23)</f>
        <v>2.1</v>
      </c>
    </row>
  </sheetData>
  <mergeCells count="2">
    <mergeCell ref="A4:B4"/>
    <mergeCell ref="A2:F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DD6C-C206-4244-8331-B7E49F25C5C7}">
  <dimension ref="B1:J41"/>
  <sheetViews>
    <sheetView showGridLines="0" topLeftCell="B5" workbookViewId="0">
      <selection activeCell="W34" sqref="W34"/>
    </sheetView>
  </sheetViews>
  <sheetFormatPr baseColWidth="10" defaultColWidth="8.83203125" defaultRowHeight="15" x14ac:dyDescent="0.2"/>
  <cols>
    <col min="1" max="1" width="0.33203125" customWidth="1"/>
    <col min="2" max="2" width="3.5" bestFit="1" customWidth="1"/>
    <col min="3" max="3" width="4.83203125" bestFit="1" customWidth="1"/>
    <col min="5" max="5" width="6" bestFit="1" customWidth="1"/>
    <col min="6" max="6" width="8.1640625" bestFit="1" customWidth="1"/>
    <col min="7" max="7" width="4.83203125" bestFit="1" customWidth="1"/>
    <col min="8" max="8" width="8.1640625" bestFit="1" customWidth="1"/>
    <col min="9" max="9" width="10.5" bestFit="1" customWidth="1"/>
    <col min="10" max="10" width="8.1640625" bestFit="1" customWidth="1"/>
  </cols>
  <sheetData>
    <row r="1" spans="2:9" s="14" customFormat="1" ht="18" x14ac:dyDescent="0.2">
      <c r="B1" s="17" t="s">
        <v>101</v>
      </c>
    </row>
    <row r="2" spans="2:9" s="15" customFormat="1" ht="11" x14ac:dyDescent="0.15">
      <c r="B2" s="18" t="s">
        <v>89</v>
      </c>
    </row>
    <row r="3" spans="2:9" s="15" customFormat="1" ht="11" x14ac:dyDescent="0.15">
      <c r="B3" s="18" t="s">
        <v>154</v>
      </c>
    </row>
    <row r="4" spans="2:9" s="15" customFormat="1" ht="11" x14ac:dyDescent="0.15">
      <c r="B4" s="18" t="s">
        <v>103</v>
      </c>
    </row>
    <row r="5" spans="2:9" s="16" customFormat="1" ht="38" customHeight="1" x14ac:dyDescent="0.15">
      <c r="B5" s="102" t="s">
        <v>155</v>
      </c>
      <c r="C5" s="102"/>
      <c r="D5" s="102"/>
      <c r="E5" s="102"/>
      <c r="F5" s="102"/>
      <c r="G5" s="102"/>
      <c r="H5" s="102"/>
      <c r="I5" s="102"/>
    </row>
    <row r="28" spans="2:10" ht="16" thickBot="1" x14ac:dyDescent="0.25"/>
    <row r="29" spans="2:10" ht="16" thickBot="1" x14ac:dyDescent="0.25">
      <c r="B29" s="85" t="s">
        <v>105</v>
      </c>
      <c r="C29" s="86"/>
      <c r="D29" s="86"/>
      <c r="E29" s="86"/>
      <c r="F29" s="86"/>
      <c r="G29" s="86"/>
      <c r="H29" s="86"/>
      <c r="I29" s="86"/>
      <c r="J29" s="87"/>
    </row>
    <row r="30" spans="2:10" x14ac:dyDescent="0.2">
      <c r="B30" s="23"/>
      <c r="C30" s="88" t="s">
        <v>113</v>
      </c>
      <c r="D30" s="90"/>
      <c r="E30" s="91" t="s">
        <v>9</v>
      </c>
      <c r="F30" s="90"/>
      <c r="G30" s="91" t="s">
        <v>63</v>
      </c>
      <c r="H30" s="90"/>
      <c r="I30" s="91" t="s">
        <v>64</v>
      </c>
      <c r="J30" s="92"/>
    </row>
    <row r="31" spans="2:10" x14ac:dyDescent="0.2">
      <c r="B31" s="24"/>
      <c r="C31" s="21" t="s">
        <v>98</v>
      </c>
      <c r="D31" s="35" t="s">
        <v>114</v>
      </c>
      <c r="E31" s="21" t="s">
        <v>98</v>
      </c>
      <c r="F31" s="35" t="s">
        <v>114</v>
      </c>
      <c r="G31" s="21" t="s">
        <v>98</v>
      </c>
      <c r="H31" s="35" t="s">
        <v>114</v>
      </c>
      <c r="I31" s="21" t="s">
        <v>98</v>
      </c>
      <c r="J31" s="22" t="s">
        <v>114</v>
      </c>
    </row>
    <row r="32" spans="2:10" x14ac:dyDescent="0.2">
      <c r="B32" s="25" t="s">
        <v>95</v>
      </c>
      <c r="C32" s="33">
        <v>0.1</v>
      </c>
      <c r="D32" s="36">
        <v>-0.66666666666666663</v>
      </c>
      <c r="E32" s="27">
        <v>2.1</v>
      </c>
      <c r="F32" s="36">
        <v>-3.2258064516128962E-2</v>
      </c>
      <c r="G32" s="27">
        <v>2.17</v>
      </c>
      <c r="H32" s="36">
        <v>0</v>
      </c>
      <c r="I32" s="27">
        <v>2.202</v>
      </c>
      <c r="J32" s="38">
        <v>1.4746543778801857E-2</v>
      </c>
    </row>
    <row r="33" spans="2:10" x14ac:dyDescent="0.2">
      <c r="B33" s="25" t="s">
        <v>96</v>
      </c>
      <c r="C33" s="33">
        <v>0.12222222222222223</v>
      </c>
      <c r="D33" s="36">
        <v>-0.59259259259259256</v>
      </c>
      <c r="E33" s="27">
        <v>2.1</v>
      </c>
      <c r="F33" s="36">
        <v>-3.2258064516128962E-2</v>
      </c>
      <c r="G33" s="27">
        <v>2.17</v>
      </c>
      <c r="H33" s="36">
        <v>0</v>
      </c>
      <c r="I33" s="27">
        <v>2.1797777777777778</v>
      </c>
      <c r="J33" s="38">
        <v>4.5058883768561682E-3</v>
      </c>
    </row>
    <row r="34" spans="2:10" x14ac:dyDescent="0.2">
      <c r="B34" s="25" t="s">
        <v>97</v>
      </c>
      <c r="C34" s="33">
        <v>0.14444444444444446</v>
      </c>
      <c r="D34" s="36">
        <v>-0.51851851851851849</v>
      </c>
      <c r="E34" s="27">
        <v>2.1</v>
      </c>
      <c r="F34" s="36">
        <v>-3.2258064516128962E-2</v>
      </c>
      <c r="G34" s="27">
        <v>2.17</v>
      </c>
      <c r="H34" s="36">
        <v>0</v>
      </c>
      <c r="I34" s="27">
        <v>2.1575555555555557</v>
      </c>
      <c r="J34" s="38">
        <v>-5.7347670250895199E-3</v>
      </c>
    </row>
    <row r="35" spans="2:10" x14ac:dyDescent="0.2">
      <c r="B35" s="25" t="s">
        <v>106</v>
      </c>
      <c r="C35" s="33">
        <v>0.16666666666666666</v>
      </c>
      <c r="D35" s="36">
        <v>-0.44444444444444448</v>
      </c>
      <c r="E35" s="27">
        <v>2.1</v>
      </c>
      <c r="F35" s="36">
        <v>-3.2258064516128962E-2</v>
      </c>
      <c r="G35" s="27">
        <v>2.17</v>
      </c>
      <c r="H35" s="36">
        <v>0</v>
      </c>
      <c r="I35" s="27">
        <v>2.1353333333333335</v>
      </c>
      <c r="J35" s="38">
        <v>-1.5975422427035209E-2</v>
      </c>
    </row>
    <row r="36" spans="2:10" x14ac:dyDescent="0.2">
      <c r="B36" s="25" t="s">
        <v>107</v>
      </c>
      <c r="C36" s="33">
        <v>0.18888888888888888</v>
      </c>
      <c r="D36" s="36">
        <v>-0.37037037037037035</v>
      </c>
      <c r="E36" s="27">
        <v>2.1</v>
      </c>
      <c r="F36" s="36">
        <v>-3.2258064516128962E-2</v>
      </c>
      <c r="G36" s="27">
        <v>2.17</v>
      </c>
      <c r="H36" s="36">
        <v>0</v>
      </c>
      <c r="I36" s="27">
        <v>2.1131111111111109</v>
      </c>
      <c r="J36" s="38">
        <v>-2.6216077828981103E-2</v>
      </c>
    </row>
    <row r="37" spans="2:10" x14ac:dyDescent="0.2">
      <c r="B37" s="25" t="s">
        <v>108</v>
      </c>
      <c r="C37" s="33">
        <v>0.21111111111111111</v>
      </c>
      <c r="D37" s="36">
        <v>-0.29629629629629628</v>
      </c>
      <c r="E37" s="27">
        <v>2.1</v>
      </c>
      <c r="F37" s="36">
        <v>-3.2258064516128962E-2</v>
      </c>
      <c r="G37" s="27">
        <v>2.17</v>
      </c>
      <c r="H37" s="36">
        <v>0</v>
      </c>
      <c r="I37" s="27">
        <v>2.0908888888888884</v>
      </c>
      <c r="J37" s="38">
        <v>-3.6456733230926998E-2</v>
      </c>
    </row>
    <row r="38" spans="2:10" x14ac:dyDescent="0.2">
      <c r="B38" s="25" t="s">
        <v>109</v>
      </c>
      <c r="C38" s="33">
        <v>0.23333333333333334</v>
      </c>
      <c r="D38" s="36">
        <v>-0.22222222222222218</v>
      </c>
      <c r="E38" s="27">
        <v>2.1</v>
      </c>
      <c r="F38" s="36">
        <v>-3.2258064516128962E-2</v>
      </c>
      <c r="G38" s="27">
        <v>2.17</v>
      </c>
      <c r="H38" s="36">
        <v>0</v>
      </c>
      <c r="I38" s="27">
        <v>2.0686666666666662</v>
      </c>
      <c r="J38" s="38">
        <v>-4.6697388632872684E-2</v>
      </c>
    </row>
    <row r="39" spans="2:10" x14ac:dyDescent="0.2">
      <c r="B39" s="25" t="s">
        <v>110</v>
      </c>
      <c r="C39" s="33">
        <v>0.25555555555555554</v>
      </c>
      <c r="D39" s="36">
        <v>-0.1481481481481482</v>
      </c>
      <c r="E39" s="27">
        <v>2.1</v>
      </c>
      <c r="F39" s="36">
        <v>-3.2258064516128962E-2</v>
      </c>
      <c r="G39" s="27">
        <v>2.17</v>
      </c>
      <c r="H39" s="36">
        <v>0</v>
      </c>
      <c r="I39" s="27">
        <v>2.0464444444444445</v>
      </c>
      <c r="J39" s="38">
        <v>-5.6938044034818169E-2</v>
      </c>
    </row>
    <row r="40" spans="2:10" x14ac:dyDescent="0.2">
      <c r="B40" s="25" t="s">
        <v>111</v>
      </c>
      <c r="C40" s="33">
        <v>0.27777777777777779</v>
      </c>
      <c r="D40" s="36">
        <v>-7.4074074074074001E-2</v>
      </c>
      <c r="E40" s="27">
        <v>2.1</v>
      </c>
      <c r="F40" s="36">
        <v>-3.2258064516128962E-2</v>
      </c>
      <c r="G40" s="27">
        <v>2.17</v>
      </c>
      <c r="H40" s="36">
        <v>0</v>
      </c>
      <c r="I40" s="27">
        <v>2.0242222222222219</v>
      </c>
      <c r="J40" s="38">
        <v>-6.7178699436764064E-2</v>
      </c>
    </row>
    <row r="41" spans="2:10" ht="16" thickBot="1" x14ac:dyDescent="0.25">
      <c r="B41" s="26" t="s">
        <v>112</v>
      </c>
      <c r="C41" s="34">
        <v>0.3</v>
      </c>
      <c r="D41" s="37">
        <v>0</v>
      </c>
      <c r="E41" s="29">
        <v>2.1</v>
      </c>
      <c r="F41" s="37">
        <v>-3.2258064516128962E-2</v>
      </c>
      <c r="G41" s="29">
        <v>2.17</v>
      </c>
      <c r="H41" s="37">
        <v>0</v>
      </c>
      <c r="I41" s="29">
        <v>2.0019999999999998</v>
      </c>
      <c r="J41" s="39">
        <v>-7.741935483870975E-2</v>
      </c>
    </row>
  </sheetData>
  <mergeCells count="6">
    <mergeCell ref="B5:I5"/>
    <mergeCell ref="B29:J29"/>
    <mergeCell ref="C30:D30"/>
    <mergeCell ref="E30:F30"/>
    <mergeCell ref="G30:H30"/>
    <mergeCell ref="I30:J30"/>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04DE6-F749-4A8F-9191-5081D47B8A1C}">
  <dimension ref="B1:G97"/>
  <sheetViews>
    <sheetView showGridLines="0" tabSelected="1" topLeftCell="A5" workbookViewId="0">
      <selection activeCell="R31" sqref="R31"/>
    </sheetView>
  </sheetViews>
  <sheetFormatPr baseColWidth="10" defaultColWidth="8.83203125" defaultRowHeight="15" x14ac:dyDescent="0.2"/>
  <cols>
    <col min="1" max="1" width="0.33203125" customWidth="1"/>
    <col min="2" max="7" width="15.6640625" customWidth="1"/>
  </cols>
  <sheetData>
    <row r="1" spans="2:2" s="14" customFormat="1" ht="18" x14ac:dyDescent="0.2">
      <c r="B1" s="17" t="s">
        <v>133</v>
      </c>
    </row>
    <row r="2" spans="2:2" s="15" customFormat="1" ht="11" x14ac:dyDescent="0.15">
      <c r="B2" s="18" t="s">
        <v>89</v>
      </c>
    </row>
    <row r="3" spans="2:2" s="15" customFormat="1" ht="11" x14ac:dyDescent="0.15">
      <c r="B3" s="18" t="s">
        <v>148</v>
      </c>
    </row>
    <row r="4" spans="2:2" s="15" customFormat="1" ht="11" x14ac:dyDescent="0.15">
      <c r="B4" s="18" t="s">
        <v>149</v>
      </c>
    </row>
    <row r="5" spans="2:2" s="15" customFormat="1" ht="36" x14ac:dyDescent="0.15">
      <c r="B5" s="78" t="s">
        <v>150</v>
      </c>
    </row>
    <row r="6" spans="2:2" s="16" customFormat="1" ht="11" x14ac:dyDescent="0.15">
      <c r="B6" s="19" t="s">
        <v>151</v>
      </c>
    </row>
    <row r="37" spans="2:7" ht="16" thickBot="1" x14ac:dyDescent="0.25"/>
    <row r="38" spans="2:7" ht="16" thickBot="1" x14ac:dyDescent="0.25">
      <c r="B38" s="85" t="s">
        <v>138</v>
      </c>
      <c r="C38" s="86"/>
      <c r="D38" s="86"/>
      <c r="E38" s="86"/>
      <c r="F38" s="86"/>
      <c r="G38" s="87"/>
    </row>
    <row r="39" spans="2:7" x14ac:dyDescent="0.2">
      <c r="B39" s="101" t="s">
        <v>9</v>
      </c>
      <c r="C39" s="97"/>
      <c r="D39" s="96" t="s">
        <v>63</v>
      </c>
      <c r="E39" s="97"/>
      <c r="F39" s="96" t="s">
        <v>64</v>
      </c>
      <c r="G39" s="100"/>
    </row>
    <row r="40" spans="2:7" ht="25" x14ac:dyDescent="0.2">
      <c r="B40" s="58" t="s">
        <v>152</v>
      </c>
      <c r="C40" s="80" t="s">
        <v>153</v>
      </c>
      <c r="D40" s="79" t="s">
        <v>152</v>
      </c>
      <c r="E40" s="80" t="s">
        <v>153</v>
      </c>
      <c r="F40" s="79" t="s">
        <v>152</v>
      </c>
      <c r="G40" s="61" t="s">
        <v>153</v>
      </c>
    </row>
    <row r="41" spans="2:7" x14ac:dyDescent="0.2">
      <c r="B41" s="56">
        <v>0.21111111111111111</v>
      </c>
      <c r="C41" s="81">
        <v>1</v>
      </c>
      <c r="D41" s="33">
        <v>0.1</v>
      </c>
      <c r="E41" s="81">
        <v>3.7777777777777777</v>
      </c>
      <c r="F41" s="33">
        <v>0.1</v>
      </c>
      <c r="G41" s="59">
        <v>1</v>
      </c>
    </row>
    <row r="42" spans="2:7" x14ac:dyDescent="0.2">
      <c r="B42" s="56">
        <v>0.21111111111111111</v>
      </c>
      <c r="C42" s="81">
        <v>1.5555555555555556</v>
      </c>
      <c r="D42" s="33">
        <v>0.1</v>
      </c>
      <c r="E42" s="81">
        <v>4.333333333333333</v>
      </c>
      <c r="F42" s="33">
        <v>0.1</v>
      </c>
      <c r="G42" s="59">
        <v>1.5555555555555556</v>
      </c>
    </row>
    <row r="43" spans="2:7" x14ac:dyDescent="0.2">
      <c r="B43" s="56">
        <v>0.21111111111111111</v>
      </c>
      <c r="C43" s="81">
        <v>2.1111111111111112</v>
      </c>
      <c r="D43" s="33">
        <v>0.1</v>
      </c>
      <c r="E43" s="81">
        <v>4.8888888888888893</v>
      </c>
      <c r="F43" s="33">
        <v>0.1</v>
      </c>
      <c r="G43" s="59">
        <v>2.1111111111111112</v>
      </c>
    </row>
    <row r="44" spans="2:7" x14ac:dyDescent="0.2">
      <c r="B44" s="56">
        <v>0.21111111111111111</v>
      </c>
      <c r="C44" s="81">
        <v>2.6666666666666665</v>
      </c>
      <c r="D44" s="33">
        <v>0.1</v>
      </c>
      <c r="E44" s="81">
        <v>5.4444444444444446</v>
      </c>
      <c r="F44" s="33">
        <v>0.1</v>
      </c>
      <c r="G44" s="59">
        <v>2.6666666666666665</v>
      </c>
    </row>
    <row r="45" spans="2:7" x14ac:dyDescent="0.2">
      <c r="B45" s="56">
        <v>0.23333333333333334</v>
      </c>
      <c r="C45" s="81">
        <v>1</v>
      </c>
      <c r="D45" s="33">
        <v>0.1</v>
      </c>
      <c r="E45" s="81">
        <v>6</v>
      </c>
      <c r="F45" s="33">
        <v>0.1</v>
      </c>
      <c r="G45" s="59">
        <v>3.2222222222222223</v>
      </c>
    </row>
    <row r="46" spans="2:7" x14ac:dyDescent="0.2">
      <c r="B46" s="56">
        <v>0.23333333333333334</v>
      </c>
      <c r="C46" s="81">
        <v>1.5555555555555556</v>
      </c>
      <c r="D46" s="33">
        <v>0.12222222222222223</v>
      </c>
      <c r="E46" s="81">
        <v>3.7777777777777777</v>
      </c>
      <c r="F46" s="33">
        <v>0.12222222222222223</v>
      </c>
      <c r="G46" s="59">
        <v>1</v>
      </c>
    </row>
    <row r="47" spans="2:7" x14ac:dyDescent="0.2">
      <c r="B47" s="56">
        <v>0.23333333333333334</v>
      </c>
      <c r="C47" s="81">
        <v>2.1111111111111112</v>
      </c>
      <c r="D47" s="33">
        <v>0.12222222222222223</v>
      </c>
      <c r="E47" s="81">
        <v>4.333333333333333</v>
      </c>
      <c r="F47" s="33">
        <v>0.12222222222222223</v>
      </c>
      <c r="G47" s="59">
        <v>1.5555555555555556</v>
      </c>
    </row>
    <row r="48" spans="2:7" x14ac:dyDescent="0.2">
      <c r="B48" s="56">
        <v>0.23333333333333334</v>
      </c>
      <c r="C48" s="81">
        <v>2.6666666666666665</v>
      </c>
      <c r="D48" s="33">
        <v>0.12222222222222223</v>
      </c>
      <c r="E48" s="81">
        <v>4.8888888888888893</v>
      </c>
      <c r="F48" s="33">
        <v>0.12222222222222223</v>
      </c>
      <c r="G48" s="59">
        <v>2.1111111111111112</v>
      </c>
    </row>
    <row r="49" spans="2:7" x14ac:dyDescent="0.2">
      <c r="B49" s="56">
        <v>0.25555555555555554</v>
      </c>
      <c r="C49" s="81">
        <v>1</v>
      </c>
      <c r="D49" s="33">
        <v>0.12222222222222223</v>
      </c>
      <c r="E49" s="81">
        <v>5.4444444444444446</v>
      </c>
      <c r="F49" s="33">
        <v>0.12222222222222223</v>
      </c>
      <c r="G49" s="59">
        <v>2.6666666666666665</v>
      </c>
    </row>
    <row r="50" spans="2:7" x14ac:dyDescent="0.2">
      <c r="B50" s="56">
        <v>0.25555555555555554</v>
      </c>
      <c r="C50" s="81">
        <v>1.5555555555555556</v>
      </c>
      <c r="D50" s="33">
        <v>0.12222222222222223</v>
      </c>
      <c r="E50" s="81">
        <v>6</v>
      </c>
      <c r="F50" s="33">
        <v>0.12222222222222223</v>
      </c>
      <c r="G50" s="59">
        <v>3.2222222222222223</v>
      </c>
    </row>
    <row r="51" spans="2:7" x14ac:dyDescent="0.2">
      <c r="B51" s="56">
        <v>0.25555555555555554</v>
      </c>
      <c r="C51" s="81">
        <v>2.1111111111111112</v>
      </c>
      <c r="D51" s="33">
        <v>0.14444444444444446</v>
      </c>
      <c r="E51" s="81">
        <v>3.7777777777777777</v>
      </c>
      <c r="F51" s="33">
        <v>0.14444444444444446</v>
      </c>
      <c r="G51" s="59">
        <v>1</v>
      </c>
    </row>
    <row r="52" spans="2:7" x14ac:dyDescent="0.2">
      <c r="B52" s="56">
        <v>0.25555555555555554</v>
      </c>
      <c r="C52" s="81">
        <v>2.6666666666666665</v>
      </c>
      <c r="D52" s="33">
        <v>0.14444444444444446</v>
      </c>
      <c r="E52" s="81">
        <v>4.333333333333333</v>
      </c>
      <c r="F52" s="33">
        <v>0.14444444444444446</v>
      </c>
      <c r="G52" s="59">
        <v>1.5555555555555556</v>
      </c>
    </row>
    <row r="53" spans="2:7" x14ac:dyDescent="0.2">
      <c r="B53" s="56">
        <v>0.27777777777777779</v>
      </c>
      <c r="C53" s="81">
        <v>1</v>
      </c>
      <c r="D53" s="33">
        <v>0.14444444444444446</v>
      </c>
      <c r="E53" s="81">
        <v>4.8888888888888893</v>
      </c>
      <c r="F53" s="33">
        <v>0.14444444444444446</v>
      </c>
      <c r="G53" s="59">
        <v>2.1111111111111112</v>
      </c>
    </row>
    <row r="54" spans="2:7" x14ac:dyDescent="0.2">
      <c r="B54" s="56">
        <v>0.27777777777777779</v>
      </c>
      <c r="C54" s="81">
        <v>1.5555555555555556</v>
      </c>
      <c r="D54" s="33">
        <v>0.14444444444444446</v>
      </c>
      <c r="E54" s="81">
        <v>5.4444444444444446</v>
      </c>
      <c r="F54" s="33">
        <v>0.14444444444444446</v>
      </c>
      <c r="G54" s="59">
        <v>2.6666666666666665</v>
      </c>
    </row>
    <row r="55" spans="2:7" x14ac:dyDescent="0.2">
      <c r="B55" s="56">
        <v>0.27777777777777779</v>
      </c>
      <c r="C55" s="81">
        <v>2.1111111111111112</v>
      </c>
      <c r="D55" s="33">
        <v>0.14444444444444446</v>
      </c>
      <c r="E55" s="81">
        <v>6</v>
      </c>
      <c r="F55" s="33">
        <v>0.14444444444444446</v>
      </c>
      <c r="G55" s="59">
        <v>3.2222222222222223</v>
      </c>
    </row>
    <row r="56" spans="2:7" x14ac:dyDescent="0.2">
      <c r="B56" s="56">
        <v>0.27777777777777779</v>
      </c>
      <c r="C56" s="81">
        <v>2.6666666666666665</v>
      </c>
      <c r="D56" s="33">
        <v>0.16666666666666666</v>
      </c>
      <c r="E56" s="81">
        <v>3.2222222222222223</v>
      </c>
      <c r="F56" s="33">
        <v>0.16666666666666666</v>
      </c>
      <c r="G56" s="59">
        <v>1</v>
      </c>
    </row>
    <row r="57" spans="2:7" x14ac:dyDescent="0.2">
      <c r="B57" s="56">
        <v>0.3</v>
      </c>
      <c r="C57" s="81">
        <v>1</v>
      </c>
      <c r="D57" s="33">
        <v>0.16666666666666666</v>
      </c>
      <c r="E57" s="81">
        <v>3.7777777777777777</v>
      </c>
      <c r="F57" s="33">
        <v>0.16666666666666666</v>
      </c>
      <c r="G57" s="59">
        <v>1.5555555555555556</v>
      </c>
    </row>
    <row r="58" spans="2:7" x14ac:dyDescent="0.2">
      <c r="B58" s="56">
        <v>0.3</v>
      </c>
      <c r="C58" s="81">
        <v>1.5555555555555556</v>
      </c>
      <c r="D58" s="33">
        <v>0.16666666666666666</v>
      </c>
      <c r="E58" s="81">
        <v>4.333333333333333</v>
      </c>
      <c r="F58" s="33">
        <v>0.16666666666666666</v>
      </c>
      <c r="G58" s="59">
        <v>2.1111111111111112</v>
      </c>
    </row>
    <row r="59" spans="2:7" x14ac:dyDescent="0.2">
      <c r="B59" s="56">
        <v>0.3</v>
      </c>
      <c r="C59" s="81">
        <v>2.1111111111111112</v>
      </c>
      <c r="D59" s="33">
        <v>0.16666666666666666</v>
      </c>
      <c r="E59" s="81">
        <v>4.8888888888888893</v>
      </c>
      <c r="F59" s="33">
        <v>0.16666666666666666</v>
      </c>
      <c r="G59" s="59">
        <v>2.6666666666666665</v>
      </c>
    </row>
    <row r="60" spans="2:7" x14ac:dyDescent="0.2">
      <c r="B60" s="56">
        <v>0.3</v>
      </c>
      <c r="C60" s="81">
        <v>2.6666666666666665</v>
      </c>
      <c r="D60" s="33">
        <v>0.16666666666666666</v>
      </c>
      <c r="E60" s="81">
        <v>5.4444444444444446</v>
      </c>
      <c r="F60" s="33">
        <v>0.18888888888888888</v>
      </c>
      <c r="G60" s="59">
        <v>1</v>
      </c>
    </row>
    <row r="61" spans="2:7" x14ac:dyDescent="0.2">
      <c r="B61" s="56"/>
      <c r="C61" s="81"/>
      <c r="D61" s="33">
        <v>0.16666666666666666</v>
      </c>
      <c r="E61" s="81">
        <v>6</v>
      </c>
      <c r="F61" s="33">
        <v>0.18888888888888888</v>
      </c>
      <c r="G61" s="59">
        <v>1.5555555555555556</v>
      </c>
    </row>
    <row r="62" spans="2:7" x14ac:dyDescent="0.2">
      <c r="B62" s="56"/>
      <c r="C62" s="81"/>
      <c r="D62" s="33">
        <v>0.18888888888888888</v>
      </c>
      <c r="E62" s="81">
        <v>3.2222222222222223</v>
      </c>
      <c r="F62" s="33">
        <v>0.18888888888888888</v>
      </c>
      <c r="G62" s="59">
        <v>2.1111111111111112</v>
      </c>
    </row>
    <row r="63" spans="2:7" x14ac:dyDescent="0.2">
      <c r="B63" s="56"/>
      <c r="C63" s="81"/>
      <c r="D63" s="33">
        <v>0.18888888888888888</v>
      </c>
      <c r="E63" s="81">
        <v>3.7777777777777777</v>
      </c>
      <c r="F63" s="33">
        <v>0.18888888888888888</v>
      </c>
      <c r="G63" s="59">
        <v>2.6666666666666665</v>
      </c>
    </row>
    <row r="64" spans="2:7" x14ac:dyDescent="0.2">
      <c r="B64" s="56"/>
      <c r="C64" s="81"/>
      <c r="D64" s="33">
        <v>0.18888888888888888</v>
      </c>
      <c r="E64" s="81">
        <v>4.333333333333333</v>
      </c>
      <c r="F64" s="33"/>
      <c r="G64" s="59"/>
    </row>
    <row r="65" spans="2:7" x14ac:dyDescent="0.2">
      <c r="B65" s="56"/>
      <c r="C65" s="81"/>
      <c r="D65" s="33">
        <v>0.18888888888888888</v>
      </c>
      <c r="E65" s="81">
        <v>4.8888888888888893</v>
      </c>
      <c r="F65" s="33"/>
      <c r="G65" s="59"/>
    </row>
    <row r="66" spans="2:7" x14ac:dyDescent="0.2">
      <c r="B66" s="56"/>
      <c r="C66" s="81"/>
      <c r="D66" s="33">
        <v>0.18888888888888888</v>
      </c>
      <c r="E66" s="81">
        <v>5.4444444444444446</v>
      </c>
      <c r="F66" s="33"/>
      <c r="G66" s="59"/>
    </row>
    <row r="67" spans="2:7" x14ac:dyDescent="0.2">
      <c r="B67" s="56"/>
      <c r="C67" s="81"/>
      <c r="D67" s="33">
        <v>0.18888888888888888</v>
      </c>
      <c r="E67" s="81">
        <v>6</v>
      </c>
      <c r="F67" s="33"/>
      <c r="G67" s="59"/>
    </row>
    <row r="68" spans="2:7" x14ac:dyDescent="0.2">
      <c r="B68" s="56"/>
      <c r="C68" s="81"/>
      <c r="D68" s="33">
        <v>0.21111111111111111</v>
      </c>
      <c r="E68" s="81">
        <v>3.2222222222222223</v>
      </c>
      <c r="F68" s="33"/>
      <c r="G68" s="59"/>
    </row>
    <row r="69" spans="2:7" x14ac:dyDescent="0.2">
      <c r="B69" s="56"/>
      <c r="C69" s="81"/>
      <c r="D69" s="33">
        <v>0.21111111111111111</v>
      </c>
      <c r="E69" s="81">
        <v>3.7777777777777777</v>
      </c>
      <c r="F69" s="33"/>
      <c r="G69" s="59"/>
    </row>
    <row r="70" spans="2:7" x14ac:dyDescent="0.2">
      <c r="B70" s="56"/>
      <c r="C70" s="81"/>
      <c r="D70" s="33">
        <v>0.21111111111111111</v>
      </c>
      <c r="E70" s="81">
        <v>4.333333333333333</v>
      </c>
      <c r="F70" s="33"/>
      <c r="G70" s="59"/>
    </row>
    <row r="71" spans="2:7" x14ac:dyDescent="0.2">
      <c r="B71" s="56"/>
      <c r="C71" s="81"/>
      <c r="D71" s="33">
        <v>0.21111111111111111</v>
      </c>
      <c r="E71" s="81">
        <v>4.8888888888888893</v>
      </c>
      <c r="F71" s="33"/>
      <c r="G71" s="59"/>
    </row>
    <row r="72" spans="2:7" x14ac:dyDescent="0.2">
      <c r="B72" s="56"/>
      <c r="C72" s="81"/>
      <c r="D72" s="33">
        <v>0.21111111111111111</v>
      </c>
      <c r="E72" s="81">
        <v>5.4444444444444446</v>
      </c>
      <c r="F72" s="33"/>
      <c r="G72" s="59"/>
    </row>
    <row r="73" spans="2:7" x14ac:dyDescent="0.2">
      <c r="B73" s="56"/>
      <c r="C73" s="81"/>
      <c r="D73" s="33">
        <v>0.21111111111111111</v>
      </c>
      <c r="E73" s="81">
        <v>6</v>
      </c>
      <c r="F73" s="33"/>
      <c r="G73" s="59"/>
    </row>
    <row r="74" spans="2:7" x14ac:dyDescent="0.2">
      <c r="B74" s="56"/>
      <c r="C74" s="81"/>
      <c r="D74" s="33">
        <v>0.23333333333333334</v>
      </c>
      <c r="E74" s="81">
        <v>3.2222222222222223</v>
      </c>
      <c r="F74" s="33"/>
      <c r="G74" s="59"/>
    </row>
    <row r="75" spans="2:7" x14ac:dyDescent="0.2">
      <c r="B75" s="56"/>
      <c r="C75" s="81"/>
      <c r="D75" s="33">
        <v>0.23333333333333334</v>
      </c>
      <c r="E75" s="81">
        <v>3.7777777777777777</v>
      </c>
      <c r="F75" s="33"/>
      <c r="G75" s="59"/>
    </row>
    <row r="76" spans="2:7" x14ac:dyDescent="0.2">
      <c r="B76" s="56"/>
      <c r="C76" s="81"/>
      <c r="D76" s="33">
        <v>0.23333333333333334</v>
      </c>
      <c r="E76" s="81">
        <v>4.333333333333333</v>
      </c>
      <c r="F76" s="33"/>
      <c r="G76" s="59"/>
    </row>
    <row r="77" spans="2:7" x14ac:dyDescent="0.2">
      <c r="B77" s="56"/>
      <c r="C77" s="81"/>
      <c r="D77" s="33">
        <v>0.23333333333333334</v>
      </c>
      <c r="E77" s="81">
        <v>4.8888888888888893</v>
      </c>
      <c r="F77" s="33"/>
      <c r="G77" s="59"/>
    </row>
    <row r="78" spans="2:7" x14ac:dyDescent="0.2">
      <c r="B78" s="56"/>
      <c r="C78" s="81"/>
      <c r="D78" s="33">
        <v>0.23333333333333334</v>
      </c>
      <c r="E78" s="81">
        <v>5.4444444444444446</v>
      </c>
      <c r="F78" s="33"/>
      <c r="G78" s="59"/>
    </row>
    <row r="79" spans="2:7" x14ac:dyDescent="0.2">
      <c r="B79" s="56"/>
      <c r="C79" s="81"/>
      <c r="D79" s="33">
        <v>0.23333333333333334</v>
      </c>
      <c r="E79" s="81">
        <v>6</v>
      </c>
      <c r="F79" s="33"/>
      <c r="G79" s="59"/>
    </row>
    <row r="80" spans="2:7" x14ac:dyDescent="0.2">
      <c r="B80" s="56"/>
      <c r="C80" s="81"/>
      <c r="D80" s="33">
        <v>0.25555555555555554</v>
      </c>
      <c r="E80" s="81">
        <v>3.2222222222222223</v>
      </c>
      <c r="F80" s="33"/>
      <c r="G80" s="59"/>
    </row>
    <row r="81" spans="2:7" x14ac:dyDescent="0.2">
      <c r="B81" s="56"/>
      <c r="C81" s="81"/>
      <c r="D81" s="33">
        <v>0.25555555555555554</v>
      </c>
      <c r="E81" s="81">
        <v>3.7777777777777777</v>
      </c>
      <c r="F81" s="33"/>
      <c r="G81" s="59"/>
    </row>
    <row r="82" spans="2:7" x14ac:dyDescent="0.2">
      <c r="B82" s="56"/>
      <c r="C82" s="81"/>
      <c r="D82" s="33">
        <v>0.25555555555555554</v>
      </c>
      <c r="E82" s="81">
        <v>4.333333333333333</v>
      </c>
      <c r="F82" s="33"/>
      <c r="G82" s="59"/>
    </row>
    <row r="83" spans="2:7" x14ac:dyDescent="0.2">
      <c r="B83" s="56"/>
      <c r="C83" s="81"/>
      <c r="D83" s="33">
        <v>0.25555555555555554</v>
      </c>
      <c r="E83" s="81">
        <v>4.8888888888888893</v>
      </c>
      <c r="F83" s="33"/>
      <c r="G83" s="59"/>
    </row>
    <row r="84" spans="2:7" x14ac:dyDescent="0.2">
      <c r="B84" s="56"/>
      <c r="C84" s="81"/>
      <c r="D84" s="33">
        <v>0.25555555555555554</v>
      </c>
      <c r="E84" s="81">
        <v>5.4444444444444446</v>
      </c>
      <c r="F84" s="33"/>
      <c r="G84" s="59"/>
    </row>
    <row r="85" spans="2:7" x14ac:dyDescent="0.2">
      <c r="B85" s="56"/>
      <c r="C85" s="81"/>
      <c r="D85" s="33">
        <v>0.25555555555555554</v>
      </c>
      <c r="E85" s="81">
        <v>6</v>
      </c>
      <c r="F85" s="33"/>
      <c r="G85" s="59"/>
    </row>
    <row r="86" spans="2:7" x14ac:dyDescent="0.2">
      <c r="B86" s="56"/>
      <c r="C86" s="81"/>
      <c r="D86" s="33">
        <v>0.27777777777777779</v>
      </c>
      <c r="E86" s="81">
        <v>3.2222222222222223</v>
      </c>
      <c r="F86" s="33"/>
      <c r="G86" s="59"/>
    </row>
    <row r="87" spans="2:7" x14ac:dyDescent="0.2">
      <c r="B87" s="56"/>
      <c r="C87" s="81"/>
      <c r="D87" s="33">
        <v>0.27777777777777779</v>
      </c>
      <c r="E87" s="81">
        <v>3.7777777777777777</v>
      </c>
      <c r="F87" s="33"/>
      <c r="G87" s="59"/>
    </row>
    <row r="88" spans="2:7" x14ac:dyDescent="0.2">
      <c r="B88" s="56"/>
      <c r="C88" s="81"/>
      <c r="D88" s="33">
        <v>0.27777777777777779</v>
      </c>
      <c r="E88" s="81">
        <v>4.333333333333333</v>
      </c>
      <c r="F88" s="33"/>
      <c r="G88" s="59"/>
    </row>
    <row r="89" spans="2:7" x14ac:dyDescent="0.2">
      <c r="B89" s="56"/>
      <c r="C89" s="81"/>
      <c r="D89" s="33">
        <v>0.27777777777777779</v>
      </c>
      <c r="E89" s="81">
        <v>4.8888888888888893</v>
      </c>
      <c r="F89" s="33"/>
      <c r="G89" s="59"/>
    </row>
    <row r="90" spans="2:7" x14ac:dyDescent="0.2">
      <c r="B90" s="56"/>
      <c r="C90" s="81"/>
      <c r="D90" s="33">
        <v>0.27777777777777779</v>
      </c>
      <c r="E90" s="81">
        <v>5.4444444444444446</v>
      </c>
      <c r="F90" s="33"/>
      <c r="G90" s="59"/>
    </row>
    <row r="91" spans="2:7" x14ac:dyDescent="0.2">
      <c r="B91" s="56"/>
      <c r="C91" s="81"/>
      <c r="D91" s="33">
        <v>0.27777777777777779</v>
      </c>
      <c r="E91" s="81">
        <v>6</v>
      </c>
      <c r="F91" s="33"/>
      <c r="G91" s="59"/>
    </row>
    <row r="92" spans="2:7" x14ac:dyDescent="0.2">
      <c r="B92" s="56"/>
      <c r="C92" s="81"/>
      <c r="D92" s="33">
        <v>0.3</v>
      </c>
      <c r="E92" s="81">
        <v>3.2222222222222223</v>
      </c>
      <c r="F92" s="33"/>
      <c r="G92" s="59"/>
    </row>
    <row r="93" spans="2:7" x14ac:dyDescent="0.2">
      <c r="B93" s="56"/>
      <c r="C93" s="81"/>
      <c r="D93" s="33">
        <v>0.3</v>
      </c>
      <c r="E93" s="81">
        <v>3.7777777777777777</v>
      </c>
      <c r="F93" s="33"/>
      <c r="G93" s="59"/>
    </row>
    <row r="94" spans="2:7" x14ac:dyDescent="0.2">
      <c r="B94" s="56"/>
      <c r="C94" s="81"/>
      <c r="D94" s="33">
        <v>0.3</v>
      </c>
      <c r="E94" s="81">
        <v>4.333333333333333</v>
      </c>
      <c r="F94" s="33"/>
      <c r="G94" s="59"/>
    </row>
    <row r="95" spans="2:7" x14ac:dyDescent="0.2">
      <c r="B95" s="56"/>
      <c r="C95" s="81"/>
      <c r="D95" s="33">
        <v>0.3</v>
      </c>
      <c r="E95" s="81">
        <v>4.8888888888888893</v>
      </c>
      <c r="F95" s="33"/>
      <c r="G95" s="59"/>
    </row>
    <row r="96" spans="2:7" x14ac:dyDescent="0.2">
      <c r="B96" s="56"/>
      <c r="C96" s="81"/>
      <c r="D96" s="33">
        <v>0.3</v>
      </c>
      <c r="E96" s="81">
        <v>5.4444444444444446</v>
      </c>
      <c r="F96" s="33"/>
      <c r="G96" s="59"/>
    </row>
    <row r="97" spans="2:7" ht="16" thickBot="1" x14ac:dyDescent="0.25">
      <c r="B97" s="57"/>
      <c r="C97" s="82"/>
      <c r="D97" s="34">
        <v>0.3</v>
      </c>
      <c r="E97" s="82">
        <v>6</v>
      </c>
      <c r="F97" s="34"/>
      <c r="G97" s="60"/>
    </row>
  </sheetData>
  <mergeCells count="4">
    <mergeCell ref="B38:G38"/>
    <mergeCell ref="B39:C39"/>
    <mergeCell ref="D39:E39"/>
    <mergeCell ref="F39:G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6B19F-E294-4C88-A491-D7E4168688E2}">
  <dimension ref="A1:P33"/>
  <sheetViews>
    <sheetView workbookViewId="0">
      <selection activeCell="I45" sqref="I45"/>
    </sheetView>
  </sheetViews>
  <sheetFormatPr baseColWidth="10" defaultColWidth="15.6640625" defaultRowHeight="15" x14ac:dyDescent="0.2"/>
  <cols>
    <col min="1" max="16384" width="15.6640625" style="2"/>
  </cols>
  <sheetData>
    <row r="1" spans="1:16" x14ac:dyDescent="0.2">
      <c r="A1" s="2" t="s">
        <v>14</v>
      </c>
      <c r="B1" s="1" t="s">
        <v>59</v>
      </c>
      <c r="E1" s="2" t="s">
        <v>22</v>
      </c>
      <c r="F1" s="2">
        <v>3</v>
      </c>
      <c r="H1" s="2" t="s">
        <v>29</v>
      </c>
      <c r="I1" s="1" t="s">
        <v>55</v>
      </c>
      <c r="K1" s="2" t="s">
        <v>34</v>
      </c>
      <c r="L1" s="2">
        <v>100</v>
      </c>
    </row>
    <row r="2" spans="1:16" x14ac:dyDescent="0.2">
      <c r="A2" s="2" t="s">
        <v>15</v>
      </c>
      <c r="B2" s="2" t="e">
        <f>'Q1-Decision Tree'!#REF!</f>
        <v>#REF!</v>
      </c>
      <c r="E2" s="2" t="s">
        <v>24</v>
      </c>
      <c r="F2" s="2">
        <f>_xll.PTreeEvaluate5(B3,$L$11:$L$33,$J$11:$J$33,$K$11:$K$33,$N$11:$N$33,$G$11:$G$33,,L1)</f>
        <v>102913</v>
      </c>
    </row>
    <row r="3" spans="1:16" x14ac:dyDescent="0.2">
      <c r="A3" s="2" t="s">
        <v>16</v>
      </c>
      <c r="B3" s="2" t="s">
        <v>58</v>
      </c>
      <c r="E3" s="2" t="s">
        <v>25</v>
      </c>
      <c r="F3" s="1" t="s">
        <v>51</v>
      </c>
      <c r="H3" s="2" t="s">
        <v>30</v>
      </c>
      <c r="I3" s="3" t="s">
        <v>53</v>
      </c>
    </row>
    <row r="4" spans="1:16" x14ac:dyDescent="0.2">
      <c r="A4" s="2" t="s">
        <v>17</v>
      </c>
      <c r="B4" s="2" t="s">
        <v>50</v>
      </c>
      <c r="E4" s="2" t="s">
        <v>26</v>
      </c>
      <c r="F4" s="1" t="s">
        <v>52</v>
      </c>
      <c r="H4" s="2" t="s">
        <v>31</v>
      </c>
      <c r="I4" s="1" t="s">
        <v>54</v>
      </c>
    </row>
    <row r="5" spans="1:16" x14ac:dyDescent="0.2">
      <c r="A5" s="2" t="s">
        <v>18</v>
      </c>
      <c r="B5" s="2">
        <v>0</v>
      </c>
      <c r="E5" s="2" t="s">
        <v>27</v>
      </c>
      <c r="F5" s="1" t="s">
        <v>52</v>
      </c>
      <c r="H5" s="2" t="s">
        <v>32</v>
      </c>
      <c r="I5" s="3" t="s">
        <v>53</v>
      </c>
    </row>
    <row r="6" spans="1:16" x14ac:dyDescent="0.2">
      <c r="A6" s="2" t="s">
        <v>19</v>
      </c>
      <c r="E6" s="2" t="s">
        <v>28</v>
      </c>
      <c r="F6" s="1" t="s">
        <v>51</v>
      </c>
      <c r="H6" s="2" t="s">
        <v>33</v>
      </c>
      <c r="I6" s="1" t="s">
        <v>54</v>
      </c>
    </row>
    <row r="7" spans="1:16" x14ac:dyDescent="0.2">
      <c r="A7" s="2" t="s">
        <v>20</v>
      </c>
      <c r="E7" s="2" t="s">
        <v>23</v>
      </c>
      <c r="F7" s="1" t="s">
        <v>13</v>
      </c>
    </row>
    <row r="8" spans="1:16" x14ac:dyDescent="0.2">
      <c r="A8" s="2" t="s">
        <v>21</v>
      </c>
      <c r="B8" s="2">
        <v>23</v>
      </c>
    </row>
    <row r="10" spans="1:16" x14ac:dyDescent="0.2">
      <c r="A10" s="2" t="s">
        <v>35</v>
      </c>
      <c r="B10" s="2" t="s">
        <v>36</v>
      </c>
      <c r="C10" s="2" t="s">
        <v>37</v>
      </c>
      <c r="D10" s="2" t="s">
        <v>38</v>
      </c>
      <c r="E10" s="2" t="s">
        <v>39</v>
      </c>
      <c r="F10" s="2" t="s">
        <v>40</v>
      </c>
      <c r="G10" s="2" t="s">
        <v>41</v>
      </c>
      <c r="H10" s="2" t="s">
        <v>42</v>
      </c>
      <c r="I10" s="2" t="s">
        <v>43</v>
      </c>
      <c r="J10" s="2" t="s">
        <v>44</v>
      </c>
      <c r="K10" s="2" t="s">
        <v>45</v>
      </c>
      <c r="L10" s="2" t="s">
        <v>16</v>
      </c>
      <c r="M10" s="2" t="s">
        <v>46</v>
      </c>
      <c r="N10" s="2" t="s">
        <v>47</v>
      </c>
      <c r="O10" s="2" t="s">
        <v>48</v>
      </c>
      <c r="P10" s="2" t="s">
        <v>49</v>
      </c>
    </row>
    <row r="11" spans="1:16" x14ac:dyDescent="0.2">
      <c r="A11" s="2">
        <f>'Q1-Decision Tree'!$C$17</f>
        <v>2.17</v>
      </c>
      <c r="B11" s="2" t="str">
        <f>B1</f>
        <v>CalDev Decision tree</v>
      </c>
      <c r="C11" s="2">
        <v>0</v>
      </c>
      <c r="I11" s="2" t="s">
        <v>56</v>
      </c>
      <c r="J11" s="2">
        <f>'Q1-Decision Tree'!$B$17</f>
        <v>0</v>
      </c>
      <c r="K11" s="2">
        <f>'Q1-Decision Tree'!$B$16</f>
        <v>0</v>
      </c>
      <c r="L11" s="2" t="s">
        <v>62</v>
      </c>
      <c r="M11" s="1" t="s">
        <v>57</v>
      </c>
      <c r="O11" s="2" t="str">
        <f>'Q1-Decision Tree'!$C$16</f>
        <v>Decision</v>
      </c>
      <c r="P11" s="2" t="b">
        <v>0</v>
      </c>
    </row>
    <row r="12" spans="1:16" x14ac:dyDescent="0.2">
      <c r="A12" s="2">
        <f>'Q1-Decision Tree'!$D$15</f>
        <v>2.1</v>
      </c>
      <c r="B12" s="1" t="s">
        <v>9</v>
      </c>
      <c r="C12" s="2">
        <v>0</v>
      </c>
      <c r="H12" s="2" t="s">
        <v>56</v>
      </c>
      <c r="I12" s="2" t="s">
        <v>56</v>
      </c>
      <c r="J12" s="2">
        <f>'Q1-Decision Tree'!$C$15</f>
        <v>2.1</v>
      </c>
      <c r="L12" s="2" t="s">
        <v>61</v>
      </c>
      <c r="M12" s="1" t="s">
        <v>57</v>
      </c>
      <c r="P12" s="2" t="b">
        <v>0</v>
      </c>
    </row>
    <row r="13" spans="1:16" x14ac:dyDescent="0.2">
      <c r="A13" s="2">
        <f>'Q1-Decision Tree'!$D$25</f>
        <v>2.17</v>
      </c>
      <c r="B13" s="1" t="s">
        <v>63</v>
      </c>
      <c r="C13" s="2">
        <v>0</v>
      </c>
      <c r="I13" s="2" t="s">
        <v>56</v>
      </c>
      <c r="J13" s="2">
        <f>'Q1-Decision Tree'!$C$25</f>
        <v>-0.3</v>
      </c>
      <c r="L13" s="2" t="s">
        <v>65</v>
      </c>
      <c r="M13" s="1" t="s">
        <v>57</v>
      </c>
      <c r="O13" s="2" t="str">
        <f>'Q1-Decision Tree'!$D$24</f>
        <v>EMV for Hotel permit status</v>
      </c>
      <c r="P13" s="2" t="b">
        <v>0</v>
      </c>
    </row>
    <row r="14" spans="1:16" x14ac:dyDescent="0.2">
      <c r="A14" s="2">
        <f>'Q1-Decision Tree'!$D$53</f>
        <v>2.0019999999999998</v>
      </c>
      <c r="B14" s="1" t="s">
        <v>64</v>
      </c>
      <c r="C14" s="2">
        <v>0</v>
      </c>
      <c r="I14" s="2" t="s">
        <v>56</v>
      </c>
      <c r="J14" s="2">
        <f>'Q1-Decision Tree'!$C$53</f>
        <v>-0.3</v>
      </c>
      <c r="L14" s="2" t="s">
        <v>83</v>
      </c>
      <c r="M14" s="1" t="s">
        <v>57</v>
      </c>
      <c r="O14" s="2" t="str">
        <f>'Q1-Decision Tree'!$D$52</f>
        <v>EMV for Office permit approval status</v>
      </c>
      <c r="P14" s="2" t="b">
        <v>0</v>
      </c>
    </row>
    <row r="15" spans="1:16" x14ac:dyDescent="0.2">
      <c r="A15" s="2">
        <f>'Q1-Decision Tree'!$E$21</f>
        <v>2.38</v>
      </c>
      <c r="B15" s="1" t="s">
        <v>66</v>
      </c>
      <c r="C15" s="2">
        <v>0</v>
      </c>
      <c r="I15" s="2" t="s">
        <v>56</v>
      </c>
      <c r="J15" s="2">
        <f>'Q1-Decision Tree'!$D$21</f>
        <v>0</v>
      </c>
      <c r="K15" s="2">
        <f>'Q1-Decision Tree'!$D$20</f>
        <v>0.25</v>
      </c>
      <c r="L15" s="2" t="s">
        <v>69</v>
      </c>
      <c r="M15" s="1" t="s">
        <v>57</v>
      </c>
      <c r="O15" s="2" t="str">
        <f>'Q1-Decision Tree'!$E$20</f>
        <v>EMV for Economic trend</v>
      </c>
      <c r="P15" s="2" t="b">
        <v>0</v>
      </c>
    </row>
    <row r="16" spans="1:16" x14ac:dyDescent="0.2">
      <c r="A16" s="2">
        <f>'Q1-Decision Tree'!$E$29</f>
        <v>2.1</v>
      </c>
      <c r="B16" s="1" t="s">
        <v>67</v>
      </c>
      <c r="C16" s="2">
        <v>0</v>
      </c>
      <c r="I16" s="2" t="s">
        <v>56</v>
      </c>
      <c r="J16" s="2">
        <f>'Q1-Decision Tree'!$D$29</f>
        <v>0</v>
      </c>
      <c r="K16" s="2">
        <f>'Q1-Decision Tree'!$D$28</f>
        <v>0.75</v>
      </c>
      <c r="L16" s="2" t="s">
        <v>73</v>
      </c>
      <c r="M16" s="1" t="s">
        <v>57</v>
      </c>
      <c r="O16" s="2" t="str">
        <f>'Q1-Decision Tree'!$E$28</f>
        <v>Sell/Lease back/Build office?</v>
      </c>
      <c r="P16" s="2" t="b">
        <v>0</v>
      </c>
    </row>
    <row r="17" spans="1:16" x14ac:dyDescent="0.2">
      <c r="A17" s="2">
        <f>'Q1-Decision Tree'!$F$19</f>
        <v>3.1</v>
      </c>
      <c r="B17" s="1" t="s">
        <v>70</v>
      </c>
      <c r="C17" s="2">
        <v>0</v>
      </c>
      <c r="H17" s="2" t="s">
        <v>56</v>
      </c>
      <c r="I17" s="2" t="s">
        <v>56</v>
      </c>
      <c r="J17" s="2">
        <f>'Q1-Decision Tree'!$E$19</f>
        <v>3.4</v>
      </c>
      <c r="K17" s="2">
        <f>'Q1-Decision Tree'!$E$18</f>
        <v>0.6</v>
      </c>
      <c r="L17" s="2" t="s">
        <v>68</v>
      </c>
      <c r="M17" s="1" t="s">
        <v>57</v>
      </c>
      <c r="P17" s="2" t="b">
        <v>0</v>
      </c>
    </row>
    <row r="18" spans="1:16" x14ac:dyDescent="0.2">
      <c r="A18" s="2">
        <f>'Q1-Decision Tree'!$F$23</f>
        <v>1.3</v>
      </c>
      <c r="B18" s="1" t="s">
        <v>71</v>
      </c>
      <c r="C18" s="2">
        <v>0</v>
      </c>
      <c r="H18" s="2" t="s">
        <v>56</v>
      </c>
      <c r="I18" s="2" t="s">
        <v>56</v>
      </c>
      <c r="J18" s="2">
        <f>'Q1-Decision Tree'!$E$23</f>
        <v>1.6</v>
      </c>
      <c r="K18" s="2">
        <f>'Q1-Decision Tree'!$E$22</f>
        <v>0.4</v>
      </c>
      <c r="L18" s="2" t="s">
        <v>68</v>
      </c>
      <c r="M18" s="1" t="s">
        <v>57</v>
      </c>
      <c r="P18" s="2" t="b">
        <v>0</v>
      </c>
    </row>
    <row r="19" spans="1:16" x14ac:dyDescent="0.2">
      <c r="A19" s="2">
        <f>'Q1-Decision Tree'!$F$27</f>
        <v>1.8</v>
      </c>
      <c r="B19" s="1" t="s">
        <v>9</v>
      </c>
      <c r="C19" s="2">
        <v>0</v>
      </c>
      <c r="H19" s="2" t="s">
        <v>56</v>
      </c>
      <c r="I19" s="2" t="s">
        <v>56</v>
      </c>
      <c r="J19" s="2">
        <f>'Q1-Decision Tree'!$E$27</f>
        <v>2.1</v>
      </c>
      <c r="L19" s="2" t="s">
        <v>72</v>
      </c>
      <c r="M19" s="1" t="s">
        <v>57</v>
      </c>
      <c r="P19" s="2" t="b">
        <v>0</v>
      </c>
    </row>
    <row r="20" spans="1:16" x14ac:dyDescent="0.2">
      <c r="A20" s="2">
        <f>'Q1-Decision Tree'!$F$31</f>
        <v>2.1</v>
      </c>
      <c r="B20" s="1" t="s">
        <v>12</v>
      </c>
      <c r="C20" s="2">
        <v>0</v>
      </c>
      <c r="H20" s="2" t="s">
        <v>56</v>
      </c>
      <c r="I20" s="2" t="s">
        <v>56</v>
      </c>
      <c r="J20" s="2">
        <f>'Q1-Decision Tree'!$E$31</f>
        <v>2.4</v>
      </c>
      <c r="L20" s="2" t="s">
        <v>72</v>
      </c>
      <c r="M20" s="1" t="s">
        <v>57</v>
      </c>
      <c r="P20" s="2" t="b">
        <v>0</v>
      </c>
    </row>
    <row r="21" spans="1:16" x14ac:dyDescent="0.2">
      <c r="A21" s="2">
        <f>'Q1-Decision Tree'!$F$39</f>
        <v>1.702</v>
      </c>
      <c r="B21" s="1" t="s">
        <v>74</v>
      </c>
      <c r="C21" s="2">
        <v>0</v>
      </c>
      <c r="I21" s="2" t="s">
        <v>56</v>
      </c>
      <c r="J21" s="2">
        <f>'Q1-Decision Tree'!$E$39</f>
        <v>-0.3</v>
      </c>
      <c r="L21" s="2" t="s">
        <v>75</v>
      </c>
      <c r="M21" s="1" t="s">
        <v>57</v>
      </c>
      <c r="O21" s="2" t="str">
        <f>'Q1-Decision Tree'!$F$38</f>
        <v>EMV for Office permit status</v>
      </c>
      <c r="P21" s="2" t="b">
        <v>0</v>
      </c>
    </row>
    <row r="22" spans="1:16" x14ac:dyDescent="0.2">
      <c r="A22" s="2">
        <f>'Q1-Decision Tree'!$G$35</f>
        <v>1.66</v>
      </c>
      <c r="B22" s="1" t="s">
        <v>76</v>
      </c>
      <c r="C22" s="2">
        <v>0</v>
      </c>
      <c r="I22" s="2" t="s">
        <v>56</v>
      </c>
      <c r="J22" s="2">
        <f>'Q1-Decision Tree'!$F$35</f>
        <v>0</v>
      </c>
      <c r="K22" s="2">
        <f>'Q1-Decision Tree'!$F$34</f>
        <v>0.7</v>
      </c>
      <c r="L22" s="2" t="s">
        <v>79</v>
      </c>
      <c r="M22" s="1" t="s">
        <v>57</v>
      </c>
      <c r="O22" s="2" t="str">
        <f>'Q1-Decision Tree'!$G$34</f>
        <v>EMV for Economic trend</v>
      </c>
      <c r="P22" s="2" t="b">
        <v>0</v>
      </c>
    </row>
    <row r="23" spans="1:16" x14ac:dyDescent="0.2">
      <c r="A23" s="2">
        <f>'Q1-Decision Tree'!$G$43</f>
        <v>1.7999999999999998</v>
      </c>
      <c r="B23" s="1" t="s">
        <v>77</v>
      </c>
      <c r="C23" s="2">
        <v>0</v>
      </c>
      <c r="I23" s="2" t="s">
        <v>56</v>
      </c>
      <c r="J23" s="2">
        <f>'Q1-Decision Tree'!$F$43</f>
        <v>0</v>
      </c>
      <c r="K23" s="2">
        <f>'Q1-Decision Tree'!$F$42</f>
        <v>0.30000000000000004</v>
      </c>
      <c r="L23" s="2" t="s">
        <v>82</v>
      </c>
      <c r="M23" s="1" t="s">
        <v>57</v>
      </c>
      <c r="O23" s="2" t="str">
        <f>'Q1-Decision Tree'!$G$42</f>
        <v>Sell/lease back?</v>
      </c>
      <c r="P23" s="2" t="b">
        <v>0</v>
      </c>
    </row>
    <row r="24" spans="1:16" x14ac:dyDescent="0.2">
      <c r="A24" s="2">
        <f>'Q1-Decision Tree'!$H$33</f>
        <v>2.2999999999999998</v>
      </c>
      <c r="B24" s="1" t="s">
        <v>70</v>
      </c>
      <c r="C24" s="2">
        <v>0</v>
      </c>
      <c r="H24" s="2" t="s">
        <v>56</v>
      </c>
      <c r="I24" s="2" t="s">
        <v>56</v>
      </c>
      <c r="J24" s="2">
        <f>'Q1-Decision Tree'!$G$33</f>
        <v>2.9</v>
      </c>
      <c r="K24" s="2">
        <f>'Q1-Decision Tree'!$G$32</f>
        <v>0.6</v>
      </c>
      <c r="L24" s="2" t="s">
        <v>78</v>
      </c>
      <c r="M24" s="1" t="s">
        <v>57</v>
      </c>
      <c r="P24" s="2" t="b">
        <v>0</v>
      </c>
    </row>
    <row r="25" spans="1:16" x14ac:dyDescent="0.2">
      <c r="A25" s="2">
        <f>'Q1-Decision Tree'!$H$37</f>
        <v>0.70000000000000007</v>
      </c>
      <c r="B25" s="1" t="s">
        <v>71</v>
      </c>
      <c r="C25" s="2">
        <v>0</v>
      </c>
      <c r="H25" s="2" t="s">
        <v>56</v>
      </c>
      <c r="I25" s="2" t="s">
        <v>56</v>
      </c>
      <c r="J25" s="2">
        <f>'Q1-Decision Tree'!$G$37</f>
        <v>1.3</v>
      </c>
      <c r="K25" s="2">
        <f>'Q1-Decision Tree'!$G$36</f>
        <v>0.4</v>
      </c>
      <c r="L25" s="2" t="s">
        <v>78</v>
      </c>
      <c r="M25" s="1" t="s">
        <v>57</v>
      </c>
      <c r="P25" s="2" t="b">
        <v>0</v>
      </c>
    </row>
    <row r="26" spans="1:16" x14ac:dyDescent="0.2">
      <c r="A26" s="2">
        <f>'Q1-Decision Tree'!$H$41</f>
        <v>1.5</v>
      </c>
      <c r="B26" s="1" t="s">
        <v>9</v>
      </c>
      <c r="C26" s="2">
        <v>0</v>
      </c>
      <c r="H26" s="2" t="s">
        <v>56</v>
      </c>
      <c r="I26" s="2" t="s">
        <v>56</v>
      </c>
      <c r="J26" s="2">
        <f>'Q1-Decision Tree'!$G$41</f>
        <v>2.1</v>
      </c>
      <c r="L26" s="2" t="s">
        <v>81</v>
      </c>
      <c r="M26" s="1" t="s">
        <v>57</v>
      </c>
      <c r="P26" s="2" t="b">
        <v>0</v>
      </c>
    </row>
    <row r="27" spans="1:16" x14ac:dyDescent="0.2">
      <c r="A27" s="2">
        <f>'Q1-Decision Tree'!$H$45</f>
        <v>1.7999999999999998</v>
      </c>
      <c r="B27" s="1" t="s">
        <v>12</v>
      </c>
      <c r="C27" s="2">
        <v>0</v>
      </c>
      <c r="H27" s="2" t="s">
        <v>56</v>
      </c>
      <c r="I27" s="2" t="s">
        <v>56</v>
      </c>
      <c r="J27" s="2">
        <f>'Q1-Decision Tree'!$G$45</f>
        <v>2.4</v>
      </c>
      <c r="L27" s="2" t="s">
        <v>81</v>
      </c>
      <c r="M27" s="1" t="s">
        <v>57</v>
      </c>
      <c r="P27" s="2" t="b">
        <v>0</v>
      </c>
    </row>
    <row r="28" spans="1:16" x14ac:dyDescent="0.2">
      <c r="A28" s="2">
        <f>'Q1-Decision Tree'!$E$49</f>
        <v>1.96</v>
      </c>
      <c r="B28" s="1" t="s">
        <v>76</v>
      </c>
      <c r="C28" s="2">
        <v>0</v>
      </c>
      <c r="I28" s="2" t="s">
        <v>56</v>
      </c>
      <c r="J28" s="2">
        <f>'Q1-Decision Tree'!$D$49</f>
        <v>0</v>
      </c>
      <c r="K28" s="2">
        <f>'Q1-Decision Tree'!$D$48</f>
        <v>0.7</v>
      </c>
      <c r="L28" s="2" t="s">
        <v>85</v>
      </c>
      <c r="M28" s="1" t="s">
        <v>57</v>
      </c>
      <c r="O28" s="2" t="str">
        <f>'Q1-Decision Tree'!$E$48</f>
        <v>EMV for Economic trend</v>
      </c>
      <c r="P28" s="2" t="b">
        <v>0</v>
      </c>
    </row>
    <row r="29" spans="1:16" x14ac:dyDescent="0.2">
      <c r="A29" s="2">
        <f>'Q1-Decision Tree'!$E$57</f>
        <v>2.1</v>
      </c>
      <c r="B29" s="1" t="s">
        <v>77</v>
      </c>
      <c r="C29" s="2">
        <v>0</v>
      </c>
      <c r="I29" s="2" t="s">
        <v>56</v>
      </c>
      <c r="J29" s="2">
        <f>'Q1-Decision Tree'!$D$57</f>
        <v>0</v>
      </c>
      <c r="K29" s="2">
        <f>'Q1-Decision Tree'!$D$56</f>
        <v>0.30000000000000004</v>
      </c>
      <c r="L29" s="2" t="s">
        <v>88</v>
      </c>
      <c r="M29" s="1" t="s">
        <v>57</v>
      </c>
      <c r="O29" s="2" t="str">
        <f>'Q1-Decision Tree'!$E$56</f>
        <v>Sell/Lease back?</v>
      </c>
      <c r="P29" s="2" t="b">
        <v>0</v>
      </c>
    </row>
    <row r="30" spans="1:16" x14ac:dyDescent="0.2">
      <c r="A30" s="2">
        <f>'Q1-Decision Tree'!$F$47</f>
        <v>2.6</v>
      </c>
      <c r="B30" s="1" t="s">
        <v>70</v>
      </c>
      <c r="C30" s="2">
        <v>0</v>
      </c>
      <c r="H30" s="2" t="s">
        <v>56</v>
      </c>
      <c r="I30" s="2" t="s">
        <v>56</v>
      </c>
      <c r="J30" s="2">
        <f>'Q1-Decision Tree'!$E$47</f>
        <v>2.9</v>
      </c>
      <c r="K30" s="2">
        <f>'Q1-Decision Tree'!$E$46</f>
        <v>0.6</v>
      </c>
      <c r="L30" s="2" t="s">
        <v>84</v>
      </c>
      <c r="M30" s="1" t="s">
        <v>57</v>
      </c>
      <c r="P30" s="2" t="b">
        <v>0</v>
      </c>
    </row>
    <row r="31" spans="1:16" x14ac:dyDescent="0.2">
      <c r="A31" s="2">
        <f>'Q1-Decision Tree'!$F$51</f>
        <v>1</v>
      </c>
      <c r="B31" s="1" t="s">
        <v>71</v>
      </c>
      <c r="C31" s="2">
        <v>0</v>
      </c>
      <c r="H31" s="2" t="s">
        <v>56</v>
      </c>
      <c r="I31" s="2" t="s">
        <v>56</v>
      </c>
      <c r="J31" s="2">
        <f>'Q1-Decision Tree'!$E$51</f>
        <v>1.3</v>
      </c>
      <c r="K31" s="2">
        <f>'Q1-Decision Tree'!$E$50</f>
        <v>0.4</v>
      </c>
      <c r="L31" s="2" t="s">
        <v>84</v>
      </c>
      <c r="M31" s="1" t="s">
        <v>57</v>
      </c>
      <c r="P31" s="2" t="b">
        <v>0</v>
      </c>
    </row>
    <row r="32" spans="1:16" x14ac:dyDescent="0.2">
      <c r="A32" s="2">
        <f>'Q1-Decision Tree'!$F$55</f>
        <v>1.8</v>
      </c>
      <c r="B32" s="1" t="s">
        <v>9</v>
      </c>
      <c r="C32" s="2">
        <v>0</v>
      </c>
      <c r="H32" s="2" t="s">
        <v>56</v>
      </c>
      <c r="I32" s="2" t="s">
        <v>56</v>
      </c>
      <c r="J32" s="2">
        <f>'Q1-Decision Tree'!$E$55</f>
        <v>2.1</v>
      </c>
      <c r="L32" s="2" t="s">
        <v>87</v>
      </c>
      <c r="M32" s="1" t="s">
        <v>57</v>
      </c>
      <c r="P32" s="2" t="b">
        <v>0</v>
      </c>
    </row>
    <row r="33" spans="1:16" x14ac:dyDescent="0.2">
      <c r="A33" s="2">
        <f>'Q1-Decision Tree'!$F$59</f>
        <v>2.1</v>
      </c>
      <c r="B33" s="1" t="s">
        <v>12</v>
      </c>
      <c r="C33" s="2">
        <v>0</v>
      </c>
      <c r="H33" s="2" t="s">
        <v>56</v>
      </c>
      <c r="I33" s="2" t="s">
        <v>56</v>
      </c>
      <c r="J33" s="2">
        <f>'Q1-Decision Tree'!$E$59</f>
        <v>2.4</v>
      </c>
      <c r="L33" s="2" t="s">
        <v>87</v>
      </c>
      <c r="M33" s="1" t="s">
        <v>57</v>
      </c>
      <c r="P33" s="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75C9F-CAFD-48BC-B784-4B543BE411CC}">
  <dimension ref="A1:E19"/>
  <sheetViews>
    <sheetView showGridLines="0" workbookViewId="0">
      <selection activeCell="D23" sqref="D23"/>
    </sheetView>
  </sheetViews>
  <sheetFormatPr baseColWidth="10" defaultColWidth="8.83203125" defaultRowHeight="15" x14ac:dyDescent="0.2"/>
  <cols>
    <col min="1" max="1" width="18.5" customWidth="1"/>
    <col min="2" max="2" width="21.33203125" customWidth="1"/>
    <col min="3" max="3" width="19.6640625" customWidth="1"/>
    <col min="4" max="4" width="22" customWidth="1"/>
    <col min="5" max="5" width="23" customWidth="1"/>
    <col min="6" max="6" width="26.5" customWidth="1"/>
    <col min="7" max="7" width="16.6640625" customWidth="1"/>
  </cols>
  <sheetData>
    <row r="1" spans="1:5" s="14" customFormat="1" ht="18" x14ac:dyDescent="0.2">
      <c r="A1" s="17" t="s">
        <v>145</v>
      </c>
    </row>
    <row r="2" spans="1:5" s="15" customFormat="1" ht="11" x14ac:dyDescent="0.15">
      <c r="A2" s="18" t="s">
        <v>89</v>
      </c>
    </row>
    <row r="3" spans="1:5" s="15" customFormat="1" ht="11" x14ac:dyDescent="0.15">
      <c r="A3" s="18" t="s">
        <v>146</v>
      </c>
    </row>
    <row r="4" spans="1:5" s="16" customFormat="1" ht="11" x14ac:dyDescent="0.15">
      <c r="A4" s="19" t="s">
        <v>90</v>
      </c>
    </row>
    <row r="6" spans="1:5" ht="15" customHeight="1" x14ac:dyDescent="0.2">
      <c r="A6" s="6"/>
      <c r="B6" s="7" t="s">
        <v>60</v>
      </c>
    </row>
    <row r="7" spans="1:5" ht="15" customHeight="1" x14ac:dyDescent="0.2">
      <c r="A7" s="6"/>
      <c r="B7" s="8">
        <v>2.17</v>
      </c>
    </row>
    <row r="8" spans="1:5" ht="15" customHeight="1" x14ac:dyDescent="0.2">
      <c r="D8" s="13">
        <v>0.6</v>
      </c>
      <c r="E8" s="5">
        <v>0.15</v>
      </c>
    </row>
    <row r="9" spans="1:5" ht="15" customHeight="1" x14ac:dyDescent="0.2">
      <c r="D9" s="10">
        <v>3.4</v>
      </c>
      <c r="E9" s="4">
        <v>3.1</v>
      </c>
    </row>
    <row r="10" spans="1:5" ht="15" customHeight="1" x14ac:dyDescent="0.2">
      <c r="C10" s="13">
        <v>0.25</v>
      </c>
      <c r="D10" s="11" t="s">
        <v>141</v>
      </c>
    </row>
    <row r="11" spans="1:5" ht="15" customHeight="1" x14ac:dyDescent="0.2">
      <c r="C11" s="6">
        <v>0</v>
      </c>
      <c r="D11" s="12">
        <v>2.38</v>
      </c>
    </row>
    <row r="12" spans="1:5" ht="15" customHeight="1" x14ac:dyDescent="0.2">
      <c r="D12" s="13">
        <v>0.4</v>
      </c>
      <c r="E12" s="5">
        <v>0.1</v>
      </c>
    </row>
    <row r="13" spans="1:5" ht="15" customHeight="1" x14ac:dyDescent="0.2">
      <c r="D13" s="10">
        <v>1.6</v>
      </c>
      <c r="E13" s="4">
        <v>1.3</v>
      </c>
    </row>
    <row r="14" spans="1:5" ht="15" customHeight="1" x14ac:dyDescent="0.2">
      <c r="B14" s="9" t="b">
        <v>1</v>
      </c>
      <c r="C14" s="11" t="s">
        <v>140</v>
      </c>
    </row>
    <row r="15" spans="1:5" ht="15" customHeight="1" x14ac:dyDescent="0.2">
      <c r="B15" s="10">
        <v>-0.3</v>
      </c>
      <c r="C15" s="12">
        <v>2.17</v>
      </c>
    </row>
    <row r="16" spans="1:5" ht="15" customHeight="1" x14ac:dyDescent="0.2">
      <c r="C16" s="13">
        <v>0.75</v>
      </c>
      <c r="D16" s="7" t="s">
        <v>142</v>
      </c>
    </row>
    <row r="17" spans="3:5" ht="15" customHeight="1" x14ac:dyDescent="0.2">
      <c r="C17" s="6">
        <v>0</v>
      </c>
      <c r="D17" s="8">
        <v>2.1</v>
      </c>
    </row>
    <row r="18" spans="3:5" ht="15" customHeight="1" x14ac:dyDescent="0.2">
      <c r="D18" s="9" t="b">
        <v>1</v>
      </c>
      <c r="E18" s="5">
        <v>0.75</v>
      </c>
    </row>
    <row r="19" spans="3:5" ht="15" customHeight="1" x14ac:dyDescent="0.2">
      <c r="D19" s="10">
        <v>2.4</v>
      </c>
      <c r="E19" s="4">
        <v>2.1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6E40E-F820-4323-848D-F752D5D22E0D}">
  <dimension ref="B1:D34"/>
  <sheetViews>
    <sheetView showGridLines="0" topLeftCell="A5" zoomScale="120" zoomScaleNormal="120" workbookViewId="0">
      <selection activeCell="Q31" sqref="Q31"/>
    </sheetView>
  </sheetViews>
  <sheetFormatPr baseColWidth="10" defaultColWidth="8.83203125" defaultRowHeight="15" x14ac:dyDescent="0.2"/>
  <cols>
    <col min="1" max="1" width="0.33203125" customWidth="1"/>
    <col min="3" max="3" width="5.83203125" bestFit="1" customWidth="1"/>
    <col min="4" max="4" width="8.33203125" bestFit="1" customWidth="1"/>
  </cols>
  <sheetData>
    <row r="1" spans="2:2" s="14" customFormat="1" ht="18" x14ac:dyDescent="0.2">
      <c r="B1" s="17" t="s">
        <v>91</v>
      </c>
    </row>
    <row r="2" spans="2:2" s="15" customFormat="1" ht="11" x14ac:dyDescent="0.15">
      <c r="B2" s="18" t="s">
        <v>89</v>
      </c>
    </row>
    <row r="3" spans="2:2" s="15" customFormat="1" ht="11" x14ac:dyDescent="0.15">
      <c r="B3" s="18" t="s">
        <v>92</v>
      </c>
    </row>
    <row r="4" spans="2:2" s="15" customFormat="1" ht="11" x14ac:dyDescent="0.15">
      <c r="B4" s="18" t="s">
        <v>90</v>
      </c>
    </row>
    <row r="5" spans="2:2" s="16" customFormat="1" ht="11" x14ac:dyDescent="0.15">
      <c r="B5" s="19" t="s">
        <v>93</v>
      </c>
    </row>
    <row r="28" spans="2:4" ht="16" thickBot="1" x14ac:dyDescent="0.25"/>
    <row r="29" spans="2:4" ht="16" thickBot="1" x14ac:dyDescent="0.25">
      <c r="B29" s="85" t="s">
        <v>94</v>
      </c>
      <c r="C29" s="86"/>
      <c r="D29" s="87"/>
    </row>
    <row r="30" spans="2:4" x14ac:dyDescent="0.2">
      <c r="B30" s="23"/>
      <c r="C30" s="88" t="s">
        <v>100</v>
      </c>
      <c r="D30" s="89"/>
    </row>
    <row r="31" spans="2:4" x14ac:dyDescent="0.2">
      <c r="B31" s="24"/>
      <c r="C31" s="21" t="s">
        <v>98</v>
      </c>
      <c r="D31" s="22" t="s">
        <v>99</v>
      </c>
    </row>
    <row r="32" spans="2:4" x14ac:dyDescent="0.2">
      <c r="B32" s="25" t="s">
        <v>95</v>
      </c>
      <c r="C32" s="27">
        <v>1.3</v>
      </c>
      <c r="D32" s="31">
        <v>0.1</v>
      </c>
    </row>
    <row r="33" spans="2:4" x14ac:dyDescent="0.2">
      <c r="B33" s="25" t="s">
        <v>96</v>
      </c>
      <c r="C33" s="27">
        <v>2.1</v>
      </c>
      <c r="D33" s="31">
        <v>0.75</v>
      </c>
    </row>
    <row r="34" spans="2:4" ht="16" thickBot="1" x14ac:dyDescent="0.25">
      <c r="B34" s="26" t="s">
        <v>97</v>
      </c>
      <c r="C34" s="29">
        <v>3.1</v>
      </c>
      <c r="D34" s="32">
        <v>0.15</v>
      </c>
    </row>
  </sheetData>
  <mergeCells count="2">
    <mergeCell ref="B29:D29"/>
    <mergeCell ref="C30:D3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C2E1-C967-479E-9C92-63931FD9FF83}">
  <dimension ref="B1:J41"/>
  <sheetViews>
    <sheetView showGridLines="0" zoomScale="120" zoomScaleNormal="120" workbookViewId="0">
      <selection activeCell="N28" sqref="N28"/>
    </sheetView>
  </sheetViews>
  <sheetFormatPr baseColWidth="10" defaultColWidth="8.83203125" defaultRowHeight="15" x14ac:dyDescent="0.2"/>
  <cols>
    <col min="1" max="1" width="0.33203125" customWidth="1"/>
    <col min="2" max="2" width="3.5" bestFit="1" customWidth="1"/>
    <col min="3" max="3" width="4.83203125" bestFit="1" customWidth="1"/>
    <col min="5" max="5" width="6" bestFit="1" customWidth="1"/>
    <col min="6" max="6" width="8.1640625" bestFit="1" customWidth="1"/>
    <col min="7" max="7" width="10.5" bestFit="1" customWidth="1"/>
    <col min="8" max="8" width="8.1640625" bestFit="1" customWidth="1"/>
    <col min="9" max="9" width="5.33203125" bestFit="1" customWidth="1"/>
    <col min="10" max="10" width="8.1640625" bestFit="1" customWidth="1"/>
  </cols>
  <sheetData>
    <row r="1" spans="2:2" s="14" customFormat="1" ht="18" x14ac:dyDescent="0.2">
      <c r="B1" s="17" t="s">
        <v>101</v>
      </c>
    </row>
    <row r="2" spans="2:2" s="15" customFormat="1" ht="11" x14ac:dyDescent="0.15">
      <c r="B2" s="18" t="s">
        <v>89</v>
      </c>
    </row>
    <row r="3" spans="2:2" s="15" customFormat="1" ht="11" x14ac:dyDescent="0.15">
      <c r="B3" s="18" t="s">
        <v>102</v>
      </c>
    </row>
    <row r="4" spans="2:2" s="15" customFormat="1" ht="11" x14ac:dyDescent="0.15">
      <c r="B4" s="18" t="s">
        <v>103</v>
      </c>
    </row>
    <row r="5" spans="2:2" s="16" customFormat="1" ht="11" x14ac:dyDescent="0.15">
      <c r="B5" s="19" t="s">
        <v>104</v>
      </c>
    </row>
    <row r="28" spans="2:10" ht="16" thickBot="1" x14ac:dyDescent="0.25"/>
    <row r="29" spans="2:10" ht="16" thickBot="1" x14ac:dyDescent="0.25">
      <c r="B29" s="85" t="s">
        <v>105</v>
      </c>
      <c r="C29" s="86"/>
      <c r="D29" s="86"/>
      <c r="E29" s="86"/>
      <c r="F29" s="86"/>
      <c r="G29" s="86"/>
      <c r="H29" s="86"/>
      <c r="I29" s="86"/>
      <c r="J29" s="87"/>
    </row>
    <row r="30" spans="2:10" x14ac:dyDescent="0.2">
      <c r="B30" s="23"/>
      <c r="C30" s="88" t="s">
        <v>113</v>
      </c>
      <c r="D30" s="90"/>
      <c r="E30" s="91" t="s">
        <v>9</v>
      </c>
      <c r="F30" s="90"/>
      <c r="G30" s="91" t="s">
        <v>63</v>
      </c>
      <c r="H30" s="90"/>
      <c r="I30" s="91" t="s">
        <v>64</v>
      </c>
      <c r="J30" s="92"/>
    </row>
    <row r="31" spans="2:10" x14ac:dyDescent="0.2">
      <c r="B31" s="24"/>
      <c r="C31" s="21" t="s">
        <v>98</v>
      </c>
      <c r="D31" s="35" t="s">
        <v>114</v>
      </c>
      <c r="E31" s="21" t="s">
        <v>98</v>
      </c>
      <c r="F31" s="35" t="s">
        <v>114</v>
      </c>
      <c r="G31" s="21" t="s">
        <v>98</v>
      </c>
      <c r="H31" s="35" t="s">
        <v>114</v>
      </c>
      <c r="I31" s="21" t="s">
        <v>98</v>
      </c>
      <c r="J31" s="22" t="s">
        <v>114</v>
      </c>
    </row>
    <row r="32" spans="2:10" x14ac:dyDescent="0.2">
      <c r="B32" s="25" t="s">
        <v>95</v>
      </c>
      <c r="C32" s="33">
        <v>1</v>
      </c>
      <c r="D32" s="36">
        <v>-0.70588235294117652</v>
      </c>
      <c r="E32" s="27">
        <v>2.1</v>
      </c>
      <c r="F32" s="36">
        <v>-3.2258064516128962E-2</v>
      </c>
      <c r="G32" s="27">
        <v>1.81</v>
      </c>
      <c r="H32" s="36">
        <v>-0.16589861751152069</v>
      </c>
      <c r="I32" s="27">
        <v>2.0019999999999998</v>
      </c>
      <c r="J32" s="38">
        <v>-7.741935483870975E-2</v>
      </c>
    </row>
    <row r="33" spans="2:10" x14ac:dyDescent="0.2">
      <c r="B33" s="25" t="s">
        <v>96</v>
      </c>
      <c r="C33" s="33">
        <v>1.5555555555555556</v>
      </c>
      <c r="D33" s="36">
        <v>-0.54248366013071891</v>
      </c>
      <c r="E33" s="27">
        <v>2.1</v>
      </c>
      <c r="F33" s="36">
        <v>-3.2258064516128962E-2</v>
      </c>
      <c r="G33" s="27">
        <v>1.8933333333333335</v>
      </c>
      <c r="H33" s="36">
        <v>-0.12749615975422415</v>
      </c>
      <c r="I33" s="27">
        <v>2.0019999999999998</v>
      </c>
      <c r="J33" s="38">
        <v>-7.741935483870975E-2</v>
      </c>
    </row>
    <row r="34" spans="2:10" x14ac:dyDescent="0.2">
      <c r="B34" s="25" t="s">
        <v>97</v>
      </c>
      <c r="C34" s="33">
        <v>2.1111111111111112</v>
      </c>
      <c r="D34" s="36">
        <v>-0.37908496732026142</v>
      </c>
      <c r="E34" s="27">
        <v>2.1</v>
      </c>
      <c r="F34" s="36">
        <v>-3.2258064516128962E-2</v>
      </c>
      <c r="G34" s="27">
        <v>1.9766666666666668</v>
      </c>
      <c r="H34" s="36">
        <v>-8.9093701996927718E-2</v>
      </c>
      <c r="I34" s="27">
        <v>2.0019999999999998</v>
      </c>
      <c r="J34" s="38">
        <v>-7.741935483870975E-2</v>
      </c>
    </row>
    <row r="35" spans="2:10" x14ac:dyDescent="0.2">
      <c r="B35" s="25" t="s">
        <v>106</v>
      </c>
      <c r="C35" s="33">
        <v>2.6666666666666665</v>
      </c>
      <c r="D35" s="36">
        <v>-0.21568627450980393</v>
      </c>
      <c r="E35" s="27">
        <v>2.1</v>
      </c>
      <c r="F35" s="36">
        <v>-3.2258064516128962E-2</v>
      </c>
      <c r="G35" s="27">
        <v>2.06</v>
      </c>
      <c r="H35" s="36">
        <v>-5.0691244239631283E-2</v>
      </c>
      <c r="I35" s="27">
        <v>2.0019999999999998</v>
      </c>
      <c r="J35" s="38">
        <v>-7.741935483870975E-2</v>
      </c>
    </row>
    <row r="36" spans="2:10" x14ac:dyDescent="0.2">
      <c r="B36" s="25" t="s">
        <v>107</v>
      </c>
      <c r="C36" s="33">
        <v>3.2222222222222223</v>
      </c>
      <c r="D36" s="36">
        <v>-5.2287581699346351E-2</v>
      </c>
      <c r="E36" s="27">
        <v>2.1</v>
      </c>
      <c r="F36" s="36">
        <v>-3.2258064516128962E-2</v>
      </c>
      <c r="G36" s="27">
        <v>2.1433333333333335</v>
      </c>
      <c r="H36" s="36">
        <v>-1.2288786482334745E-2</v>
      </c>
      <c r="I36" s="27">
        <v>2.0019999999999998</v>
      </c>
      <c r="J36" s="38">
        <v>-7.741935483870975E-2</v>
      </c>
    </row>
    <row r="37" spans="2:10" x14ac:dyDescent="0.2">
      <c r="B37" s="25" t="s">
        <v>108</v>
      </c>
      <c r="C37" s="33">
        <v>3.7777777777777777</v>
      </c>
      <c r="D37" s="36">
        <v>0.1111111111111111</v>
      </c>
      <c r="E37" s="27">
        <v>2.1</v>
      </c>
      <c r="F37" s="36">
        <v>-3.2258064516128962E-2</v>
      </c>
      <c r="G37" s="27">
        <v>2.2266666666666666</v>
      </c>
      <c r="H37" s="36">
        <v>2.6113671274961586E-2</v>
      </c>
      <c r="I37" s="27">
        <v>2.0019999999999998</v>
      </c>
      <c r="J37" s="38">
        <v>-7.741935483870975E-2</v>
      </c>
    </row>
    <row r="38" spans="2:10" x14ac:dyDescent="0.2">
      <c r="B38" s="25" t="s">
        <v>109</v>
      </c>
      <c r="C38" s="33">
        <v>4.333333333333333</v>
      </c>
      <c r="D38" s="36">
        <v>0.2745098039215686</v>
      </c>
      <c r="E38" s="27">
        <v>2.1</v>
      </c>
      <c r="F38" s="36">
        <v>-3.2258064516128962E-2</v>
      </c>
      <c r="G38" s="27">
        <v>2.31</v>
      </c>
      <c r="H38" s="36">
        <v>6.4516129032258118E-2</v>
      </c>
      <c r="I38" s="27">
        <v>2.0019999999999998</v>
      </c>
      <c r="J38" s="38">
        <v>-7.741935483870975E-2</v>
      </c>
    </row>
    <row r="39" spans="2:10" x14ac:dyDescent="0.2">
      <c r="B39" s="25" t="s">
        <v>110</v>
      </c>
      <c r="C39" s="33">
        <v>4.8888888888888893</v>
      </c>
      <c r="D39" s="36">
        <v>0.43790849673202631</v>
      </c>
      <c r="E39" s="27">
        <v>2.1</v>
      </c>
      <c r="F39" s="36">
        <v>-3.2258064516128962E-2</v>
      </c>
      <c r="G39" s="27">
        <v>2.3933333333333335</v>
      </c>
      <c r="H39" s="36">
        <v>0.10291858678955466</v>
      </c>
      <c r="I39" s="27">
        <v>2.0019999999999998</v>
      </c>
      <c r="J39" s="38">
        <v>-7.741935483870975E-2</v>
      </c>
    </row>
    <row r="40" spans="2:10" x14ac:dyDescent="0.2">
      <c r="B40" s="25" t="s">
        <v>111</v>
      </c>
      <c r="C40" s="33">
        <v>5.4444444444444446</v>
      </c>
      <c r="D40" s="36">
        <v>0.60130718954248374</v>
      </c>
      <c r="E40" s="27">
        <v>2.1</v>
      </c>
      <c r="F40" s="36">
        <v>-3.2258064516128962E-2</v>
      </c>
      <c r="G40" s="27">
        <v>2.476666666666667</v>
      </c>
      <c r="H40" s="36">
        <v>0.14132104454685121</v>
      </c>
      <c r="I40" s="27">
        <v>2.0019999999999998</v>
      </c>
      <c r="J40" s="38">
        <v>-7.741935483870975E-2</v>
      </c>
    </row>
    <row r="41" spans="2:10" ht="16" thickBot="1" x14ac:dyDescent="0.25">
      <c r="B41" s="26" t="s">
        <v>112</v>
      </c>
      <c r="C41" s="34">
        <v>6</v>
      </c>
      <c r="D41" s="37">
        <v>0.76470588235294124</v>
      </c>
      <c r="E41" s="29">
        <v>2.1</v>
      </c>
      <c r="F41" s="37">
        <v>-3.2258064516128962E-2</v>
      </c>
      <c r="G41" s="29">
        <v>2.56</v>
      </c>
      <c r="H41" s="37">
        <v>0.17972350230414752</v>
      </c>
      <c r="I41" s="29">
        <v>2.0019999999999998</v>
      </c>
      <c r="J41" s="39">
        <v>-7.741935483870975E-2</v>
      </c>
    </row>
  </sheetData>
  <mergeCells count="5">
    <mergeCell ref="B29:J29"/>
    <mergeCell ref="C30:D30"/>
    <mergeCell ref="E30:F30"/>
    <mergeCell ref="G30:H30"/>
    <mergeCell ref="I30:J3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5477-4D2D-44B3-8E70-42910B96DE21}">
  <dimension ref="B1:J41"/>
  <sheetViews>
    <sheetView showGridLines="0" workbookViewId="0">
      <selection activeCell="W23" sqref="W23"/>
    </sheetView>
  </sheetViews>
  <sheetFormatPr baseColWidth="10" defaultColWidth="8.83203125" defaultRowHeight="15" x14ac:dyDescent="0.2"/>
  <cols>
    <col min="1" max="1" width="0.33203125" customWidth="1"/>
    <col min="2" max="2" width="3.5" bestFit="1" customWidth="1"/>
    <col min="3" max="3" width="4.83203125" bestFit="1" customWidth="1"/>
    <col min="5" max="5" width="6" bestFit="1" customWidth="1"/>
    <col min="6" max="6" width="8.1640625" bestFit="1" customWidth="1"/>
    <col min="7" max="7" width="10.5" bestFit="1" customWidth="1"/>
    <col min="8" max="8" width="8.1640625" bestFit="1" customWidth="1"/>
    <col min="9" max="9" width="5.33203125" bestFit="1" customWidth="1"/>
    <col min="10" max="10" width="8.1640625" bestFit="1" customWidth="1"/>
  </cols>
  <sheetData>
    <row r="1" spans="2:2" s="14" customFormat="1" ht="18" x14ac:dyDescent="0.2">
      <c r="B1" s="17" t="s">
        <v>101</v>
      </c>
    </row>
    <row r="2" spans="2:2" s="15" customFormat="1" ht="11" x14ac:dyDescent="0.15">
      <c r="B2" s="18" t="s">
        <v>89</v>
      </c>
    </row>
    <row r="3" spans="2:2" s="15" customFormat="1" ht="11" x14ac:dyDescent="0.15">
      <c r="B3" s="18" t="s">
        <v>102</v>
      </c>
    </row>
    <row r="4" spans="2:2" s="15" customFormat="1" ht="11" x14ac:dyDescent="0.15">
      <c r="B4" s="18" t="s">
        <v>103</v>
      </c>
    </row>
    <row r="5" spans="2:2" s="16" customFormat="1" ht="11" x14ac:dyDescent="0.15">
      <c r="B5" s="19" t="s">
        <v>115</v>
      </c>
    </row>
    <row r="28" spans="2:10" ht="16" thickBot="1" x14ac:dyDescent="0.25"/>
    <row r="29" spans="2:10" ht="16" thickBot="1" x14ac:dyDescent="0.25">
      <c r="B29" s="85" t="s">
        <v>105</v>
      </c>
      <c r="C29" s="86"/>
      <c r="D29" s="86"/>
      <c r="E29" s="86"/>
      <c r="F29" s="86"/>
      <c r="G29" s="86"/>
      <c r="H29" s="86"/>
      <c r="I29" s="86"/>
      <c r="J29" s="87"/>
    </row>
    <row r="30" spans="2:10" x14ac:dyDescent="0.2">
      <c r="B30" s="23"/>
      <c r="C30" s="88" t="s">
        <v>113</v>
      </c>
      <c r="D30" s="90"/>
      <c r="E30" s="91" t="s">
        <v>9</v>
      </c>
      <c r="F30" s="90"/>
      <c r="G30" s="91" t="s">
        <v>63</v>
      </c>
      <c r="H30" s="90"/>
      <c r="I30" s="91" t="s">
        <v>64</v>
      </c>
      <c r="J30" s="92"/>
    </row>
    <row r="31" spans="2:10" x14ac:dyDescent="0.2">
      <c r="B31" s="24"/>
      <c r="C31" s="21" t="s">
        <v>98</v>
      </c>
      <c r="D31" s="35" t="s">
        <v>114</v>
      </c>
      <c r="E31" s="21" t="s">
        <v>98</v>
      </c>
      <c r="F31" s="35" t="s">
        <v>114</v>
      </c>
      <c r="G31" s="21" t="s">
        <v>98</v>
      </c>
      <c r="H31" s="35" t="s">
        <v>114</v>
      </c>
      <c r="I31" s="21" t="s">
        <v>98</v>
      </c>
      <c r="J31" s="22" t="s">
        <v>114</v>
      </c>
    </row>
    <row r="32" spans="2:10" x14ac:dyDescent="0.2">
      <c r="B32" s="25" t="s">
        <v>95</v>
      </c>
      <c r="C32" s="33">
        <v>0.1</v>
      </c>
      <c r="D32" s="36">
        <v>-0.6</v>
      </c>
      <c r="E32" s="27">
        <v>2.1</v>
      </c>
      <c r="F32" s="36">
        <v>-3.2258064516128962E-2</v>
      </c>
      <c r="G32" s="27">
        <v>2.1280000000000001</v>
      </c>
      <c r="H32" s="36">
        <v>-1.9354838709677333E-2</v>
      </c>
      <c r="I32" s="27">
        <v>2.0019999999999998</v>
      </c>
      <c r="J32" s="38">
        <v>-7.741935483870975E-2</v>
      </c>
    </row>
    <row r="33" spans="2:10" x14ac:dyDescent="0.2">
      <c r="B33" s="25" t="s">
        <v>96</v>
      </c>
      <c r="C33" s="33">
        <v>0.19444444444444445</v>
      </c>
      <c r="D33" s="36">
        <v>-0.22222222222222221</v>
      </c>
      <c r="E33" s="27">
        <v>2.1</v>
      </c>
      <c r="F33" s="36">
        <v>-3.2258064516128962E-2</v>
      </c>
      <c r="G33" s="27">
        <v>2.1544444444444446</v>
      </c>
      <c r="H33" s="36">
        <v>-7.1684587813619005E-3</v>
      </c>
      <c r="I33" s="27">
        <v>2.0019999999999998</v>
      </c>
      <c r="J33" s="38">
        <v>-7.741935483870975E-2</v>
      </c>
    </row>
    <row r="34" spans="2:10" x14ac:dyDescent="0.2">
      <c r="B34" s="25" t="s">
        <v>97</v>
      </c>
      <c r="C34" s="33">
        <v>0.28888888888888886</v>
      </c>
      <c r="D34" s="36">
        <v>0.15555555555555545</v>
      </c>
      <c r="E34" s="27">
        <v>2.1</v>
      </c>
      <c r="F34" s="36">
        <v>-3.2258064516128962E-2</v>
      </c>
      <c r="G34" s="27">
        <v>2.1808888888888891</v>
      </c>
      <c r="H34" s="36">
        <v>5.0179211469535351E-3</v>
      </c>
      <c r="I34" s="27">
        <v>2.0019999999999998</v>
      </c>
      <c r="J34" s="38">
        <v>-7.741935483870975E-2</v>
      </c>
    </row>
    <row r="35" spans="2:10" x14ac:dyDescent="0.2">
      <c r="B35" s="25" t="s">
        <v>106</v>
      </c>
      <c r="C35" s="33">
        <v>0.3833333333333333</v>
      </c>
      <c r="D35" s="36">
        <v>0.53333333333333321</v>
      </c>
      <c r="E35" s="27">
        <v>2.1</v>
      </c>
      <c r="F35" s="36">
        <v>-3.2258064516128962E-2</v>
      </c>
      <c r="G35" s="27">
        <v>2.2073333333333336</v>
      </c>
      <c r="H35" s="36">
        <v>1.720430107526897E-2</v>
      </c>
      <c r="I35" s="27">
        <v>2.0019999999999998</v>
      </c>
      <c r="J35" s="38">
        <v>-7.741935483870975E-2</v>
      </c>
    </row>
    <row r="36" spans="2:10" x14ac:dyDescent="0.2">
      <c r="B36" s="25" t="s">
        <v>107</v>
      </c>
      <c r="C36" s="33">
        <v>0.47777777777777775</v>
      </c>
      <c r="D36" s="36">
        <v>0.91111111111111098</v>
      </c>
      <c r="E36" s="27">
        <v>2.1</v>
      </c>
      <c r="F36" s="36">
        <v>-3.2258064516128962E-2</v>
      </c>
      <c r="G36" s="27">
        <v>2.2337777777777776</v>
      </c>
      <c r="H36" s="36">
        <v>2.9390681003584201E-2</v>
      </c>
      <c r="I36" s="27">
        <v>2.0019999999999998</v>
      </c>
      <c r="J36" s="38">
        <v>-7.741935483870975E-2</v>
      </c>
    </row>
    <row r="37" spans="2:10" x14ac:dyDescent="0.2">
      <c r="B37" s="25" t="s">
        <v>108</v>
      </c>
      <c r="C37" s="33">
        <v>0.57222222222222219</v>
      </c>
      <c r="D37" s="36">
        <v>1.2888888888888888</v>
      </c>
      <c r="E37" s="27">
        <v>2.1</v>
      </c>
      <c r="F37" s="36">
        <v>-3.2258064516128962E-2</v>
      </c>
      <c r="G37" s="27">
        <v>2.2602222222222221</v>
      </c>
      <c r="H37" s="36">
        <v>4.1577060931899633E-2</v>
      </c>
      <c r="I37" s="27">
        <v>2.0019999999999998</v>
      </c>
      <c r="J37" s="38">
        <v>-7.741935483870975E-2</v>
      </c>
    </row>
    <row r="38" spans="2:10" x14ac:dyDescent="0.2">
      <c r="B38" s="25" t="s">
        <v>109</v>
      </c>
      <c r="C38" s="33">
        <v>0.66666666666666663</v>
      </c>
      <c r="D38" s="36">
        <v>1.6666666666666665</v>
      </c>
      <c r="E38" s="27">
        <v>2.1</v>
      </c>
      <c r="F38" s="36">
        <v>-3.2258064516128962E-2</v>
      </c>
      <c r="G38" s="27">
        <v>2.2866666666666666</v>
      </c>
      <c r="H38" s="36">
        <v>5.3763440860215068E-2</v>
      </c>
      <c r="I38" s="27">
        <v>2.0019999999999998</v>
      </c>
      <c r="J38" s="38">
        <v>-7.741935483870975E-2</v>
      </c>
    </row>
    <row r="39" spans="2:10" x14ac:dyDescent="0.2">
      <c r="B39" s="25" t="s">
        <v>110</v>
      </c>
      <c r="C39" s="33">
        <v>0.76111111111111107</v>
      </c>
      <c r="D39" s="36">
        <v>2.0444444444444443</v>
      </c>
      <c r="E39" s="27">
        <v>2.1</v>
      </c>
      <c r="F39" s="36">
        <v>-3.2258064516128962E-2</v>
      </c>
      <c r="G39" s="27">
        <v>2.3131111111111111</v>
      </c>
      <c r="H39" s="36">
        <v>6.5949820788530497E-2</v>
      </c>
      <c r="I39" s="27">
        <v>2.0019999999999998</v>
      </c>
      <c r="J39" s="38">
        <v>-7.741935483870975E-2</v>
      </c>
    </row>
    <row r="40" spans="2:10" x14ac:dyDescent="0.2">
      <c r="B40" s="25" t="s">
        <v>111</v>
      </c>
      <c r="C40" s="33">
        <v>0.85555555555555551</v>
      </c>
      <c r="D40" s="36">
        <v>2.4222222222222221</v>
      </c>
      <c r="E40" s="27">
        <v>2.1</v>
      </c>
      <c r="F40" s="36">
        <v>-3.2258064516128962E-2</v>
      </c>
      <c r="G40" s="27">
        <v>2.3395555555555552</v>
      </c>
      <c r="H40" s="36">
        <v>7.8136200716845738E-2</v>
      </c>
      <c r="I40" s="27">
        <v>2.0019999999999998</v>
      </c>
      <c r="J40" s="38">
        <v>-7.741935483870975E-2</v>
      </c>
    </row>
    <row r="41" spans="2:10" ht="16" thickBot="1" x14ac:dyDescent="0.25">
      <c r="B41" s="26" t="s">
        <v>112</v>
      </c>
      <c r="C41" s="34">
        <v>0.95</v>
      </c>
      <c r="D41" s="37">
        <v>2.8</v>
      </c>
      <c r="E41" s="29">
        <v>2.1</v>
      </c>
      <c r="F41" s="37">
        <v>-3.2258064516128962E-2</v>
      </c>
      <c r="G41" s="29">
        <v>2.3659999999999997</v>
      </c>
      <c r="H41" s="37">
        <v>9.0322580645161174E-2</v>
      </c>
      <c r="I41" s="29">
        <v>2.0019999999999998</v>
      </c>
      <c r="J41" s="39">
        <v>-7.741935483870975E-2</v>
      </c>
    </row>
  </sheetData>
  <mergeCells count="5">
    <mergeCell ref="B29:J29"/>
    <mergeCell ref="C30:D30"/>
    <mergeCell ref="E30:F30"/>
    <mergeCell ref="G30:H30"/>
    <mergeCell ref="I30:J3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5C0A-6458-41B8-9B17-DB244E728E90}">
  <dimension ref="B1:J41"/>
  <sheetViews>
    <sheetView showGridLines="0" workbookViewId="0">
      <selection activeCell="T22" sqref="T22"/>
    </sheetView>
  </sheetViews>
  <sheetFormatPr baseColWidth="10" defaultColWidth="8.83203125" defaultRowHeight="15" x14ac:dyDescent="0.2"/>
  <cols>
    <col min="1" max="1" width="0.33203125" customWidth="1"/>
    <col min="2" max="2" width="3.5" bestFit="1" customWidth="1"/>
    <col min="3" max="3" width="4.83203125" bestFit="1" customWidth="1"/>
    <col min="5" max="5" width="6" bestFit="1" customWidth="1"/>
    <col min="6" max="6" width="8.1640625" bestFit="1" customWidth="1"/>
    <col min="7" max="7" width="4.83203125" bestFit="1" customWidth="1"/>
    <col min="8" max="8" width="8.1640625" bestFit="1" customWidth="1"/>
    <col min="9" max="9" width="10.5" bestFit="1" customWidth="1"/>
    <col min="10" max="10" width="8.1640625" bestFit="1" customWidth="1"/>
  </cols>
  <sheetData>
    <row r="1" spans="2:2" s="14" customFormat="1" ht="18" x14ac:dyDescent="0.2">
      <c r="B1" s="17" t="s">
        <v>101</v>
      </c>
    </row>
    <row r="2" spans="2:2" s="15" customFormat="1" ht="11" x14ac:dyDescent="0.15">
      <c r="B2" s="18" t="s">
        <v>89</v>
      </c>
    </row>
    <row r="3" spans="2:2" s="15" customFormat="1" ht="11" x14ac:dyDescent="0.15">
      <c r="B3" s="18" t="s">
        <v>102</v>
      </c>
    </row>
    <row r="4" spans="2:2" s="15" customFormat="1" ht="11" x14ac:dyDescent="0.15">
      <c r="B4" s="18" t="s">
        <v>103</v>
      </c>
    </row>
    <row r="5" spans="2:2" s="16" customFormat="1" ht="11" x14ac:dyDescent="0.15">
      <c r="B5" s="19" t="s">
        <v>116</v>
      </c>
    </row>
    <row r="28" spans="2:10" ht="16" thickBot="1" x14ac:dyDescent="0.25"/>
    <row r="29" spans="2:10" ht="16" thickBot="1" x14ac:dyDescent="0.25">
      <c r="B29" s="85" t="s">
        <v>105</v>
      </c>
      <c r="C29" s="86"/>
      <c r="D29" s="86"/>
      <c r="E29" s="86"/>
      <c r="F29" s="86"/>
      <c r="G29" s="86"/>
      <c r="H29" s="86"/>
      <c r="I29" s="86"/>
      <c r="J29" s="87"/>
    </row>
    <row r="30" spans="2:10" x14ac:dyDescent="0.2">
      <c r="B30" s="23"/>
      <c r="C30" s="88" t="s">
        <v>113</v>
      </c>
      <c r="D30" s="90"/>
      <c r="E30" s="91" t="s">
        <v>9</v>
      </c>
      <c r="F30" s="90"/>
      <c r="G30" s="91" t="s">
        <v>63</v>
      </c>
      <c r="H30" s="90"/>
      <c r="I30" s="91" t="s">
        <v>64</v>
      </c>
      <c r="J30" s="92"/>
    </row>
    <row r="31" spans="2:10" x14ac:dyDescent="0.2">
      <c r="B31" s="24"/>
      <c r="C31" s="21" t="s">
        <v>98</v>
      </c>
      <c r="D31" s="35" t="s">
        <v>114</v>
      </c>
      <c r="E31" s="21" t="s">
        <v>98</v>
      </c>
      <c r="F31" s="35" t="s">
        <v>114</v>
      </c>
      <c r="G31" s="21" t="s">
        <v>98</v>
      </c>
      <c r="H31" s="35" t="s">
        <v>114</v>
      </c>
      <c r="I31" s="21" t="s">
        <v>98</v>
      </c>
      <c r="J31" s="22" t="s">
        <v>114</v>
      </c>
    </row>
    <row r="32" spans="2:10" x14ac:dyDescent="0.2">
      <c r="B32" s="25" t="s">
        <v>95</v>
      </c>
      <c r="C32" s="33">
        <v>0.1</v>
      </c>
      <c r="D32" s="36">
        <v>-0.8571428571428571</v>
      </c>
      <c r="E32" s="27">
        <v>2.1</v>
      </c>
      <c r="F32" s="36">
        <v>-3.2258064516128962E-2</v>
      </c>
      <c r="G32" s="27">
        <v>2.17</v>
      </c>
      <c r="H32" s="36">
        <v>0</v>
      </c>
      <c r="I32" s="27">
        <v>2.0860000000000003</v>
      </c>
      <c r="J32" s="38">
        <v>-3.8709677419354667E-2</v>
      </c>
    </row>
    <row r="33" spans="2:10" x14ac:dyDescent="0.2">
      <c r="B33" s="25" t="s">
        <v>96</v>
      </c>
      <c r="C33" s="33">
        <v>0.19444444444444445</v>
      </c>
      <c r="D33" s="36">
        <v>-0.72222222222222221</v>
      </c>
      <c r="E33" s="27">
        <v>2.1</v>
      </c>
      <c r="F33" s="36">
        <v>-3.2258064516128962E-2</v>
      </c>
      <c r="G33" s="27">
        <v>2.17</v>
      </c>
      <c r="H33" s="36">
        <v>0</v>
      </c>
      <c r="I33" s="27">
        <v>2.0727777777777781</v>
      </c>
      <c r="J33" s="38">
        <v>-4.4802867383512385E-2</v>
      </c>
    </row>
    <row r="34" spans="2:10" x14ac:dyDescent="0.2">
      <c r="B34" s="25" t="s">
        <v>97</v>
      </c>
      <c r="C34" s="33">
        <v>0.28888888888888886</v>
      </c>
      <c r="D34" s="36">
        <v>-0.58730158730158732</v>
      </c>
      <c r="E34" s="27">
        <v>2.1</v>
      </c>
      <c r="F34" s="36">
        <v>-3.2258064516128962E-2</v>
      </c>
      <c r="G34" s="27">
        <v>2.17</v>
      </c>
      <c r="H34" s="36">
        <v>0</v>
      </c>
      <c r="I34" s="27">
        <v>2.0595555555555558</v>
      </c>
      <c r="J34" s="38">
        <v>-5.0896057347670103E-2</v>
      </c>
    </row>
    <row r="35" spans="2:10" x14ac:dyDescent="0.2">
      <c r="B35" s="25" t="s">
        <v>106</v>
      </c>
      <c r="C35" s="33">
        <v>0.3833333333333333</v>
      </c>
      <c r="D35" s="36">
        <v>-0.45238095238095238</v>
      </c>
      <c r="E35" s="27">
        <v>2.1</v>
      </c>
      <c r="F35" s="36">
        <v>-3.2258064516128962E-2</v>
      </c>
      <c r="G35" s="27">
        <v>2.17</v>
      </c>
      <c r="H35" s="36">
        <v>0</v>
      </c>
      <c r="I35" s="27">
        <v>2.0463333333333336</v>
      </c>
      <c r="J35" s="38">
        <v>-5.698924731182782E-2</v>
      </c>
    </row>
    <row r="36" spans="2:10" x14ac:dyDescent="0.2">
      <c r="B36" s="25" t="s">
        <v>107</v>
      </c>
      <c r="C36" s="33">
        <v>0.47777777777777775</v>
      </c>
      <c r="D36" s="36">
        <v>-0.31746031746031744</v>
      </c>
      <c r="E36" s="27">
        <v>2.1</v>
      </c>
      <c r="F36" s="36">
        <v>-3.2258064516128962E-2</v>
      </c>
      <c r="G36" s="27">
        <v>2.17</v>
      </c>
      <c r="H36" s="36">
        <v>0</v>
      </c>
      <c r="I36" s="27">
        <v>2.0331111111111113</v>
      </c>
      <c r="J36" s="38">
        <v>-6.3082437275985545E-2</v>
      </c>
    </row>
    <row r="37" spans="2:10" x14ac:dyDescent="0.2">
      <c r="B37" s="25" t="s">
        <v>108</v>
      </c>
      <c r="C37" s="33">
        <v>0.57222222222222219</v>
      </c>
      <c r="D37" s="36">
        <v>-0.18253968253968253</v>
      </c>
      <c r="E37" s="27">
        <v>2.1</v>
      </c>
      <c r="F37" s="36">
        <v>-3.2258064516128962E-2</v>
      </c>
      <c r="G37" s="27">
        <v>2.17</v>
      </c>
      <c r="H37" s="36">
        <v>0</v>
      </c>
      <c r="I37" s="27">
        <v>2.0198888888888886</v>
      </c>
      <c r="J37" s="38">
        <v>-6.9175627240143464E-2</v>
      </c>
    </row>
    <row r="38" spans="2:10" x14ac:dyDescent="0.2">
      <c r="B38" s="25" t="s">
        <v>109</v>
      </c>
      <c r="C38" s="33">
        <v>0.66666666666666663</v>
      </c>
      <c r="D38" s="36">
        <v>-4.7619047619047609E-2</v>
      </c>
      <c r="E38" s="27">
        <v>2.1</v>
      </c>
      <c r="F38" s="36">
        <v>-3.2258064516128962E-2</v>
      </c>
      <c r="G38" s="27">
        <v>2.17</v>
      </c>
      <c r="H38" s="36">
        <v>0</v>
      </c>
      <c r="I38" s="27">
        <v>2.0066666666666668</v>
      </c>
      <c r="J38" s="38">
        <v>-7.5268817204300981E-2</v>
      </c>
    </row>
    <row r="39" spans="2:10" x14ac:dyDescent="0.2">
      <c r="B39" s="25" t="s">
        <v>110</v>
      </c>
      <c r="C39" s="33">
        <v>0.76111111111111107</v>
      </c>
      <c r="D39" s="36">
        <v>8.7301587301587311E-2</v>
      </c>
      <c r="E39" s="27">
        <v>2.1</v>
      </c>
      <c r="F39" s="36">
        <v>-3.2258064516128962E-2</v>
      </c>
      <c r="G39" s="27">
        <v>2.17</v>
      </c>
      <c r="H39" s="36">
        <v>0</v>
      </c>
      <c r="I39" s="27">
        <v>1.9934444444444446</v>
      </c>
      <c r="J39" s="38">
        <v>-8.1362007168458692E-2</v>
      </c>
    </row>
    <row r="40" spans="2:10" x14ac:dyDescent="0.2">
      <c r="B40" s="25" t="s">
        <v>111</v>
      </c>
      <c r="C40" s="33">
        <v>0.85555555555555551</v>
      </c>
      <c r="D40" s="36">
        <v>0.22222222222222224</v>
      </c>
      <c r="E40" s="27">
        <v>2.1</v>
      </c>
      <c r="F40" s="36">
        <v>-3.2258064516128962E-2</v>
      </c>
      <c r="G40" s="27">
        <v>2.17</v>
      </c>
      <c r="H40" s="36">
        <v>0</v>
      </c>
      <c r="I40" s="27">
        <v>1.9802222222222223</v>
      </c>
      <c r="J40" s="38">
        <v>-8.7455197132616402E-2</v>
      </c>
    </row>
    <row r="41" spans="2:10" ht="16" thickBot="1" x14ac:dyDescent="0.25">
      <c r="B41" s="26" t="s">
        <v>112</v>
      </c>
      <c r="C41" s="34">
        <v>0.95</v>
      </c>
      <c r="D41" s="37">
        <v>0.35714285714285715</v>
      </c>
      <c r="E41" s="29">
        <v>2.1</v>
      </c>
      <c r="F41" s="37">
        <v>-3.2258064516128962E-2</v>
      </c>
      <c r="G41" s="29">
        <v>2.17</v>
      </c>
      <c r="H41" s="37">
        <v>0</v>
      </c>
      <c r="I41" s="29">
        <v>1.9670000000000001</v>
      </c>
      <c r="J41" s="39">
        <v>-9.3548387096774127E-2</v>
      </c>
    </row>
  </sheetData>
  <mergeCells count="5">
    <mergeCell ref="B29:J29"/>
    <mergeCell ref="C30:D30"/>
    <mergeCell ref="E30:F30"/>
    <mergeCell ref="G30:H30"/>
    <mergeCell ref="I30:J3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111A-B63E-4859-9199-0AC36B9BCEDA}">
  <dimension ref="B1:J35"/>
  <sheetViews>
    <sheetView showGridLines="0" workbookViewId="0">
      <selection activeCell="Q25" sqref="Q25"/>
    </sheetView>
  </sheetViews>
  <sheetFormatPr baseColWidth="10" defaultColWidth="8.83203125" defaultRowHeight="15" x14ac:dyDescent="0.2"/>
  <cols>
    <col min="1" max="1" width="0.33203125" customWidth="1"/>
    <col min="2" max="2" width="4.1640625" bestFit="1" customWidth="1"/>
    <col min="3" max="3" width="30.6640625" customWidth="1"/>
    <col min="4" max="4" width="3.5" bestFit="1" customWidth="1"/>
    <col min="5" max="5" width="5.33203125" bestFit="1" customWidth="1"/>
    <col min="6" max="6" width="8.1640625" bestFit="1" customWidth="1"/>
    <col min="7" max="7" width="4.83203125" bestFit="1" customWidth="1"/>
    <col min="8" max="8" width="5.33203125" bestFit="1" customWidth="1"/>
    <col min="9" max="9" width="8.1640625" bestFit="1" customWidth="1"/>
    <col min="10" max="10" width="4.83203125" bestFit="1" customWidth="1"/>
  </cols>
  <sheetData>
    <row r="1" spans="2:2" s="14" customFormat="1" ht="18" x14ac:dyDescent="0.2">
      <c r="B1" s="17" t="s">
        <v>117</v>
      </c>
    </row>
    <row r="2" spans="2:2" s="15" customFormat="1" ht="11" x14ac:dyDescent="0.15">
      <c r="B2" s="18" t="s">
        <v>89</v>
      </c>
    </row>
    <row r="3" spans="2:2" s="15" customFormat="1" ht="11" x14ac:dyDescent="0.15">
      <c r="B3" s="18" t="s">
        <v>118</v>
      </c>
    </row>
    <row r="4" spans="2:2" s="16" customFormat="1" ht="11" x14ac:dyDescent="0.15">
      <c r="B4" s="19" t="s">
        <v>103</v>
      </c>
    </row>
    <row r="27" spans="2:10" ht="16" thickBot="1" x14ac:dyDescent="0.25"/>
    <row r="28" spans="2:10" x14ac:dyDescent="0.2">
      <c r="B28" s="85" t="s">
        <v>119</v>
      </c>
      <c r="C28" s="86"/>
      <c r="D28" s="86"/>
      <c r="E28" s="86"/>
      <c r="F28" s="86"/>
      <c r="G28" s="86"/>
      <c r="H28" s="86"/>
      <c r="I28" s="86"/>
      <c r="J28" s="87"/>
    </row>
    <row r="29" spans="2:10" ht="16" thickBot="1" x14ac:dyDescent="0.25">
      <c r="B29" s="93" t="s">
        <v>120</v>
      </c>
      <c r="C29" s="94"/>
      <c r="D29" s="94"/>
      <c r="E29" s="94"/>
      <c r="F29" s="94"/>
      <c r="G29" s="94"/>
      <c r="H29" s="94"/>
      <c r="I29" s="94"/>
      <c r="J29" s="95"/>
    </row>
    <row r="30" spans="2:10" x14ac:dyDescent="0.2">
      <c r="B30" s="42"/>
      <c r="C30" s="20"/>
      <c r="D30" s="20"/>
      <c r="E30" s="96" t="s">
        <v>124</v>
      </c>
      <c r="F30" s="97"/>
      <c r="G30" s="97"/>
      <c r="H30" s="96" t="s">
        <v>126</v>
      </c>
      <c r="I30" s="97"/>
      <c r="J30" s="100"/>
    </row>
    <row r="31" spans="2:10" x14ac:dyDescent="0.2">
      <c r="B31" s="43"/>
      <c r="C31" s="44"/>
      <c r="D31" s="48"/>
      <c r="E31" s="98" t="s">
        <v>125</v>
      </c>
      <c r="F31" s="99"/>
      <c r="G31" s="48" t="s">
        <v>113</v>
      </c>
      <c r="H31" s="98" t="s">
        <v>125</v>
      </c>
      <c r="I31" s="99"/>
      <c r="J31" s="45" t="s">
        <v>113</v>
      </c>
    </row>
    <row r="32" spans="2:10" x14ac:dyDescent="0.2">
      <c r="B32" s="46" t="s">
        <v>121</v>
      </c>
      <c r="C32" s="47" t="s">
        <v>122</v>
      </c>
      <c r="D32" s="49" t="s">
        <v>123</v>
      </c>
      <c r="E32" s="21" t="s">
        <v>98</v>
      </c>
      <c r="F32" s="35" t="s">
        <v>114</v>
      </c>
      <c r="G32" s="35" t="s">
        <v>98</v>
      </c>
      <c r="H32" s="21" t="s">
        <v>98</v>
      </c>
      <c r="I32" s="35" t="s">
        <v>114</v>
      </c>
      <c r="J32" s="22" t="s">
        <v>98</v>
      </c>
    </row>
    <row r="33" spans="2:10" x14ac:dyDescent="0.2">
      <c r="B33" s="40">
        <v>1</v>
      </c>
      <c r="C33" s="52" t="s">
        <v>127</v>
      </c>
      <c r="D33" s="53" t="s">
        <v>128</v>
      </c>
      <c r="E33" s="27">
        <v>2.1</v>
      </c>
      <c r="F33" s="36">
        <v>-3.2258064516128962E-2</v>
      </c>
      <c r="G33" s="50">
        <v>1</v>
      </c>
      <c r="H33" s="27">
        <v>2.56</v>
      </c>
      <c r="I33" s="36">
        <v>0.17972350230414752</v>
      </c>
      <c r="J33" s="28">
        <v>6</v>
      </c>
    </row>
    <row r="34" spans="2:10" x14ac:dyDescent="0.2">
      <c r="B34" s="40">
        <v>2</v>
      </c>
      <c r="C34" s="52" t="s">
        <v>129</v>
      </c>
      <c r="D34" s="53" t="s">
        <v>130</v>
      </c>
      <c r="E34" s="27">
        <v>2.1280000000000001</v>
      </c>
      <c r="F34" s="36">
        <v>-1.9354838709677333E-2</v>
      </c>
      <c r="G34" s="50">
        <v>0.1</v>
      </c>
      <c r="H34" s="27">
        <v>2.3659999999999997</v>
      </c>
      <c r="I34" s="36">
        <v>9.0322580645161174E-2</v>
      </c>
      <c r="J34" s="28">
        <v>0.95</v>
      </c>
    </row>
    <row r="35" spans="2:10" ht="16" thickBot="1" x14ac:dyDescent="0.25">
      <c r="B35" s="41">
        <v>3</v>
      </c>
      <c r="C35" s="54" t="s">
        <v>131</v>
      </c>
      <c r="D35" s="55" t="s">
        <v>132</v>
      </c>
      <c r="E35" s="29">
        <v>2.17</v>
      </c>
      <c r="F35" s="37">
        <v>0</v>
      </c>
      <c r="G35" s="51">
        <v>0.1</v>
      </c>
      <c r="H35" s="29">
        <v>2.17</v>
      </c>
      <c r="I35" s="37">
        <v>0</v>
      </c>
      <c r="J35" s="30">
        <v>0.1</v>
      </c>
    </row>
  </sheetData>
  <mergeCells count="6">
    <mergeCell ref="B28:J28"/>
    <mergeCell ref="B29:J29"/>
    <mergeCell ref="E30:G30"/>
    <mergeCell ref="E31:F31"/>
    <mergeCell ref="H30:J30"/>
    <mergeCell ref="H31:I3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B52C-0F86-4A54-98FB-7416630893E0}">
  <dimension ref="B1:C140"/>
  <sheetViews>
    <sheetView showGridLines="0" topLeftCell="A12" workbookViewId="0">
      <selection activeCell="L30" sqref="L30"/>
    </sheetView>
  </sheetViews>
  <sheetFormatPr baseColWidth="10" defaultColWidth="8.83203125" defaultRowHeight="15" x14ac:dyDescent="0.2"/>
  <cols>
    <col min="1" max="1" width="0.33203125" customWidth="1"/>
    <col min="2" max="3" width="15.6640625" customWidth="1"/>
  </cols>
  <sheetData>
    <row r="1" spans="2:2" s="14" customFormat="1" ht="18" x14ac:dyDescent="0.2">
      <c r="B1" s="17" t="s">
        <v>133</v>
      </c>
    </row>
    <row r="2" spans="2:2" s="15" customFormat="1" ht="11" x14ac:dyDescent="0.15">
      <c r="B2" s="18" t="s">
        <v>89</v>
      </c>
    </row>
    <row r="3" spans="2:2" s="15" customFormat="1" ht="11" x14ac:dyDescent="0.15">
      <c r="B3" s="18" t="s">
        <v>134</v>
      </c>
    </row>
    <row r="4" spans="2:2" s="15" customFormat="1" ht="11" x14ac:dyDescent="0.15">
      <c r="B4" s="18" t="s">
        <v>135</v>
      </c>
    </row>
    <row r="5" spans="2:2" s="15" customFormat="1" ht="11" x14ac:dyDescent="0.15">
      <c r="B5" s="18" t="s">
        <v>136</v>
      </c>
    </row>
    <row r="6" spans="2:2" s="16" customFormat="1" ht="11" x14ac:dyDescent="0.15">
      <c r="B6" s="19" t="s">
        <v>137</v>
      </c>
    </row>
    <row r="37" spans="2:3" ht="16" thickBot="1" x14ac:dyDescent="0.25"/>
    <row r="38" spans="2:3" ht="16" thickBot="1" x14ac:dyDescent="0.25">
      <c r="B38" s="85" t="s">
        <v>138</v>
      </c>
      <c r="C38" s="87"/>
    </row>
    <row r="39" spans="2:3" x14ac:dyDescent="0.2">
      <c r="B39" s="101" t="s">
        <v>63</v>
      </c>
      <c r="C39" s="100"/>
    </row>
    <row r="40" spans="2:3" ht="25" x14ac:dyDescent="0.2">
      <c r="B40" s="58" t="s">
        <v>129</v>
      </c>
      <c r="C40" s="61" t="s">
        <v>131</v>
      </c>
    </row>
    <row r="41" spans="2:3" x14ac:dyDescent="0.2">
      <c r="B41" s="56">
        <v>0.1</v>
      </c>
      <c r="C41" s="59">
        <v>0.1</v>
      </c>
    </row>
    <row r="42" spans="2:3" x14ac:dyDescent="0.2">
      <c r="B42" s="56">
        <v>0.1</v>
      </c>
      <c r="C42" s="59">
        <v>0.19444444444444445</v>
      </c>
    </row>
    <row r="43" spans="2:3" x14ac:dyDescent="0.2">
      <c r="B43" s="56">
        <v>0.1</v>
      </c>
      <c r="C43" s="59">
        <v>0.28888888888888886</v>
      </c>
    </row>
    <row r="44" spans="2:3" x14ac:dyDescent="0.2">
      <c r="B44" s="56">
        <v>0.1</v>
      </c>
      <c r="C44" s="59">
        <v>0.3833333333333333</v>
      </c>
    </row>
    <row r="45" spans="2:3" x14ac:dyDescent="0.2">
      <c r="B45" s="56">
        <v>0.1</v>
      </c>
      <c r="C45" s="59">
        <v>0.47777777777777775</v>
      </c>
    </row>
    <row r="46" spans="2:3" x14ac:dyDescent="0.2">
      <c r="B46" s="56">
        <v>0.1</v>
      </c>
      <c r="C46" s="59">
        <v>0.57222222222222219</v>
      </c>
    </row>
    <row r="47" spans="2:3" x14ac:dyDescent="0.2">
      <c r="B47" s="56">
        <v>0.1</v>
      </c>
      <c r="C47" s="59">
        <v>0.66666666666666663</v>
      </c>
    </row>
    <row r="48" spans="2:3" x14ac:dyDescent="0.2">
      <c r="B48" s="56">
        <v>0.1</v>
      </c>
      <c r="C48" s="59">
        <v>0.76111111111111107</v>
      </c>
    </row>
    <row r="49" spans="2:3" x14ac:dyDescent="0.2">
      <c r="B49" s="56">
        <v>0.1</v>
      </c>
      <c r="C49" s="59">
        <v>0.85555555555555551</v>
      </c>
    </row>
    <row r="50" spans="2:3" x14ac:dyDescent="0.2">
      <c r="B50" s="56">
        <v>0.1</v>
      </c>
      <c r="C50" s="59">
        <v>0.95</v>
      </c>
    </row>
    <row r="51" spans="2:3" x14ac:dyDescent="0.2">
      <c r="B51" s="56">
        <v>0.19444444444444445</v>
      </c>
      <c r="C51" s="59">
        <v>0.1</v>
      </c>
    </row>
    <row r="52" spans="2:3" x14ac:dyDescent="0.2">
      <c r="B52" s="56">
        <v>0.19444444444444445</v>
      </c>
      <c r="C52" s="59">
        <v>0.19444444444444445</v>
      </c>
    </row>
    <row r="53" spans="2:3" x14ac:dyDescent="0.2">
      <c r="B53" s="56">
        <v>0.19444444444444445</v>
      </c>
      <c r="C53" s="59">
        <v>0.28888888888888886</v>
      </c>
    </row>
    <row r="54" spans="2:3" x14ac:dyDescent="0.2">
      <c r="B54" s="56">
        <v>0.19444444444444445</v>
      </c>
      <c r="C54" s="59">
        <v>0.3833333333333333</v>
      </c>
    </row>
    <row r="55" spans="2:3" x14ac:dyDescent="0.2">
      <c r="B55" s="56">
        <v>0.19444444444444445</v>
      </c>
      <c r="C55" s="59">
        <v>0.47777777777777775</v>
      </c>
    </row>
    <row r="56" spans="2:3" x14ac:dyDescent="0.2">
      <c r="B56" s="56">
        <v>0.19444444444444445</v>
      </c>
      <c r="C56" s="59">
        <v>0.57222222222222219</v>
      </c>
    </row>
    <row r="57" spans="2:3" x14ac:dyDescent="0.2">
      <c r="B57" s="56">
        <v>0.19444444444444445</v>
      </c>
      <c r="C57" s="59">
        <v>0.66666666666666663</v>
      </c>
    </row>
    <row r="58" spans="2:3" x14ac:dyDescent="0.2">
      <c r="B58" s="56">
        <v>0.19444444444444445</v>
      </c>
      <c r="C58" s="59">
        <v>0.76111111111111107</v>
      </c>
    </row>
    <row r="59" spans="2:3" x14ac:dyDescent="0.2">
      <c r="B59" s="56">
        <v>0.19444444444444445</v>
      </c>
      <c r="C59" s="59">
        <v>0.85555555555555551</v>
      </c>
    </row>
    <row r="60" spans="2:3" x14ac:dyDescent="0.2">
      <c r="B60" s="56">
        <v>0.19444444444444445</v>
      </c>
      <c r="C60" s="59">
        <v>0.95</v>
      </c>
    </row>
    <row r="61" spans="2:3" x14ac:dyDescent="0.2">
      <c r="B61" s="56">
        <v>0.28888888888888886</v>
      </c>
      <c r="C61" s="59">
        <v>0.1</v>
      </c>
    </row>
    <row r="62" spans="2:3" x14ac:dyDescent="0.2">
      <c r="B62" s="56">
        <v>0.28888888888888886</v>
      </c>
      <c r="C62" s="59">
        <v>0.19444444444444445</v>
      </c>
    </row>
    <row r="63" spans="2:3" x14ac:dyDescent="0.2">
      <c r="B63" s="56">
        <v>0.28888888888888886</v>
      </c>
      <c r="C63" s="59">
        <v>0.28888888888888886</v>
      </c>
    </row>
    <row r="64" spans="2:3" x14ac:dyDescent="0.2">
      <c r="B64" s="56">
        <v>0.28888888888888886</v>
      </c>
      <c r="C64" s="59">
        <v>0.3833333333333333</v>
      </c>
    </row>
    <row r="65" spans="2:3" x14ac:dyDescent="0.2">
      <c r="B65" s="56">
        <v>0.28888888888888886</v>
      </c>
      <c r="C65" s="59">
        <v>0.47777777777777775</v>
      </c>
    </row>
    <row r="66" spans="2:3" x14ac:dyDescent="0.2">
      <c r="B66" s="56">
        <v>0.28888888888888886</v>
      </c>
      <c r="C66" s="59">
        <v>0.57222222222222219</v>
      </c>
    </row>
    <row r="67" spans="2:3" x14ac:dyDescent="0.2">
      <c r="B67" s="56">
        <v>0.28888888888888886</v>
      </c>
      <c r="C67" s="59">
        <v>0.66666666666666663</v>
      </c>
    </row>
    <row r="68" spans="2:3" x14ac:dyDescent="0.2">
      <c r="B68" s="56">
        <v>0.28888888888888886</v>
      </c>
      <c r="C68" s="59">
        <v>0.76111111111111107</v>
      </c>
    </row>
    <row r="69" spans="2:3" x14ac:dyDescent="0.2">
      <c r="B69" s="56">
        <v>0.28888888888888886</v>
      </c>
      <c r="C69" s="59">
        <v>0.85555555555555551</v>
      </c>
    </row>
    <row r="70" spans="2:3" x14ac:dyDescent="0.2">
      <c r="B70" s="56">
        <v>0.28888888888888886</v>
      </c>
      <c r="C70" s="59">
        <v>0.95</v>
      </c>
    </row>
    <row r="71" spans="2:3" x14ac:dyDescent="0.2">
      <c r="B71" s="56">
        <v>0.3833333333333333</v>
      </c>
      <c r="C71" s="59">
        <v>0.1</v>
      </c>
    </row>
    <row r="72" spans="2:3" x14ac:dyDescent="0.2">
      <c r="B72" s="56">
        <v>0.3833333333333333</v>
      </c>
      <c r="C72" s="59">
        <v>0.19444444444444445</v>
      </c>
    </row>
    <row r="73" spans="2:3" x14ac:dyDescent="0.2">
      <c r="B73" s="56">
        <v>0.3833333333333333</v>
      </c>
      <c r="C73" s="59">
        <v>0.28888888888888886</v>
      </c>
    </row>
    <row r="74" spans="2:3" x14ac:dyDescent="0.2">
      <c r="B74" s="56">
        <v>0.3833333333333333</v>
      </c>
      <c r="C74" s="59">
        <v>0.3833333333333333</v>
      </c>
    </row>
    <row r="75" spans="2:3" x14ac:dyDescent="0.2">
      <c r="B75" s="56">
        <v>0.3833333333333333</v>
      </c>
      <c r="C75" s="59">
        <v>0.47777777777777775</v>
      </c>
    </row>
    <row r="76" spans="2:3" x14ac:dyDescent="0.2">
      <c r="B76" s="56">
        <v>0.3833333333333333</v>
      </c>
      <c r="C76" s="59">
        <v>0.57222222222222219</v>
      </c>
    </row>
    <row r="77" spans="2:3" x14ac:dyDescent="0.2">
      <c r="B77" s="56">
        <v>0.3833333333333333</v>
      </c>
      <c r="C77" s="59">
        <v>0.66666666666666663</v>
      </c>
    </row>
    <row r="78" spans="2:3" x14ac:dyDescent="0.2">
      <c r="B78" s="56">
        <v>0.3833333333333333</v>
      </c>
      <c r="C78" s="59">
        <v>0.76111111111111107</v>
      </c>
    </row>
    <row r="79" spans="2:3" x14ac:dyDescent="0.2">
      <c r="B79" s="56">
        <v>0.3833333333333333</v>
      </c>
      <c r="C79" s="59">
        <v>0.85555555555555551</v>
      </c>
    </row>
    <row r="80" spans="2:3" x14ac:dyDescent="0.2">
      <c r="B80" s="56">
        <v>0.3833333333333333</v>
      </c>
      <c r="C80" s="59">
        <v>0.95</v>
      </c>
    </row>
    <row r="81" spans="2:3" x14ac:dyDescent="0.2">
      <c r="B81" s="56">
        <v>0.47777777777777775</v>
      </c>
      <c r="C81" s="59">
        <v>0.1</v>
      </c>
    </row>
    <row r="82" spans="2:3" x14ac:dyDescent="0.2">
      <c r="B82" s="56">
        <v>0.47777777777777775</v>
      </c>
      <c r="C82" s="59">
        <v>0.19444444444444445</v>
      </c>
    </row>
    <row r="83" spans="2:3" x14ac:dyDescent="0.2">
      <c r="B83" s="56">
        <v>0.47777777777777775</v>
      </c>
      <c r="C83" s="59">
        <v>0.28888888888888886</v>
      </c>
    </row>
    <row r="84" spans="2:3" x14ac:dyDescent="0.2">
      <c r="B84" s="56">
        <v>0.47777777777777775</v>
      </c>
      <c r="C84" s="59">
        <v>0.3833333333333333</v>
      </c>
    </row>
    <row r="85" spans="2:3" x14ac:dyDescent="0.2">
      <c r="B85" s="56">
        <v>0.47777777777777775</v>
      </c>
      <c r="C85" s="59">
        <v>0.47777777777777775</v>
      </c>
    </row>
    <row r="86" spans="2:3" x14ac:dyDescent="0.2">
      <c r="B86" s="56">
        <v>0.47777777777777775</v>
      </c>
      <c r="C86" s="59">
        <v>0.57222222222222219</v>
      </c>
    </row>
    <row r="87" spans="2:3" x14ac:dyDescent="0.2">
      <c r="B87" s="56">
        <v>0.47777777777777775</v>
      </c>
      <c r="C87" s="59">
        <v>0.66666666666666663</v>
      </c>
    </row>
    <row r="88" spans="2:3" x14ac:dyDescent="0.2">
      <c r="B88" s="56">
        <v>0.47777777777777775</v>
      </c>
      <c r="C88" s="59">
        <v>0.76111111111111107</v>
      </c>
    </row>
    <row r="89" spans="2:3" x14ac:dyDescent="0.2">
      <c r="B89" s="56">
        <v>0.47777777777777775</v>
      </c>
      <c r="C89" s="59">
        <v>0.85555555555555551</v>
      </c>
    </row>
    <row r="90" spans="2:3" x14ac:dyDescent="0.2">
      <c r="B90" s="56">
        <v>0.47777777777777775</v>
      </c>
      <c r="C90" s="59">
        <v>0.95</v>
      </c>
    </row>
    <row r="91" spans="2:3" x14ac:dyDescent="0.2">
      <c r="B91" s="56">
        <v>0.57222222222222219</v>
      </c>
      <c r="C91" s="59">
        <v>0.1</v>
      </c>
    </row>
    <row r="92" spans="2:3" x14ac:dyDescent="0.2">
      <c r="B92" s="56">
        <v>0.57222222222222219</v>
      </c>
      <c r="C92" s="59">
        <v>0.19444444444444445</v>
      </c>
    </row>
    <row r="93" spans="2:3" x14ac:dyDescent="0.2">
      <c r="B93" s="56">
        <v>0.57222222222222219</v>
      </c>
      <c r="C93" s="59">
        <v>0.28888888888888886</v>
      </c>
    </row>
    <row r="94" spans="2:3" x14ac:dyDescent="0.2">
      <c r="B94" s="56">
        <v>0.57222222222222219</v>
      </c>
      <c r="C94" s="59">
        <v>0.3833333333333333</v>
      </c>
    </row>
    <row r="95" spans="2:3" x14ac:dyDescent="0.2">
      <c r="B95" s="56">
        <v>0.57222222222222219</v>
      </c>
      <c r="C95" s="59">
        <v>0.47777777777777775</v>
      </c>
    </row>
    <row r="96" spans="2:3" x14ac:dyDescent="0.2">
      <c r="B96" s="56">
        <v>0.57222222222222219</v>
      </c>
      <c r="C96" s="59">
        <v>0.57222222222222219</v>
      </c>
    </row>
    <row r="97" spans="2:3" x14ac:dyDescent="0.2">
      <c r="B97" s="56">
        <v>0.57222222222222219</v>
      </c>
      <c r="C97" s="59">
        <v>0.66666666666666663</v>
      </c>
    </row>
    <row r="98" spans="2:3" x14ac:dyDescent="0.2">
      <c r="B98" s="56">
        <v>0.57222222222222219</v>
      </c>
      <c r="C98" s="59">
        <v>0.76111111111111107</v>
      </c>
    </row>
    <row r="99" spans="2:3" x14ac:dyDescent="0.2">
      <c r="B99" s="56">
        <v>0.57222222222222219</v>
      </c>
      <c r="C99" s="59">
        <v>0.85555555555555551</v>
      </c>
    </row>
    <row r="100" spans="2:3" x14ac:dyDescent="0.2">
      <c r="B100" s="56">
        <v>0.57222222222222219</v>
      </c>
      <c r="C100" s="59">
        <v>0.95</v>
      </c>
    </row>
    <row r="101" spans="2:3" x14ac:dyDescent="0.2">
      <c r="B101" s="56">
        <v>0.66666666666666663</v>
      </c>
      <c r="C101" s="59">
        <v>0.1</v>
      </c>
    </row>
    <row r="102" spans="2:3" x14ac:dyDescent="0.2">
      <c r="B102" s="56">
        <v>0.66666666666666663</v>
      </c>
      <c r="C102" s="59">
        <v>0.19444444444444445</v>
      </c>
    </row>
    <row r="103" spans="2:3" x14ac:dyDescent="0.2">
      <c r="B103" s="56">
        <v>0.66666666666666663</v>
      </c>
      <c r="C103" s="59">
        <v>0.28888888888888886</v>
      </c>
    </row>
    <row r="104" spans="2:3" x14ac:dyDescent="0.2">
      <c r="B104" s="56">
        <v>0.66666666666666663</v>
      </c>
      <c r="C104" s="59">
        <v>0.3833333333333333</v>
      </c>
    </row>
    <row r="105" spans="2:3" x14ac:dyDescent="0.2">
      <c r="B105" s="56">
        <v>0.66666666666666663</v>
      </c>
      <c r="C105" s="59">
        <v>0.47777777777777775</v>
      </c>
    </row>
    <row r="106" spans="2:3" x14ac:dyDescent="0.2">
      <c r="B106" s="56">
        <v>0.66666666666666663</v>
      </c>
      <c r="C106" s="59">
        <v>0.57222222222222219</v>
      </c>
    </row>
    <row r="107" spans="2:3" x14ac:dyDescent="0.2">
      <c r="B107" s="56">
        <v>0.66666666666666663</v>
      </c>
      <c r="C107" s="59">
        <v>0.66666666666666663</v>
      </c>
    </row>
    <row r="108" spans="2:3" x14ac:dyDescent="0.2">
      <c r="B108" s="56">
        <v>0.66666666666666663</v>
      </c>
      <c r="C108" s="59">
        <v>0.76111111111111107</v>
      </c>
    </row>
    <row r="109" spans="2:3" x14ac:dyDescent="0.2">
      <c r="B109" s="56">
        <v>0.66666666666666663</v>
      </c>
      <c r="C109" s="59">
        <v>0.85555555555555551</v>
      </c>
    </row>
    <row r="110" spans="2:3" x14ac:dyDescent="0.2">
      <c r="B110" s="56">
        <v>0.66666666666666663</v>
      </c>
      <c r="C110" s="59">
        <v>0.95</v>
      </c>
    </row>
    <row r="111" spans="2:3" x14ac:dyDescent="0.2">
      <c r="B111" s="56">
        <v>0.76111111111111107</v>
      </c>
      <c r="C111" s="59">
        <v>0.1</v>
      </c>
    </row>
    <row r="112" spans="2:3" x14ac:dyDescent="0.2">
      <c r="B112" s="56">
        <v>0.76111111111111107</v>
      </c>
      <c r="C112" s="59">
        <v>0.19444444444444445</v>
      </c>
    </row>
    <row r="113" spans="2:3" x14ac:dyDescent="0.2">
      <c r="B113" s="56">
        <v>0.76111111111111107</v>
      </c>
      <c r="C113" s="59">
        <v>0.28888888888888886</v>
      </c>
    </row>
    <row r="114" spans="2:3" x14ac:dyDescent="0.2">
      <c r="B114" s="56">
        <v>0.76111111111111107</v>
      </c>
      <c r="C114" s="59">
        <v>0.3833333333333333</v>
      </c>
    </row>
    <row r="115" spans="2:3" x14ac:dyDescent="0.2">
      <c r="B115" s="56">
        <v>0.76111111111111107</v>
      </c>
      <c r="C115" s="59">
        <v>0.47777777777777775</v>
      </c>
    </row>
    <row r="116" spans="2:3" x14ac:dyDescent="0.2">
      <c r="B116" s="56">
        <v>0.76111111111111107</v>
      </c>
      <c r="C116" s="59">
        <v>0.57222222222222219</v>
      </c>
    </row>
    <row r="117" spans="2:3" x14ac:dyDescent="0.2">
      <c r="B117" s="56">
        <v>0.76111111111111107</v>
      </c>
      <c r="C117" s="59">
        <v>0.66666666666666663</v>
      </c>
    </row>
    <row r="118" spans="2:3" x14ac:dyDescent="0.2">
      <c r="B118" s="56">
        <v>0.76111111111111107</v>
      </c>
      <c r="C118" s="59">
        <v>0.76111111111111107</v>
      </c>
    </row>
    <row r="119" spans="2:3" x14ac:dyDescent="0.2">
      <c r="B119" s="56">
        <v>0.76111111111111107</v>
      </c>
      <c r="C119" s="59">
        <v>0.85555555555555551</v>
      </c>
    </row>
    <row r="120" spans="2:3" x14ac:dyDescent="0.2">
      <c r="B120" s="56">
        <v>0.76111111111111107</v>
      </c>
      <c r="C120" s="59">
        <v>0.95</v>
      </c>
    </row>
    <row r="121" spans="2:3" x14ac:dyDescent="0.2">
      <c r="B121" s="56">
        <v>0.85555555555555551</v>
      </c>
      <c r="C121" s="59">
        <v>0.1</v>
      </c>
    </row>
    <row r="122" spans="2:3" x14ac:dyDescent="0.2">
      <c r="B122" s="56">
        <v>0.85555555555555551</v>
      </c>
      <c r="C122" s="59">
        <v>0.19444444444444445</v>
      </c>
    </row>
    <row r="123" spans="2:3" x14ac:dyDescent="0.2">
      <c r="B123" s="56">
        <v>0.85555555555555551</v>
      </c>
      <c r="C123" s="59">
        <v>0.28888888888888886</v>
      </c>
    </row>
    <row r="124" spans="2:3" x14ac:dyDescent="0.2">
      <c r="B124" s="56">
        <v>0.85555555555555551</v>
      </c>
      <c r="C124" s="59">
        <v>0.3833333333333333</v>
      </c>
    </row>
    <row r="125" spans="2:3" x14ac:dyDescent="0.2">
      <c r="B125" s="56">
        <v>0.85555555555555551</v>
      </c>
      <c r="C125" s="59">
        <v>0.47777777777777775</v>
      </c>
    </row>
    <row r="126" spans="2:3" x14ac:dyDescent="0.2">
      <c r="B126" s="56">
        <v>0.85555555555555551</v>
      </c>
      <c r="C126" s="59">
        <v>0.57222222222222219</v>
      </c>
    </row>
    <row r="127" spans="2:3" x14ac:dyDescent="0.2">
      <c r="B127" s="56">
        <v>0.85555555555555551</v>
      </c>
      <c r="C127" s="59">
        <v>0.66666666666666663</v>
      </c>
    </row>
    <row r="128" spans="2:3" x14ac:dyDescent="0.2">
      <c r="B128" s="56">
        <v>0.85555555555555551</v>
      </c>
      <c r="C128" s="59">
        <v>0.76111111111111107</v>
      </c>
    </row>
    <row r="129" spans="2:3" x14ac:dyDescent="0.2">
      <c r="B129" s="56">
        <v>0.85555555555555551</v>
      </c>
      <c r="C129" s="59">
        <v>0.85555555555555551</v>
      </c>
    </row>
    <row r="130" spans="2:3" x14ac:dyDescent="0.2">
      <c r="B130" s="56">
        <v>0.85555555555555551</v>
      </c>
      <c r="C130" s="59">
        <v>0.95</v>
      </c>
    </row>
    <row r="131" spans="2:3" x14ac:dyDescent="0.2">
      <c r="B131" s="56">
        <v>0.95</v>
      </c>
      <c r="C131" s="59">
        <v>0.1</v>
      </c>
    </row>
    <row r="132" spans="2:3" x14ac:dyDescent="0.2">
      <c r="B132" s="56">
        <v>0.95</v>
      </c>
      <c r="C132" s="59">
        <v>0.19444444444444445</v>
      </c>
    </row>
    <row r="133" spans="2:3" x14ac:dyDescent="0.2">
      <c r="B133" s="56">
        <v>0.95</v>
      </c>
      <c r="C133" s="59">
        <v>0.28888888888888886</v>
      </c>
    </row>
    <row r="134" spans="2:3" x14ac:dyDescent="0.2">
      <c r="B134" s="56">
        <v>0.95</v>
      </c>
      <c r="C134" s="59">
        <v>0.3833333333333333</v>
      </c>
    </row>
    <row r="135" spans="2:3" x14ac:dyDescent="0.2">
      <c r="B135" s="56">
        <v>0.95</v>
      </c>
      <c r="C135" s="59">
        <v>0.47777777777777775</v>
      </c>
    </row>
    <row r="136" spans="2:3" x14ac:dyDescent="0.2">
      <c r="B136" s="56">
        <v>0.95</v>
      </c>
      <c r="C136" s="59">
        <v>0.57222222222222219</v>
      </c>
    </row>
    <row r="137" spans="2:3" x14ac:dyDescent="0.2">
      <c r="B137" s="56">
        <v>0.95</v>
      </c>
      <c r="C137" s="59">
        <v>0.66666666666666663</v>
      </c>
    </row>
    <row r="138" spans="2:3" x14ac:dyDescent="0.2">
      <c r="B138" s="56">
        <v>0.95</v>
      </c>
      <c r="C138" s="59">
        <v>0.76111111111111107</v>
      </c>
    </row>
    <row r="139" spans="2:3" x14ac:dyDescent="0.2">
      <c r="B139" s="56">
        <v>0.95</v>
      </c>
      <c r="C139" s="59">
        <v>0.85555555555555551</v>
      </c>
    </row>
    <row r="140" spans="2:3" ht="16" thickBot="1" x14ac:dyDescent="0.25">
      <c r="B140" s="57">
        <v>0.95</v>
      </c>
      <c r="C140" s="60">
        <v>0.95</v>
      </c>
    </row>
  </sheetData>
  <mergeCells count="2">
    <mergeCell ref="B38:C38"/>
    <mergeCell ref="B39:C3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Q1-Decision Tree</vt:lpstr>
      <vt:lpstr>treeCalc_1</vt:lpstr>
      <vt:lpstr>Q2-Optimal Tree</vt:lpstr>
      <vt:lpstr>Q3-Risk profile</vt:lpstr>
      <vt:lpstr>Q4-Strategy H5</vt:lpstr>
      <vt:lpstr>Q4-Strategy D5</vt:lpstr>
      <vt:lpstr>Q4-Strategy D6</vt:lpstr>
      <vt:lpstr>Q4-Tornado</vt:lpstr>
      <vt:lpstr>Q5 -Strategy Region D5, D6</vt:lpstr>
      <vt:lpstr>Q6-Strategy C8-1way</vt:lpstr>
      <vt:lpstr>Q6-Strategy Region C8, H7-2way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Praveen</dc:creator>
  <cp:lastModifiedBy>Microsoft Office User</cp:lastModifiedBy>
  <dcterms:created xsi:type="dcterms:W3CDTF">2020-09-21T23:11:30Z</dcterms:created>
  <dcterms:modified xsi:type="dcterms:W3CDTF">2020-09-22T20:40:16Z</dcterms:modified>
</cp:coreProperties>
</file>