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Ex3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4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3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4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5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6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local\projects\SLIL_processing_public\data\"/>
    </mc:Choice>
  </mc:AlternateContent>
  <xr:revisionPtr revIDLastSave="0" documentId="13_ncr:1_{A8B5046E-24AA-4CCC-94B2-988C6CE90C0F}" xr6:coauthVersionLast="47" xr6:coauthVersionMax="47" xr10:uidLastSave="{00000000-0000-0000-0000-000000000000}"/>
  <bookViews>
    <workbookView xWindow="-120" yWindow="-120" windowWidth="38640" windowHeight="21120" activeTab="1" xr2:uid="{00000000-000D-0000-FFFF-FFFF00000000}"/>
  </bookViews>
  <sheets>
    <sheet name="SL angle" sheetId="2" r:id="rId1"/>
    <sheet name="SL gap" sheetId="4" r:id="rId2"/>
  </sheets>
  <definedNames>
    <definedName name="_xlchart.v1.0" hidden="1">'SL angle'!$R$63:$R$74</definedName>
    <definedName name="_xlchart.v1.1" hidden="1">'SL angle'!$S$63:$S$74</definedName>
    <definedName name="_xlchart.v1.10" hidden="1">'SL angle'!$T$67:$T$70</definedName>
    <definedName name="_xlchart.v1.11" hidden="1">'SL angle'!$T$71:$T$74</definedName>
    <definedName name="_xlchart.v1.12" hidden="1">'SL gap'!$R$62:$R$65</definedName>
    <definedName name="_xlchart.v1.13" hidden="1">'SL gap'!$R$66:$R$69</definedName>
    <definedName name="_xlchart.v1.14" hidden="1">'SL gap'!$R$70:$R$73</definedName>
    <definedName name="_xlchart.v1.15" hidden="1">'SL gap'!$S$62:$S$65</definedName>
    <definedName name="_xlchart.v1.16" hidden="1">'SL gap'!$S$66:$S$69</definedName>
    <definedName name="_xlchart.v1.17" hidden="1">'SL gap'!$S$70:$S$73</definedName>
    <definedName name="_xlchart.v1.18" hidden="1">'SL gap'!$T$62:$T$65</definedName>
    <definedName name="_xlchart.v1.19" hidden="1">'SL gap'!$T$66:$T$69</definedName>
    <definedName name="_xlchart.v1.2" hidden="1">'SL angle'!$T$63:$T$74</definedName>
    <definedName name="_xlchart.v1.20" hidden="1">'SL gap'!$T$70:$T$73</definedName>
    <definedName name="_xlchart.v1.21" hidden="1">'SL gap'!$R$62:$R$73</definedName>
    <definedName name="_xlchart.v1.22" hidden="1">'SL gap'!$S$62:$S$73</definedName>
    <definedName name="_xlchart.v1.23" hidden="1">'SL gap'!$T$62:$T$73</definedName>
    <definedName name="_xlchart.v1.3" hidden="1">'SL angle'!$R$63:$R$66</definedName>
    <definedName name="_xlchart.v1.4" hidden="1">'SL angle'!$R$67:$R$70</definedName>
    <definedName name="_xlchart.v1.5" hidden="1">'SL angle'!$R$71:$R$74</definedName>
    <definedName name="_xlchart.v1.6" hidden="1">'SL angle'!$S$63:$S$66</definedName>
    <definedName name="_xlchart.v1.7" hidden="1">'SL angle'!$S$67:$S$70</definedName>
    <definedName name="_xlchart.v1.8" hidden="1">'SL angle'!$S$71:$S$74</definedName>
    <definedName name="_xlchart.v1.9" hidden="1">'SL angle'!$T$63:$T$66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2" i="2" l="1"/>
  <c r="H51" i="2"/>
  <c r="H50" i="2"/>
  <c r="H49" i="2"/>
  <c r="H53" i="2" s="1"/>
  <c r="H48" i="2"/>
  <c r="R9" i="2"/>
  <c r="R10" i="2"/>
  <c r="R11" i="2"/>
  <c r="H43" i="2" s="1"/>
  <c r="S6" i="4"/>
  <c r="S17" i="4" s="1"/>
  <c r="S7" i="4"/>
  <c r="S18" i="4" s="1"/>
  <c r="T6" i="4"/>
  <c r="T17" i="4" s="1"/>
  <c r="T9" i="4"/>
  <c r="T20" i="4" s="1"/>
  <c r="T11" i="4"/>
  <c r="T22" i="4" s="1"/>
  <c r="T12" i="4"/>
  <c r="T23" i="4" s="1"/>
  <c r="T13" i="4"/>
  <c r="T24" i="4" s="1"/>
  <c r="C5" i="4"/>
  <c r="D5" i="4"/>
  <c r="E5" i="4"/>
  <c r="F5" i="4"/>
  <c r="G5" i="4"/>
  <c r="H5" i="4"/>
  <c r="I5" i="4"/>
  <c r="J5" i="4"/>
  <c r="K5" i="4"/>
  <c r="L5" i="4"/>
  <c r="M5" i="4"/>
  <c r="N5" i="4"/>
  <c r="C6" i="4"/>
  <c r="D6" i="4"/>
  <c r="E6" i="4"/>
  <c r="F6" i="4"/>
  <c r="C7" i="4"/>
  <c r="D7" i="4"/>
  <c r="E7" i="4"/>
  <c r="F7" i="4"/>
  <c r="C8" i="4"/>
  <c r="D8" i="4"/>
  <c r="E8" i="4"/>
  <c r="F8" i="4"/>
  <c r="G8" i="4"/>
  <c r="H8" i="4"/>
  <c r="I8" i="4"/>
  <c r="J8" i="4"/>
  <c r="K8" i="4"/>
  <c r="L8" i="4"/>
  <c r="M8" i="4"/>
  <c r="N8" i="4"/>
  <c r="C9" i="4"/>
  <c r="D9" i="4"/>
  <c r="E9" i="4"/>
  <c r="F9" i="4"/>
  <c r="G9" i="4"/>
  <c r="H9" i="4"/>
  <c r="I9" i="4"/>
  <c r="J9" i="4"/>
  <c r="C10" i="4"/>
  <c r="D10" i="4"/>
  <c r="E10" i="4"/>
  <c r="F10" i="4"/>
  <c r="G10" i="4"/>
  <c r="H10" i="4"/>
  <c r="I10" i="4"/>
  <c r="J10" i="4"/>
  <c r="K10" i="4"/>
  <c r="L10" i="4"/>
  <c r="M10" i="4"/>
  <c r="N10" i="4"/>
  <c r="C11" i="4"/>
  <c r="D11" i="4"/>
  <c r="E11" i="4"/>
  <c r="F11" i="4"/>
  <c r="G11" i="4"/>
  <c r="H11" i="4"/>
  <c r="I11" i="4"/>
  <c r="J11" i="4"/>
  <c r="C12" i="4"/>
  <c r="D12" i="4"/>
  <c r="E12" i="4"/>
  <c r="F12" i="4"/>
  <c r="G12" i="4"/>
  <c r="H12" i="4"/>
  <c r="I12" i="4"/>
  <c r="J12" i="4"/>
  <c r="C13" i="4"/>
  <c r="D13" i="4"/>
  <c r="E13" i="4"/>
  <c r="F13" i="4"/>
  <c r="G13" i="4"/>
  <c r="H13" i="4"/>
  <c r="I13" i="4"/>
  <c r="J13" i="4"/>
  <c r="C5" i="2"/>
  <c r="R5" i="2" s="1"/>
  <c r="D5" i="2"/>
  <c r="E5" i="2"/>
  <c r="F5" i="2"/>
  <c r="C25" i="2" s="1"/>
  <c r="G5" i="2"/>
  <c r="D25" i="2" s="1"/>
  <c r="H5" i="2"/>
  <c r="I5" i="2"/>
  <c r="J5" i="2"/>
  <c r="K5" i="2"/>
  <c r="K19" i="2" s="1"/>
  <c r="L5" i="2"/>
  <c r="M5" i="2"/>
  <c r="M19" i="2" s="1"/>
  <c r="N5" i="2"/>
  <c r="C6" i="2"/>
  <c r="R6" i="2" s="1"/>
  <c r="D6" i="2"/>
  <c r="D16" i="2" s="1"/>
  <c r="E6" i="2"/>
  <c r="F6" i="2"/>
  <c r="G6" i="2"/>
  <c r="H6" i="2"/>
  <c r="I6" i="2"/>
  <c r="J6" i="2"/>
  <c r="C7" i="2"/>
  <c r="D7" i="2"/>
  <c r="R7" i="2" s="1"/>
  <c r="E7" i="2"/>
  <c r="F7" i="2"/>
  <c r="C8" i="2"/>
  <c r="D8" i="2"/>
  <c r="E8" i="2"/>
  <c r="R8" i="2" s="1"/>
  <c r="F8" i="2"/>
  <c r="G8" i="2"/>
  <c r="G17" i="2" s="1"/>
  <c r="H8" i="2"/>
  <c r="I8" i="2"/>
  <c r="I19" i="2" s="1"/>
  <c r="J8" i="2"/>
  <c r="K8" i="2"/>
  <c r="E29" i="2" s="1"/>
  <c r="L8" i="2"/>
  <c r="M8" i="2"/>
  <c r="N8" i="2"/>
  <c r="C9" i="2"/>
  <c r="D9" i="2"/>
  <c r="E9" i="2"/>
  <c r="F9" i="2"/>
  <c r="G9" i="2"/>
  <c r="S9" i="2" s="1"/>
  <c r="H41" i="2" s="1"/>
  <c r="H9" i="2"/>
  <c r="I9" i="2"/>
  <c r="J9" i="2"/>
  <c r="C10" i="2"/>
  <c r="D10" i="2"/>
  <c r="E10" i="2"/>
  <c r="F10" i="2"/>
  <c r="G10" i="2"/>
  <c r="S10" i="2" s="1"/>
  <c r="H10" i="2"/>
  <c r="I10" i="2"/>
  <c r="J10" i="2"/>
  <c r="K10" i="2"/>
  <c r="K16" i="2" s="1"/>
  <c r="L10" i="2"/>
  <c r="M10" i="2"/>
  <c r="N10" i="2"/>
  <c r="C11" i="2"/>
  <c r="D11" i="2"/>
  <c r="E11" i="2"/>
  <c r="F11" i="2"/>
  <c r="G11" i="2"/>
  <c r="S11" i="2" s="1"/>
  <c r="H11" i="2"/>
  <c r="I11" i="2"/>
  <c r="J11" i="2"/>
  <c r="J19" i="2" s="1"/>
  <c r="K11" i="2"/>
  <c r="L11" i="2"/>
  <c r="M11" i="2"/>
  <c r="N11" i="2"/>
  <c r="C12" i="2"/>
  <c r="R12" i="2" s="1"/>
  <c r="H44" i="2" s="1"/>
  <c r="D12" i="2"/>
  <c r="E12" i="2"/>
  <c r="F12" i="2"/>
  <c r="G12" i="2"/>
  <c r="H12" i="2"/>
  <c r="I12" i="2"/>
  <c r="J12" i="2"/>
  <c r="C13" i="2"/>
  <c r="D13" i="2"/>
  <c r="E13" i="2"/>
  <c r="F13" i="2"/>
  <c r="G13" i="2"/>
  <c r="S13" i="2" s="1"/>
  <c r="H13" i="2"/>
  <c r="I13" i="2"/>
  <c r="J13" i="2"/>
  <c r="E79" i="4"/>
  <c r="D79" i="4"/>
  <c r="C79" i="4"/>
  <c r="E75" i="4"/>
  <c r="D75" i="4"/>
  <c r="C75" i="4"/>
  <c r="N70" i="4"/>
  <c r="M70" i="4"/>
  <c r="L70" i="4"/>
  <c r="K70" i="4"/>
  <c r="J70" i="4"/>
  <c r="I70" i="4"/>
  <c r="H70" i="4"/>
  <c r="G70" i="4"/>
  <c r="F70" i="4"/>
  <c r="E70" i="4"/>
  <c r="D70" i="4"/>
  <c r="C70" i="4"/>
  <c r="N69" i="4"/>
  <c r="M69" i="4"/>
  <c r="L69" i="4"/>
  <c r="K69" i="4"/>
  <c r="J69" i="4"/>
  <c r="I69" i="4"/>
  <c r="H69" i="4"/>
  <c r="G69" i="4"/>
  <c r="F69" i="4"/>
  <c r="E69" i="4"/>
  <c r="D69" i="4"/>
  <c r="C69" i="4"/>
  <c r="N68" i="4"/>
  <c r="M68" i="4"/>
  <c r="L68" i="4"/>
  <c r="K68" i="4"/>
  <c r="J68" i="4"/>
  <c r="I68" i="4"/>
  <c r="H68" i="4"/>
  <c r="G68" i="4"/>
  <c r="F68" i="4"/>
  <c r="E68" i="4"/>
  <c r="D68" i="4"/>
  <c r="C68" i="4"/>
  <c r="N67" i="4"/>
  <c r="M67" i="4"/>
  <c r="L67" i="4"/>
  <c r="K67" i="4"/>
  <c r="J67" i="4"/>
  <c r="I67" i="4"/>
  <c r="H67" i="4"/>
  <c r="G67" i="4"/>
  <c r="F67" i="4"/>
  <c r="E67" i="4"/>
  <c r="D67" i="4"/>
  <c r="C67" i="4"/>
  <c r="N66" i="4"/>
  <c r="M66" i="4"/>
  <c r="L66" i="4"/>
  <c r="K66" i="4"/>
  <c r="J66" i="4"/>
  <c r="I66" i="4"/>
  <c r="H66" i="4"/>
  <c r="G66" i="4"/>
  <c r="F66" i="4"/>
  <c r="E66" i="4"/>
  <c r="D66" i="4"/>
  <c r="C66" i="4"/>
  <c r="T8" i="2"/>
  <c r="T10" i="2"/>
  <c r="S12" i="2"/>
  <c r="E80" i="2"/>
  <c r="D80" i="2"/>
  <c r="C80" i="2"/>
  <c r="E76" i="2"/>
  <c r="D76" i="2"/>
  <c r="C76" i="2"/>
  <c r="D67" i="2"/>
  <c r="E67" i="2"/>
  <c r="F67" i="2"/>
  <c r="G67" i="2"/>
  <c r="H67" i="2"/>
  <c r="I67" i="2"/>
  <c r="J67" i="2"/>
  <c r="K67" i="2"/>
  <c r="L67" i="2"/>
  <c r="M67" i="2"/>
  <c r="N67" i="2"/>
  <c r="D68" i="2"/>
  <c r="E68" i="2"/>
  <c r="F68" i="2"/>
  <c r="G68" i="2"/>
  <c r="H68" i="2"/>
  <c r="I68" i="2"/>
  <c r="J68" i="2"/>
  <c r="K68" i="2"/>
  <c r="K73" i="2" s="1"/>
  <c r="L68" i="2"/>
  <c r="L72" i="2" s="1"/>
  <c r="M68" i="2"/>
  <c r="N68" i="2"/>
  <c r="D69" i="2"/>
  <c r="E69" i="2"/>
  <c r="F69" i="2"/>
  <c r="G69" i="2"/>
  <c r="H69" i="2"/>
  <c r="I69" i="2"/>
  <c r="J69" i="2"/>
  <c r="K69" i="2"/>
  <c r="L69" i="2"/>
  <c r="M69" i="2"/>
  <c r="N69" i="2"/>
  <c r="D70" i="2"/>
  <c r="E70" i="2"/>
  <c r="F70" i="2"/>
  <c r="G70" i="2"/>
  <c r="H70" i="2"/>
  <c r="I70" i="2"/>
  <c r="J70" i="2"/>
  <c r="K70" i="2"/>
  <c r="L70" i="2"/>
  <c r="M70" i="2"/>
  <c r="N70" i="2"/>
  <c r="D71" i="2"/>
  <c r="D72" i="2" s="1"/>
  <c r="E71" i="2"/>
  <c r="F71" i="2"/>
  <c r="G71" i="2"/>
  <c r="H71" i="2"/>
  <c r="H72" i="2" s="1"/>
  <c r="I71" i="2"/>
  <c r="J71" i="2"/>
  <c r="K71" i="2"/>
  <c r="L71" i="2"/>
  <c r="M71" i="2"/>
  <c r="N71" i="2"/>
  <c r="C71" i="2"/>
  <c r="C70" i="2"/>
  <c r="C69" i="2"/>
  <c r="C68" i="2"/>
  <c r="C77" i="2" s="1"/>
  <c r="C67" i="2"/>
  <c r="E25" i="2"/>
  <c r="J17" i="2"/>
  <c r="K17" i="2"/>
  <c r="L17" i="2"/>
  <c r="M17" i="2"/>
  <c r="H54" i="2" l="1"/>
  <c r="R16" i="2"/>
  <c r="H40" i="2"/>
  <c r="H38" i="2"/>
  <c r="C29" i="2"/>
  <c r="E16" i="2"/>
  <c r="C17" i="2"/>
  <c r="C22" i="2" s="1"/>
  <c r="D18" i="2"/>
  <c r="R13" i="2"/>
  <c r="H45" i="2" s="1"/>
  <c r="S5" i="2"/>
  <c r="K18" i="2"/>
  <c r="C16" i="2"/>
  <c r="C18" i="2"/>
  <c r="C19" i="2"/>
  <c r="C20" i="2"/>
  <c r="I18" i="2"/>
  <c r="H16" i="2"/>
  <c r="G20" i="2"/>
  <c r="G19" i="2"/>
  <c r="F16" i="2"/>
  <c r="H42" i="2"/>
  <c r="S8" i="2"/>
  <c r="N20" i="2"/>
  <c r="N21" i="2" s="1"/>
  <c r="L19" i="2"/>
  <c r="N17" i="2"/>
  <c r="R17" i="2"/>
  <c r="R18" i="2"/>
  <c r="S13" i="4"/>
  <c r="S24" i="4" s="1"/>
  <c r="R12" i="4"/>
  <c r="R23" i="4" s="1"/>
  <c r="R10" i="4"/>
  <c r="R21" i="4" s="1"/>
  <c r="S11" i="4"/>
  <c r="S22" i="4" s="1"/>
  <c r="S9" i="4"/>
  <c r="S20" i="4" s="1"/>
  <c r="T7" i="4"/>
  <c r="T18" i="4" s="1"/>
  <c r="R5" i="4"/>
  <c r="R16" i="4" s="1"/>
  <c r="R8" i="4"/>
  <c r="R19" i="4" s="1"/>
  <c r="L16" i="4"/>
  <c r="S10" i="4"/>
  <c r="S21" i="4" s="1"/>
  <c r="T10" i="4"/>
  <c r="T21" i="4" s="1"/>
  <c r="T8" i="4"/>
  <c r="T19" i="4" s="1"/>
  <c r="R11" i="4"/>
  <c r="R22" i="4" s="1"/>
  <c r="R9" i="4"/>
  <c r="R20" i="4" s="1"/>
  <c r="R7" i="4"/>
  <c r="R18" i="4" s="1"/>
  <c r="N20" i="4"/>
  <c r="R13" i="4"/>
  <c r="R24" i="4" s="1"/>
  <c r="R6" i="4"/>
  <c r="R17" i="4" s="1"/>
  <c r="S12" i="4"/>
  <c r="S23" i="4" s="1"/>
  <c r="S8" i="4"/>
  <c r="S19" i="4" s="1"/>
  <c r="K17" i="4"/>
  <c r="G16" i="4"/>
  <c r="T5" i="4"/>
  <c r="T16" i="4" s="1"/>
  <c r="M16" i="4"/>
  <c r="J16" i="4"/>
  <c r="G18" i="4"/>
  <c r="E16" i="4"/>
  <c r="C25" i="4"/>
  <c r="I17" i="4"/>
  <c r="H18" i="4"/>
  <c r="S5" i="4"/>
  <c r="S16" i="4" s="1"/>
  <c r="E29" i="4"/>
  <c r="H16" i="4"/>
  <c r="L17" i="4"/>
  <c r="E18" i="4"/>
  <c r="N17" i="4"/>
  <c r="C29" i="4"/>
  <c r="N19" i="4"/>
  <c r="C20" i="4"/>
  <c r="N16" i="4"/>
  <c r="F16" i="4"/>
  <c r="I16" i="4"/>
  <c r="D29" i="4"/>
  <c r="F18" i="4"/>
  <c r="C16" i="4"/>
  <c r="G19" i="4"/>
  <c r="H19" i="4"/>
  <c r="E19" i="4"/>
  <c r="M17" i="4"/>
  <c r="D18" i="4"/>
  <c r="F19" i="4"/>
  <c r="I19" i="4"/>
  <c r="D16" i="4"/>
  <c r="M20" i="4"/>
  <c r="C78" i="4"/>
  <c r="K16" i="4"/>
  <c r="J18" i="4"/>
  <c r="D17" i="4"/>
  <c r="K18" i="4"/>
  <c r="E17" i="4"/>
  <c r="L18" i="4"/>
  <c r="F20" i="4"/>
  <c r="J19" i="4"/>
  <c r="C17" i="4"/>
  <c r="D20" i="4"/>
  <c r="E20" i="4"/>
  <c r="F17" i="4"/>
  <c r="M18" i="4"/>
  <c r="G20" i="4"/>
  <c r="E25" i="4"/>
  <c r="G17" i="4"/>
  <c r="H20" i="4"/>
  <c r="H17" i="4"/>
  <c r="I20" i="4"/>
  <c r="C18" i="4"/>
  <c r="K19" i="4"/>
  <c r="I18" i="4"/>
  <c r="C19" i="4"/>
  <c r="J17" i="4"/>
  <c r="D19" i="4"/>
  <c r="K20" i="4"/>
  <c r="D25" i="4"/>
  <c r="L19" i="4"/>
  <c r="N18" i="4"/>
  <c r="J20" i="4"/>
  <c r="L20" i="4"/>
  <c r="M19" i="4"/>
  <c r="H19" i="2"/>
  <c r="F19" i="2"/>
  <c r="D29" i="2"/>
  <c r="L20" i="2"/>
  <c r="L21" i="2" s="1"/>
  <c r="K20" i="2"/>
  <c r="K21" i="2" s="1"/>
  <c r="M18" i="2"/>
  <c r="D17" i="2"/>
  <c r="S6" i="2"/>
  <c r="I17" i="2"/>
  <c r="D19" i="2"/>
  <c r="N16" i="2"/>
  <c r="H17" i="2"/>
  <c r="H22" i="2" s="1"/>
  <c r="J20" i="2"/>
  <c r="J22" i="2" s="1"/>
  <c r="I20" i="2"/>
  <c r="M16" i="2"/>
  <c r="T5" i="2"/>
  <c r="F17" i="2"/>
  <c r="L18" i="2"/>
  <c r="H20" i="2"/>
  <c r="J18" i="2"/>
  <c r="L16" i="2"/>
  <c r="T11" i="2"/>
  <c r="F20" i="2"/>
  <c r="H18" i="2"/>
  <c r="J16" i="2"/>
  <c r="E20" i="2"/>
  <c r="G18" i="2"/>
  <c r="I16" i="2"/>
  <c r="D20" i="2"/>
  <c r="F18" i="2"/>
  <c r="M20" i="2"/>
  <c r="M21" i="2" s="1"/>
  <c r="E17" i="2"/>
  <c r="E21" i="2" s="1"/>
  <c r="N19" i="2"/>
  <c r="E18" i="2"/>
  <c r="G16" i="2"/>
  <c r="N18" i="2"/>
  <c r="E19" i="2"/>
  <c r="C28" i="2" s="1"/>
  <c r="J72" i="2"/>
  <c r="N72" i="2"/>
  <c r="M72" i="2"/>
  <c r="F72" i="4"/>
  <c r="N72" i="4"/>
  <c r="E76" i="4"/>
  <c r="E81" i="4" s="1"/>
  <c r="D78" i="4"/>
  <c r="I72" i="4"/>
  <c r="C77" i="4"/>
  <c r="E78" i="4"/>
  <c r="J72" i="4"/>
  <c r="L72" i="4"/>
  <c r="E72" i="4"/>
  <c r="D77" i="4"/>
  <c r="C72" i="4"/>
  <c r="E77" i="4"/>
  <c r="D71" i="4"/>
  <c r="G71" i="4"/>
  <c r="H72" i="4"/>
  <c r="C71" i="4"/>
  <c r="G72" i="4"/>
  <c r="M71" i="4"/>
  <c r="N71" i="4"/>
  <c r="D72" i="4"/>
  <c r="E71" i="4"/>
  <c r="I71" i="4"/>
  <c r="F71" i="4"/>
  <c r="H71" i="4"/>
  <c r="J71" i="4"/>
  <c r="C76" i="4"/>
  <c r="K71" i="4"/>
  <c r="K72" i="4"/>
  <c r="M72" i="4"/>
  <c r="D76" i="4"/>
  <c r="L71" i="4"/>
  <c r="N73" i="2"/>
  <c r="F72" i="2"/>
  <c r="D78" i="2"/>
  <c r="E72" i="2"/>
  <c r="G72" i="2"/>
  <c r="M73" i="2"/>
  <c r="K72" i="2"/>
  <c r="I72" i="2"/>
  <c r="H73" i="2"/>
  <c r="C82" i="2"/>
  <c r="C81" i="2"/>
  <c r="D79" i="2"/>
  <c r="C79" i="2"/>
  <c r="G73" i="2"/>
  <c r="E73" i="2"/>
  <c r="E78" i="2"/>
  <c r="F73" i="2"/>
  <c r="C78" i="2"/>
  <c r="E79" i="2"/>
  <c r="D73" i="2"/>
  <c r="D77" i="2"/>
  <c r="E77" i="2"/>
  <c r="E82" i="2" s="1"/>
  <c r="G21" i="2"/>
  <c r="E81" i="2"/>
  <c r="D81" i="2"/>
  <c r="D82" i="2"/>
  <c r="J73" i="2"/>
  <c r="I73" i="2"/>
  <c r="L73" i="2"/>
  <c r="C72" i="2"/>
  <c r="C73" i="2"/>
  <c r="E26" i="2"/>
  <c r="E30" i="2" s="1"/>
  <c r="D28" i="2"/>
  <c r="N22" i="2"/>
  <c r="J21" i="2"/>
  <c r="D21" i="2"/>
  <c r="G22" i="2"/>
  <c r="C21" i="2"/>
  <c r="D22" i="2" l="1"/>
  <c r="S18" i="2"/>
  <c r="S19" i="2"/>
  <c r="S16" i="2"/>
  <c r="S20" i="2"/>
  <c r="S17" i="2"/>
  <c r="S21" i="2" s="1"/>
  <c r="T16" i="2"/>
  <c r="T17" i="2"/>
  <c r="T18" i="2"/>
  <c r="T19" i="2"/>
  <c r="T20" i="2"/>
  <c r="C27" i="2"/>
  <c r="E28" i="2"/>
  <c r="F22" i="2"/>
  <c r="R20" i="2"/>
  <c r="H37" i="2"/>
  <c r="R19" i="2"/>
  <c r="I22" i="2"/>
  <c r="K22" i="2"/>
  <c r="L22" i="2"/>
  <c r="H22" i="4"/>
  <c r="N22" i="4"/>
  <c r="S31" i="4"/>
  <c r="S32" i="4"/>
  <c r="S33" i="4"/>
  <c r="S34" i="4"/>
  <c r="S35" i="4"/>
  <c r="T31" i="4"/>
  <c r="T33" i="4"/>
  <c r="T34" i="4"/>
  <c r="T32" i="4"/>
  <c r="T35" i="4"/>
  <c r="R31" i="4"/>
  <c r="R32" i="4"/>
  <c r="R34" i="4"/>
  <c r="R33" i="4"/>
  <c r="R35" i="4"/>
  <c r="E80" i="4"/>
  <c r="E26" i="4"/>
  <c r="E31" i="4" s="1"/>
  <c r="M22" i="4"/>
  <c r="C28" i="4"/>
  <c r="C21" i="4"/>
  <c r="K22" i="4"/>
  <c r="J21" i="4"/>
  <c r="F22" i="4"/>
  <c r="I22" i="4"/>
  <c r="N21" i="4"/>
  <c r="E21" i="4"/>
  <c r="L21" i="4"/>
  <c r="C27" i="4"/>
  <c r="M21" i="4"/>
  <c r="C22" i="4"/>
  <c r="D28" i="4"/>
  <c r="C26" i="4"/>
  <c r="C31" i="4" s="1"/>
  <c r="J22" i="4"/>
  <c r="D26" i="4"/>
  <c r="D30" i="4" s="1"/>
  <c r="D27" i="4"/>
  <c r="K21" i="4"/>
  <c r="E27" i="4"/>
  <c r="E28" i="4"/>
  <c r="H21" i="4"/>
  <c r="E22" i="4"/>
  <c r="D22" i="4"/>
  <c r="G21" i="4"/>
  <c r="G22" i="4"/>
  <c r="F21" i="4"/>
  <c r="I21" i="4"/>
  <c r="D21" i="4"/>
  <c r="L22" i="4"/>
  <c r="I21" i="2"/>
  <c r="D26" i="2"/>
  <c r="D30" i="2" s="1"/>
  <c r="D27" i="2"/>
  <c r="E27" i="2"/>
  <c r="C26" i="2"/>
  <c r="C31" i="2" s="1"/>
  <c r="E22" i="2"/>
  <c r="F21" i="2"/>
  <c r="M22" i="2"/>
  <c r="H21" i="2"/>
  <c r="D80" i="4"/>
  <c r="D81" i="4"/>
  <c r="C81" i="4"/>
  <c r="C80" i="4"/>
  <c r="E31" i="2"/>
  <c r="C30" i="2" l="1"/>
  <c r="T22" i="2"/>
  <c r="T21" i="2"/>
  <c r="S22" i="2"/>
  <c r="R21" i="2"/>
  <c r="R22" i="2"/>
  <c r="S36" i="4"/>
  <c r="S37" i="4"/>
  <c r="T36" i="4"/>
  <c r="T37" i="4"/>
  <c r="R37" i="4"/>
  <c r="R36" i="4"/>
  <c r="E30" i="4"/>
  <c r="C30" i="4"/>
  <c r="D31" i="4"/>
  <c r="D31" i="2"/>
</calcChain>
</file>

<file path=xl/sharedStrings.xml><?xml version="1.0" encoding="utf-8"?>
<sst xmlns="http://schemas.openxmlformats.org/spreadsheetml/2006/main" count="208" uniqueCount="32">
  <si>
    <t>SL angle</t>
  </si>
  <si>
    <t>Mean</t>
  </si>
  <si>
    <t>n</t>
  </si>
  <si>
    <t>SD</t>
  </si>
  <si>
    <t>Max</t>
  </si>
  <si>
    <t>Min</t>
  </si>
  <si>
    <t>M - 2SD</t>
  </si>
  <si>
    <t>M + 2SD</t>
  </si>
  <si>
    <t>ID</t>
  </si>
  <si>
    <t>Category</t>
  </si>
  <si>
    <t>C</t>
  </si>
  <si>
    <t>D</t>
  </si>
  <si>
    <t>B</t>
  </si>
  <si>
    <t>A</t>
  </si>
  <si>
    <t>copied from SLIL_RunMe_v1_modelSetter.py on 03/05/2023</t>
  </si>
  <si>
    <t>Intact</t>
  </si>
  <si>
    <t>Transected</t>
  </si>
  <si>
    <t>Implant</t>
  </si>
  <si>
    <t>fe1</t>
  </si>
  <si>
    <t>fe2</t>
  </si>
  <si>
    <t>ur1</t>
  </si>
  <si>
    <t>ur2</t>
  </si>
  <si>
    <t>Raw</t>
  </si>
  <si>
    <t>Maybe measurable</t>
  </si>
  <si>
    <t>cut and scaffold overlapped whole time</t>
  </si>
  <si>
    <t>Average all</t>
  </si>
  <si>
    <t>Bones inside eachother</t>
  </si>
  <si>
    <t>Angle measures are bad</t>
  </si>
  <si>
    <t>Scaphoid looks wrong</t>
  </si>
  <si>
    <t>Scaffold</t>
  </si>
  <si>
    <t>Difference between dependent pairs</t>
  </si>
  <si>
    <t>For print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</si>
</sst>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SL Angle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'SL angle'!$R$4</c:f>
              <c:strCache>
                <c:ptCount val="1"/>
                <c:pt idx="0">
                  <c:v>Intact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'SL angle'!$Q$5:$Q$12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'SL angle'!$R$6:$R$13</c:f>
              <c:numCache>
                <c:formatCode>General</c:formatCode>
                <c:ptCount val="8"/>
                <c:pt idx="0">
                  <c:v>49.819686097500004</c:v>
                </c:pt>
                <c:pt idx="1">
                  <c:v>38.826449117500005</c:v>
                </c:pt>
                <c:pt idx="2">
                  <c:v>48.600987017500003</c:v>
                </c:pt>
                <c:pt idx="3">
                  <c:v>35.892744610000001</c:v>
                </c:pt>
                <c:pt idx="4">
                  <c:v>51.944084064696149</c:v>
                </c:pt>
                <c:pt idx="5">
                  <c:v>37.952065102500001</c:v>
                </c:pt>
                <c:pt idx="6">
                  <c:v>41.459110837500006</c:v>
                </c:pt>
                <c:pt idx="7">
                  <c:v>44.626289630000002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B4-42C0-9E4F-5F96C5B7200A}"/>
            </c:ext>
          </c:extLst>
        </c:ser>
        <c:ser>
          <c:idx val="1"/>
          <c:order val="1"/>
          <c:tx>
            <c:strRef>
              <c:f>'SL angle'!$S$4</c:f>
              <c:strCache>
                <c:ptCount val="1"/>
                <c:pt idx="0">
                  <c:v>Transected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'SL angle'!$Q$5:$Q$12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'SL angle'!$S$6:$S$13</c:f>
              <c:numCache>
                <c:formatCode>General</c:formatCode>
                <c:ptCount val="8"/>
                <c:pt idx="0">
                  <c:v>50.376809777499993</c:v>
                </c:pt>
                <c:pt idx="2">
                  <c:v>47.145677922499999</c:v>
                </c:pt>
                <c:pt idx="3">
                  <c:v>35.086234732500003</c:v>
                </c:pt>
                <c:pt idx="4">
                  <c:v>52.373230844386121</c:v>
                </c:pt>
                <c:pt idx="5">
                  <c:v>31.869283859999999</c:v>
                </c:pt>
                <c:pt idx="6">
                  <c:v>36.571938895000002</c:v>
                </c:pt>
                <c:pt idx="7">
                  <c:v>40.307595832499999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B4-42C0-9E4F-5F96C5B7200A}"/>
            </c:ext>
          </c:extLst>
        </c:ser>
        <c:ser>
          <c:idx val="2"/>
          <c:order val="2"/>
          <c:tx>
            <c:strRef>
              <c:f>'SL angle'!$T$4</c:f>
              <c:strCache>
                <c:ptCount val="1"/>
                <c:pt idx="0">
                  <c:v>Scaffold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'SL angle'!$Q$5:$Q$12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'SL angle'!$T$6:$T$13</c:f>
              <c:numCache>
                <c:formatCode>General</c:formatCode>
                <c:ptCount val="8"/>
                <c:pt idx="2">
                  <c:v>33.858760095000001</c:v>
                </c:pt>
                <c:pt idx="4">
                  <c:v>58.143681192712819</c:v>
                </c:pt>
                <c:pt idx="5">
                  <c:v>32.927740182499996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0B4-42C0-9E4F-5F96C5B720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90192975"/>
        <c:axId val="1990189615"/>
      </c:barChart>
      <c:catAx>
        <c:axId val="19901929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CAD#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0189615"/>
        <c:crosses val="autoZero"/>
        <c:auto val="1"/>
        <c:lblAlgn val="ctr"/>
        <c:lblOffset val="100"/>
        <c:noMultiLvlLbl val="0"/>
      </c:catAx>
      <c:valAx>
        <c:axId val="1990189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SL angle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0192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Clinical Variables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'SL angle'!$Q$5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'SL angle'!$R$4:$T$4</c:f>
              <c:strCache>
                <c:ptCount val="3"/>
                <c:pt idx="0">
                  <c:v>Intact</c:v>
                </c:pt>
                <c:pt idx="1">
                  <c:v>Transected</c:v>
                </c:pt>
                <c:pt idx="2">
                  <c:v>Scaffold</c:v>
                </c:pt>
              </c:strCache>
            </c:strRef>
          </c:cat>
          <c:val>
            <c:numRef>
              <c:f>'SL angle'!$R$5:$T$5</c:f>
              <c:numCache>
                <c:formatCode>General</c:formatCode>
                <c:ptCount val="3"/>
                <c:pt idx="0">
                  <c:v>28.214450035000002</c:v>
                </c:pt>
                <c:pt idx="1">
                  <c:v>29.470085537500005</c:v>
                </c:pt>
                <c:pt idx="2">
                  <c:v>27.332546319999999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05-44FB-9B52-71858BA7E6F1}"/>
            </c:ext>
          </c:extLst>
        </c:ser>
        <c:ser>
          <c:idx val="1"/>
          <c:order val="1"/>
          <c:tx>
            <c:strRef>
              <c:f>'SL angle'!$Q$6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'SL angle'!$R$4:$T$4</c:f>
              <c:strCache>
                <c:ptCount val="3"/>
                <c:pt idx="0">
                  <c:v>Intact</c:v>
                </c:pt>
                <c:pt idx="1">
                  <c:v>Transected</c:v>
                </c:pt>
                <c:pt idx="2">
                  <c:v>Scaffold</c:v>
                </c:pt>
              </c:strCache>
            </c:strRef>
          </c:cat>
          <c:val>
            <c:numRef>
              <c:f>'SL angle'!$R$6:$T$6</c:f>
              <c:numCache>
                <c:formatCode>General</c:formatCode>
                <c:ptCount val="3"/>
                <c:pt idx="0">
                  <c:v>49.819686097500004</c:v>
                </c:pt>
                <c:pt idx="1">
                  <c:v>50.376809777499993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05-44FB-9B52-71858BA7E6F1}"/>
            </c:ext>
          </c:extLst>
        </c:ser>
        <c:ser>
          <c:idx val="2"/>
          <c:order val="2"/>
          <c:tx>
            <c:strRef>
              <c:f>'SL angle'!$Q$7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'SL angle'!$R$4:$T$4</c:f>
              <c:strCache>
                <c:ptCount val="3"/>
                <c:pt idx="0">
                  <c:v>Intact</c:v>
                </c:pt>
                <c:pt idx="1">
                  <c:v>Transected</c:v>
                </c:pt>
                <c:pt idx="2">
                  <c:v>Scaffold</c:v>
                </c:pt>
              </c:strCache>
            </c:strRef>
          </c:cat>
          <c:val>
            <c:numRef>
              <c:f>'SL angle'!$R$7:$T$7</c:f>
              <c:numCache>
                <c:formatCode>General</c:formatCode>
                <c:ptCount val="3"/>
                <c:pt idx="0">
                  <c:v>38.826449117500005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05-44FB-9B52-71858BA7E6F1}"/>
            </c:ext>
          </c:extLst>
        </c:ser>
        <c:ser>
          <c:idx val="3"/>
          <c:order val="3"/>
          <c:tx>
            <c:strRef>
              <c:f>'SL angle'!$Q$8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'SL angle'!$R$4:$T$4</c:f>
              <c:strCache>
                <c:ptCount val="3"/>
                <c:pt idx="0">
                  <c:v>Intact</c:v>
                </c:pt>
                <c:pt idx="1">
                  <c:v>Transected</c:v>
                </c:pt>
                <c:pt idx="2">
                  <c:v>Scaffold</c:v>
                </c:pt>
              </c:strCache>
            </c:strRef>
          </c:cat>
          <c:val>
            <c:numRef>
              <c:f>'SL angle'!$R$8:$T$8</c:f>
              <c:numCache>
                <c:formatCode>General</c:formatCode>
                <c:ptCount val="3"/>
                <c:pt idx="0">
                  <c:v>48.600987017500003</c:v>
                </c:pt>
                <c:pt idx="1">
                  <c:v>47.145677922499999</c:v>
                </c:pt>
                <c:pt idx="2">
                  <c:v>33.858760095000001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405-44FB-9B52-71858BA7E6F1}"/>
            </c:ext>
          </c:extLst>
        </c:ser>
        <c:ser>
          <c:idx val="4"/>
          <c:order val="4"/>
          <c:tx>
            <c:strRef>
              <c:f>'SL angle'!$Q$9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'SL angle'!$R$4:$T$4</c:f>
              <c:strCache>
                <c:ptCount val="3"/>
                <c:pt idx="0">
                  <c:v>Intact</c:v>
                </c:pt>
                <c:pt idx="1">
                  <c:v>Transected</c:v>
                </c:pt>
                <c:pt idx="2">
                  <c:v>Scaffold</c:v>
                </c:pt>
              </c:strCache>
            </c:strRef>
          </c:cat>
          <c:val>
            <c:numRef>
              <c:f>'SL angle'!$R$9:$T$9</c:f>
              <c:numCache>
                <c:formatCode>General</c:formatCode>
                <c:ptCount val="3"/>
                <c:pt idx="0">
                  <c:v>35.892744610000001</c:v>
                </c:pt>
                <c:pt idx="1">
                  <c:v>35.086234732500003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405-44FB-9B52-71858BA7E6F1}"/>
            </c:ext>
          </c:extLst>
        </c:ser>
        <c:ser>
          <c:idx val="5"/>
          <c:order val="5"/>
          <c:tx>
            <c:strRef>
              <c:f>'SL angle'!$Q$10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'SL angle'!$R$4:$T$4</c:f>
              <c:strCache>
                <c:ptCount val="3"/>
                <c:pt idx="0">
                  <c:v>Intact</c:v>
                </c:pt>
                <c:pt idx="1">
                  <c:v>Transected</c:v>
                </c:pt>
                <c:pt idx="2">
                  <c:v>Scaffold</c:v>
                </c:pt>
              </c:strCache>
            </c:strRef>
          </c:cat>
          <c:val>
            <c:numRef>
              <c:f>'SL angle'!$R$10:$T$10</c:f>
              <c:numCache>
                <c:formatCode>General</c:formatCode>
                <c:ptCount val="3"/>
                <c:pt idx="0">
                  <c:v>51.944084064696149</c:v>
                </c:pt>
                <c:pt idx="1">
                  <c:v>52.373230844386121</c:v>
                </c:pt>
                <c:pt idx="2">
                  <c:v>58.143681192712819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405-44FB-9B52-71858BA7E6F1}"/>
            </c:ext>
          </c:extLst>
        </c:ser>
        <c:ser>
          <c:idx val="6"/>
          <c:order val="6"/>
          <c:tx>
            <c:strRef>
              <c:f>'SL angle'!$Q$11</c:f>
              <c:strCache>
                <c:ptCount val="1"/>
                <c:pt idx="0">
                  <c:v>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'SL angle'!$R$4:$T$4</c:f>
              <c:strCache>
                <c:ptCount val="3"/>
                <c:pt idx="0">
                  <c:v>Intact</c:v>
                </c:pt>
                <c:pt idx="1">
                  <c:v>Transected</c:v>
                </c:pt>
                <c:pt idx="2">
                  <c:v>Scaffold</c:v>
                </c:pt>
              </c:strCache>
            </c:strRef>
          </c:cat>
          <c:val>
            <c:numRef>
              <c:f>'SL angle'!$R$11:$T$11</c:f>
              <c:numCache>
                <c:formatCode>General</c:formatCode>
                <c:ptCount val="3"/>
                <c:pt idx="0">
                  <c:v>37.952065102500001</c:v>
                </c:pt>
                <c:pt idx="1">
                  <c:v>31.869283859999999</c:v>
                </c:pt>
                <c:pt idx="2">
                  <c:v>32.927740182499996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405-44FB-9B52-71858BA7E6F1}"/>
            </c:ext>
          </c:extLst>
        </c:ser>
        <c:ser>
          <c:idx val="7"/>
          <c:order val="7"/>
          <c:tx>
            <c:strRef>
              <c:f>'SL angle'!$Q$12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'SL angle'!$R$4:$T$4</c:f>
              <c:strCache>
                <c:ptCount val="3"/>
                <c:pt idx="0">
                  <c:v>Intact</c:v>
                </c:pt>
                <c:pt idx="1">
                  <c:v>Transected</c:v>
                </c:pt>
                <c:pt idx="2">
                  <c:v>Scaffold</c:v>
                </c:pt>
              </c:strCache>
            </c:strRef>
          </c:cat>
          <c:val>
            <c:numRef>
              <c:f>'SL angle'!$R$12:$T$12</c:f>
              <c:numCache>
                <c:formatCode>General</c:formatCode>
                <c:ptCount val="3"/>
                <c:pt idx="0">
                  <c:v>41.459110837500006</c:v>
                </c:pt>
                <c:pt idx="1">
                  <c:v>36.571938895000002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405-44FB-9B52-71858BA7E6F1}"/>
            </c:ext>
          </c:extLst>
        </c:ser>
        <c:ser>
          <c:idx val="8"/>
          <c:order val="8"/>
          <c:tx>
            <c:strRef>
              <c:f>'SL angle'!$Q$13</c:f>
              <c:strCache>
                <c:ptCount val="1"/>
                <c:pt idx="0">
                  <c:v>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'SL angle'!$R$13:$T$13</c:f>
              <c:numCache>
                <c:formatCode>General</c:formatCode>
                <c:ptCount val="3"/>
                <c:pt idx="0">
                  <c:v>44.626289630000002</c:v>
                </c:pt>
                <c:pt idx="1">
                  <c:v>40.307595832499999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E3-48C7-81F9-6A3931ABDA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163424"/>
        <c:axId val="36164864"/>
      </c:lineChart>
      <c:catAx>
        <c:axId val="36163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64864"/>
        <c:crosses val="autoZero"/>
        <c:auto val="1"/>
        <c:lblAlgn val="ctr"/>
        <c:lblOffset val="100"/>
        <c:noMultiLvlLbl val="0"/>
      </c:catAx>
      <c:valAx>
        <c:axId val="36164864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SL angle (degrees)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63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SL Angle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'SL gap'!$R$4</c:f>
              <c:strCache>
                <c:ptCount val="1"/>
                <c:pt idx="0">
                  <c:v>Intact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'SL gap'!$Q$6:$Q$13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cat>
          <c:val>
            <c:numRef>
              <c:f>'SL gap'!$R$6:$R$13</c:f>
              <c:numCache>
                <c:formatCode>General</c:formatCode>
                <c:ptCount val="8"/>
                <c:pt idx="0">
                  <c:v>2.8541253222499998</c:v>
                </c:pt>
                <c:pt idx="1">
                  <c:v>1.40257110175</c:v>
                </c:pt>
                <c:pt idx="2">
                  <c:v>1.19273761275</c:v>
                </c:pt>
                <c:pt idx="3">
                  <c:v>2.1840314120000004</c:v>
                </c:pt>
                <c:pt idx="4">
                  <c:v>1.5581021245</c:v>
                </c:pt>
                <c:pt idx="5">
                  <c:v>0.84985498124999992</c:v>
                </c:pt>
                <c:pt idx="6">
                  <c:v>2.3076638472499997</c:v>
                </c:pt>
                <c:pt idx="7">
                  <c:v>1.7582411434999998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4E-469D-BD15-53886610D204}"/>
            </c:ext>
          </c:extLst>
        </c:ser>
        <c:ser>
          <c:idx val="1"/>
          <c:order val="1"/>
          <c:tx>
            <c:strRef>
              <c:f>'SL gap'!$S$4</c:f>
              <c:strCache>
                <c:ptCount val="1"/>
                <c:pt idx="0">
                  <c:v>Transected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'SL gap'!$Q$6:$Q$13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cat>
          <c:val>
            <c:numRef>
              <c:f>'SL gap'!$S$6:$S$13</c:f>
              <c:numCache>
                <c:formatCode>General</c:formatCode>
                <c:ptCount val="8"/>
                <c:pt idx="0">
                  <c:v>#N/A</c:v>
                </c:pt>
                <c:pt idx="1">
                  <c:v>#N/A</c:v>
                </c:pt>
                <c:pt idx="2">
                  <c:v>2.0460019169999999</c:v>
                </c:pt>
                <c:pt idx="3">
                  <c:v>3.1915766475000003</c:v>
                </c:pt>
                <c:pt idx="4">
                  <c:v>0.94759340375000001</c:v>
                </c:pt>
                <c:pt idx="5">
                  <c:v>0.51080516100000006</c:v>
                </c:pt>
                <c:pt idx="6">
                  <c:v>5.0857626575000001</c:v>
                </c:pt>
                <c:pt idx="7">
                  <c:v>4.0100910340000002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4E-469D-BD15-53886610D204}"/>
            </c:ext>
          </c:extLst>
        </c:ser>
        <c:ser>
          <c:idx val="2"/>
          <c:order val="2"/>
          <c:tx>
            <c:strRef>
              <c:f>'SL gap'!$T$4</c:f>
              <c:strCache>
                <c:ptCount val="1"/>
                <c:pt idx="0">
                  <c:v>Scaffold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'SL gap'!$Q$6:$Q$13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cat>
          <c:val>
            <c:numRef>
              <c:f>'SL gap'!$T$6:$T$13</c:f>
              <c:numCache>
                <c:formatCode>General</c:formatCode>
                <c:ptCount val="8"/>
                <c:pt idx="0">
                  <c:v>#N/A</c:v>
                </c:pt>
                <c:pt idx="1">
                  <c:v>#N/A</c:v>
                </c:pt>
                <c:pt idx="2">
                  <c:v>1.5781236989999998</c:v>
                </c:pt>
                <c:pt idx="3">
                  <c:v>#N/A</c:v>
                </c:pt>
                <c:pt idx="4">
                  <c:v>1.17238091225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4E-469D-BD15-53886610D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90192975"/>
        <c:axId val="1990189615"/>
      </c:barChart>
      <c:catAx>
        <c:axId val="19901929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CAD#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0189615"/>
        <c:crosses val="autoZero"/>
        <c:auto val="1"/>
        <c:lblAlgn val="ctr"/>
        <c:lblOffset val="100"/>
        <c:noMultiLvlLbl val="0"/>
      </c:catAx>
      <c:valAx>
        <c:axId val="1990189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SL angle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0192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'SL gap'!$Q$5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'SL gap'!$R$4:$T$4</c:f>
              <c:strCache>
                <c:ptCount val="3"/>
                <c:pt idx="0">
                  <c:v>Intact</c:v>
                </c:pt>
                <c:pt idx="1">
                  <c:v>Transected</c:v>
                </c:pt>
                <c:pt idx="2">
                  <c:v>Scaffold</c:v>
                </c:pt>
              </c:strCache>
            </c:strRef>
          </c:cat>
          <c:val>
            <c:numRef>
              <c:f>'SL gap'!$R$5:$T$5</c:f>
              <c:numCache>
                <c:formatCode>General</c:formatCode>
                <c:ptCount val="3"/>
                <c:pt idx="0">
                  <c:v>1.4839268600000002</c:v>
                </c:pt>
                <c:pt idx="1">
                  <c:v>2.0318398255000001</c:v>
                </c:pt>
                <c:pt idx="2">
                  <c:v>1.8017263925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A4-46BF-9E14-0D06AE6A3B4B}"/>
            </c:ext>
          </c:extLst>
        </c:ser>
        <c:ser>
          <c:idx val="1"/>
          <c:order val="1"/>
          <c:tx>
            <c:strRef>
              <c:f>'SL gap'!$Q$6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'SL gap'!$R$4:$T$4</c:f>
              <c:strCache>
                <c:ptCount val="3"/>
                <c:pt idx="0">
                  <c:v>Intact</c:v>
                </c:pt>
                <c:pt idx="1">
                  <c:v>Transected</c:v>
                </c:pt>
                <c:pt idx="2">
                  <c:v>Scaffold</c:v>
                </c:pt>
              </c:strCache>
            </c:strRef>
          </c:cat>
          <c:val>
            <c:numRef>
              <c:f>'SL gap'!$R$6:$T$6</c:f>
              <c:numCache>
                <c:formatCode>General</c:formatCode>
                <c:ptCount val="3"/>
                <c:pt idx="0">
                  <c:v>2.8541253222499998</c:v>
                </c:pt>
                <c:pt idx="1">
                  <c:v>#N/A</c:v>
                </c:pt>
                <c:pt idx="2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A4-46BF-9E14-0D06AE6A3B4B}"/>
            </c:ext>
          </c:extLst>
        </c:ser>
        <c:ser>
          <c:idx val="2"/>
          <c:order val="2"/>
          <c:tx>
            <c:strRef>
              <c:f>'SL gap'!$Q$7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'SL gap'!$R$4:$T$4</c:f>
              <c:strCache>
                <c:ptCount val="3"/>
                <c:pt idx="0">
                  <c:v>Intact</c:v>
                </c:pt>
                <c:pt idx="1">
                  <c:v>Transected</c:v>
                </c:pt>
                <c:pt idx="2">
                  <c:v>Scaffold</c:v>
                </c:pt>
              </c:strCache>
            </c:strRef>
          </c:cat>
          <c:val>
            <c:numRef>
              <c:f>'SL gap'!$R$7:$T$7</c:f>
              <c:numCache>
                <c:formatCode>General</c:formatCode>
                <c:ptCount val="3"/>
                <c:pt idx="0">
                  <c:v>1.40257110175</c:v>
                </c:pt>
                <c:pt idx="1">
                  <c:v>#N/A</c:v>
                </c:pt>
                <c:pt idx="2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A4-46BF-9E14-0D06AE6A3B4B}"/>
            </c:ext>
          </c:extLst>
        </c:ser>
        <c:ser>
          <c:idx val="3"/>
          <c:order val="3"/>
          <c:tx>
            <c:strRef>
              <c:f>'SL gap'!$Q$8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'SL gap'!$R$4:$T$4</c:f>
              <c:strCache>
                <c:ptCount val="3"/>
                <c:pt idx="0">
                  <c:v>Intact</c:v>
                </c:pt>
                <c:pt idx="1">
                  <c:v>Transected</c:v>
                </c:pt>
                <c:pt idx="2">
                  <c:v>Scaffold</c:v>
                </c:pt>
              </c:strCache>
            </c:strRef>
          </c:cat>
          <c:val>
            <c:numRef>
              <c:f>'SL gap'!$R$8:$T$8</c:f>
              <c:numCache>
                <c:formatCode>General</c:formatCode>
                <c:ptCount val="3"/>
                <c:pt idx="0">
                  <c:v>1.19273761275</c:v>
                </c:pt>
                <c:pt idx="1">
                  <c:v>2.0460019169999999</c:v>
                </c:pt>
                <c:pt idx="2">
                  <c:v>1.5781236989999998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7A4-46BF-9E14-0D06AE6A3B4B}"/>
            </c:ext>
          </c:extLst>
        </c:ser>
        <c:ser>
          <c:idx val="4"/>
          <c:order val="4"/>
          <c:tx>
            <c:strRef>
              <c:f>'SL gap'!$Q$9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'SL gap'!$R$4:$T$4</c:f>
              <c:strCache>
                <c:ptCount val="3"/>
                <c:pt idx="0">
                  <c:v>Intact</c:v>
                </c:pt>
                <c:pt idx="1">
                  <c:v>Transected</c:v>
                </c:pt>
                <c:pt idx="2">
                  <c:v>Scaffold</c:v>
                </c:pt>
              </c:strCache>
            </c:strRef>
          </c:cat>
          <c:val>
            <c:numRef>
              <c:f>'SL gap'!$R$9:$T$9</c:f>
              <c:numCache>
                <c:formatCode>General</c:formatCode>
                <c:ptCount val="3"/>
                <c:pt idx="0">
                  <c:v>2.1840314120000004</c:v>
                </c:pt>
                <c:pt idx="1">
                  <c:v>3.1915766475000003</c:v>
                </c:pt>
                <c:pt idx="2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7A4-46BF-9E14-0D06AE6A3B4B}"/>
            </c:ext>
          </c:extLst>
        </c:ser>
        <c:ser>
          <c:idx val="5"/>
          <c:order val="5"/>
          <c:tx>
            <c:strRef>
              <c:f>'SL gap'!$Q$10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'SL gap'!$R$4:$T$4</c:f>
              <c:strCache>
                <c:ptCount val="3"/>
                <c:pt idx="0">
                  <c:v>Intact</c:v>
                </c:pt>
                <c:pt idx="1">
                  <c:v>Transected</c:v>
                </c:pt>
                <c:pt idx="2">
                  <c:v>Scaffold</c:v>
                </c:pt>
              </c:strCache>
            </c:strRef>
          </c:cat>
          <c:val>
            <c:numRef>
              <c:f>'SL gap'!$R$10:$T$10</c:f>
              <c:numCache>
                <c:formatCode>General</c:formatCode>
                <c:ptCount val="3"/>
                <c:pt idx="0">
                  <c:v>1.5581021245</c:v>
                </c:pt>
                <c:pt idx="1">
                  <c:v>0.94759340375000001</c:v>
                </c:pt>
                <c:pt idx="2">
                  <c:v>1.17238091225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7A4-46BF-9E14-0D06AE6A3B4B}"/>
            </c:ext>
          </c:extLst>
        </c:ser>
        <c:ser>
          <c:idx val="6"/>
          <c:order val="6"/>
          <c:tx>
            <c:strRef>
              <c:f>'SL gap'!$Q$11</c:f>
              <c:strCache>
                <c:ptCount val="1"/>
                <c:pt idx="0">
                  <c:v>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'SL gap'!$R$4:$T$4</c:f>
              <c:strCache>
                <c:ptCount val="3"/>
                <c:pt idx="0">
                  <c:v>Intact</c:v>
                </c:pt>
                <c:pt idx="1">
                  <c:v>Transected</c:v>
                </c:pt>
                <c:pt idx="2">
                  <c:v>Scaffold</c:v>
                </c:pt>
              </c:strCache>
            </c:strRef>
          </c:cat>
          <c:val>
            <c:numRef>
              <c:f>'SL gap'!$R$11:$T$11</c:f>
              <c:numCache>
                <c:formatCode>General</c:formatCode>
                <c:ptCount val="3"/>
                <c:pt idx="0">
                  <c:v>0.84985498124999992</c:v>
                </c:pt>
                <c:pt idx="1">
                  <c:v>0.51080516100000006</c:v>
                </c:pt>
                <c:pt idx="2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7A4-46BF-9E14-0D06AE6A3B4B}"/>
            </c:ext>
          </c:extLst>
        </c:ser>
        <c:ser>
          <c:idx val="7"/>
          <c:order val="7"/>
          <c:tx>
            <c:strRef>
              <c:f>'SL gap'!$Q$12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'SL gap'!$R$4:$T$4</c:f>
              <c:strCache>
                <c:ptCount val="3"/>
                <c:pt idx="0">
                  <c:v>Intact</c:v>
                </c:pt>
                <c:pt idx="1">
                  <c:v>Transected</c:v>
                </c:pt>
                <c:pt idx="2">
                  <c:v>Scaffold</c:v>
                </c:pt>
              </c:strCache>
            </c:strRef>
          </c:cat>
          <c:val>
            <c:numRef>
              <c:f>'SL gap'!$R$12:$T$12</c:f>
              <c:numCache>
                <c:formatCode>General</c:formatCode>
                <c:ptCount val="3"/>
                <c:pt idx="0">
                  <c:v>2.3076638472499997</c:v>
                </c:pt>
                <c:pt idx="1">
                  <c:v>5.0857626575000001</c:v>
                </c:pt>
                <c:pt idx="2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7A4-46BF-9E14-0D06AE6A3B4B}"/>
            </c:ext>
          </c:extLst>
        </c:ser>
        <c:ser>
          <c:idx val="8"/>
          <c:order val="8"/>
          <c:tx>
            <c:strRef>
              <c:f>'SL gap'!$Q$13</c:f>
              <c:strCache>
                <c:ptCount val="1"/>
                <c:pt idx="0">
                  <c:v>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'SL gap'!$R$4:$T$4</c:f>
              <c:strCache>
                <c:ptCount val="3"/>
                <c:pt idx="0">
                  <c:v>Intact</c:v>
                </c:pt>
                <c:pt idx="1">
                  <c:v>Transected</c:v>
                </c:pt>
                <c:pt idx="2">
                  <c:v>Scaffold</c:v>
                </c:pt>
              </c:strCache>
            </c:strRef>
          </c:cat>
          <c:val>
            <c:numRef>
              <c:f>'SL gap'!$R$13:$T$13</c:f>
              <c:numCache>
                <c:formatCode>General</c:formatCode>
                <c:ptCount val="3"/>
                <c:pt idx="0">
                  <c:v>1.7582411434999998</c:v>
                </c:pt>
                <c:pt idx="1">
                  <c:v>4.0100910340000002</c:v>
                </c:pt>
                <c:pt idx="2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7A4-46BF-9E14-0D06AE6A3B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163424"/>
        <c:axId val="36164864"/>
      </c:lineChart>
      <c:catAx>
        <c:axId val="36163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64864"/>
        <c:crosses val="autoZero"/>
        <c:auto val="1"/>
        <c:lblAlgn val="ctr"/>
        <c:lblOffset val="100"/>
        <c:noMultiLvlLbl val="0"/>
      </c:catAx>
      <c:valAx>
        <c:axId val="3616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SL gap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63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'SL gap'!$Q$5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'SL gap'!$R$4:$T$4</c:f>
              <c:strCache>
                <c:ptCount val="3"/>
                <c:pt idx="0">
                  <c:v>Intact</c:v>
                </c:pt>
                <c:pt idx="1">
                  <c:v>Transected</c:v>
                </c:pt>
                <c:pt idx="2">
                  <c:v>Scaffold</c:v>
                </c:pt>
              </c:strCache>
            </c:strRef>
          </c:cat>
          <c:val>
            <c:numRef>
              <c:f>'SL gap'!$R$5:$T$5</c:f>
              <c:numCache>
                <c:formatCode>General</c:formatCode>
                <c:ptCount val="3"/>
                <c:pt idx="0">
                  <c:v>1.4839268600000002</c:v>
                </c:pt>
                <c:pt idx="1">
                  <c:v>2.0318398255000001</c:v>
                </c:pt>
                <c:pt idx="2">
                  <c:v>1.8017263925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57-43A4-A4E2-80597057FB40}"/>
            </c:ext>
          </c:extLst>
        </c:ser>
        <c:ser>
          <c:idx val="1"/>
          <c:order val="1"/>
          <c:tx>
            <c:strRef>
              <c:f>'SL gap'!$Q$6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'SL gap'!$R$4:$T$4</c:f>
              <c:strCache>
                <c:ptCount val="3"/>
                <c:pt idx="0">
                  <c:v>Intact</c:v>
                </c:pt>
                <c:pt idx="1">
                  <c:v>Transected</c:v>
                </c:pt>
                <c:pt idx="2">
                  <c:v>Scaffold</c:v>
                </c:pt>
              </c:strCache>
            </c:strRef>
          </c:cat>
          <c:val>
            <c:numRef>
              <c:f>'SL gap'!$R$6:$T$6</c:f>
              <c:numCache>
                <c:formatCode>General</c:formatCode>
                <c:ptCount val="3"/>
                <c:pt idx="0">
                  <c:v>2.8541253222499998</c:v>
                </c:pt>
                <c:pt idx="1">
                  <c:v>#N/A</c:v>
                </c:pt>
                <c:pt idx="2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57-43A4-A4E2-80597057FB40}"/>
            </c:ext>
          </c:extLst>
        </c:ser>
        <c:ser>
          <c:idx val="2"/>
          <c:order val="2"/>
          <c:tx>
            <c:strRef>
              <c:f>'SL gap'!$Q$7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'SL gap'!$R$4:$T$4</c:f>
              <c:strCache>
                <c:ptCount val="3"/>
                <c:pt idx="0">
                  <c:v>Intact</c:v>
                </c:pt>
                <c:pt idx="1">
                  <c:v>Transected</c:v>
                </c:pt>
                <c:pt idx="2">
                  <c:v>Scaffold</c:v>
                </c:pt>
              </c:strCache>
            </c:strRef>
          </c:cat>
          <c:val>
            <c:numRef>
              <c:f>'SL gap'!$R$7:$T$7</c:f>
              <c:numCache>
                <c:formatCode>General</c:formatCode>
                <c:ptCount val="3"/>
                <c:pt idx="0">
                  <c:v>1.40257110175</c:v>
                </c:pt>
                <c:pt idx="1">
                  <c:v>#N/A</c:v>
                </c:pt>
                <c:pt idx="2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57-43A4-A4E2-80597057FB40}"/>
            </c:ext>
          </c:extLst>
        </c:ser>
        <c:ser>
          <c:idx val="3"/>
          <c:order val="3"/>
          <c:tx>
            <c:strRef>
              <c:f>'SL gap'!$Q$8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'SL gap'!$R$4:$T$4</c:f>
              <c:strCache>
                <c:ptCount val="3"/>
                <c:pt idx="0">
                  <c:v>Intact</c:v>
                </c:pt>
                <c:pt idx="1">
                  <c:v>Transected</c:v>
                </c:pt>
                <c:pt idx="2">
                  <c:v>Scaffold</c:v>
                </c:pt>
              </c:strCache>
            </c:strRef>
          </c:cat>
          <c:val>
            <c:numRef>
              <c:f>'SL gap'!$R$8:$T$8</c:f>
              <c:numCache>
                <c:formatCode>General</c:formatCode>
                <c:ptCount val="3"/>
                <c:pt idx="0">
                  <c:v>1.19273761275</c:v>
                </c:pt>
                <c:pt idx="1">
                  <c:v>2.0460019169999999</c:v>
                </c:pt>
                <c:pt idx="2">
                  <c:v>1.5781236989999998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957-43A4-A4E2-80597057FB40}"/>
            </c:ext>
          </c:extLst>
        </c:ser>
        <c:ser>
          <c:idx val="4"/>
          <c:order val="4"/>
          <c:tx>
            <c:strRef>
              <c:f>'SL gap'!$Q$9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'SL gap'!$R$4:$T$4</c:f>
              <c:strCache>
                <c:ptCount val="3"/>
                <c:pt idx="0">
                  <c:v>Intact</c:v>
                </c:pt>
                <c:pt idx="1">
                  <c:v>Transected</c:v>
                </c:pt>
                <c:pt idx="2">
                  <c:v>Scaffold</c:v>
                </c:pt>
              </c:strCache>
            </c:strRef>
          </c:cat>
          <c:val>
            <c:numRef>
              <c:f>'SL gap'!$R$9:$T$9</c:f>
              <c:numCache>
                <c:formatCode>General</c:formatCode>
                <c:ptCount val="3"/>
                <c:pt idx="0">
                  <c:v>2.1840314120000004</c:v>
                </c:pt>
                <c:pt idx="1">
                  <c:v>3.1915766475000003</c:v>
                </c:pt>
                <c:pt idx="2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957-43A4-A4E2-80597057FB40}"/>
            </c:ext>
          </c:extLst>
        </c:ser>
        <c:ser>
          <c:idx val="5"/>
          <c:order val="5"/>
          <c:tx>
            <c:strRef>
              <c:f>'SL gap'!$Q$10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'SL gap'!$R$4:$T$4</c:f>
              <c:strCache>
                <c:ptCount val="3"/>
                <c:pt idx="0">
                  <c:v>Intact</c:v>
                </c:pt>
                <c:pt idx="1">
                  <c:v>Transected</c:v>
                </c:pt>
                <c:pt idx="2">
                  <c:v>Scaffold</c:v>
                </c:pt>
              </c:strCache>
            </c:strRef>
          </c:cat>
          <c:val>
            <c:numRef>
              <c:f>'SL gap'!$R$10:$T$10</c:f>
              <c:numCache>
                <c:formatCode>General</c:formatCode>
                <c:ptCount val="3"/>
                <c:pt idx="0">
                  <c:v>1.5581021245</c:v>
                </c:pt>
                <c:pt idx="1">
                  <c:v>0.94759340375000001</c:v>
                </c:pt>
                <c:pt idx="2">
                  <c:v>1.17238091225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957-43A4-A4E2-80597057FB40}"/>
            </c:ext>
          </c:extLst>
        </c:ser>
        <c:ser>
          <c:idx val="6"/>
          <c:order val="6"/>
          <c:tx>
            <c:strRef>
              <c:f>'SL gap'!$Q$11</c:f>
              <c:strCache>
                <c:ptCount val="1"/>
                <c:pt idx="0">
                  <c:v>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'SL gap'!$R$4:$T$4</c:f>
              <c:strCache>
                <c:ptCount val="3"/>
                <c:pt idx="0">
                  <c:v>Intact</c:v>
                </c:pt>
                <c:pt idx="1">
                  <c:v>Transected</c:v>
                </c:pt>
                <c:pt idx="2">
                  <c:v>Scaffold</c:v>
                </c:pt>
              </c:strCache>
            </c:strRef>
          </c:cat>
          <c:val>
            <c:numRef>
              <c:f>'SL gap'!$R$11:$T$11</c:f>
              <c:numCache>
                <c:formatCode>General</c:formatCode>
                <c:ptCount val="3"/>
                <c:pt idx="0">
                  <c:v>0.84985498124999992</c:v>
                </c:pt>
                <c:pt idx="1">
                  <c:v>0.51080516100000006</c:v>
                </c:pt>
                <c:pt idx="2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957-43A4-A4E2-80597057FB40}"/>
            </c:ext>
          </c:extLst>
        </c:ser>
        <c:ser>
          <c:idx val="7"/>
          <c:order val="7"/>
          <c:tx>
            <c:strRef>
              <c:f>'SL gap'!$Q$12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'SL gap'!$R$4:$T$4</c:f>
              <c:strCache>
                <c:ptCount val="3"/>
                <c:pt idx="0">
                  <c:v>Intact</c:v>
                </c:pt>
                <c:pt idx="1">
                  <c:v>Transected</c:v>
                </c:pt>
                <c:pt idx="2">
                  <c:v>Scaffold</c:v>
                </c:pt>
              </c:strCache>
            </c:strRef>
          </c:cat>
          <c:val>
            <c:numRef>
              <c:f>'SL gap'!$R$12:$T$12</c:f>
              <c:numCache>
                <c:formatCode>General</c:formatCode>
                <c:ptCount val="3"/>
                <c:pt idx="0">
                  <c:v>2.3076638472499997</c:v>
                </c:pt>
                <c:pt idx="1">
                  <c:v>5.0857626575000001</c:v>
                </c:pt>
                <c:pt idx="2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957-43A4-A4E2-80597057FB40}"/>
            </c:ext>
          </c:extLst>
        </c:ser>
        <c:ser>
          <c:idx val="8"/>
          <c:order val="8"/>
          <c:tx>
            <c:strRef>
              <c:f>'SL gap'!$Q$13</c:f>
              <c:strCache>
                <c:ptCount val="1"/>
                <c:pt idx="0">
                  <c:v>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'SL gap'!$R$4:$T$4</c:f>
              <c:strCache>
                <c:ptCount val="3"/>
                <c:pt idx="0">
                  <c:v>Intact</c:v>
                </c:pt>
                <c:pt idx="1">
                  <c:v>Transected</c:v>
                </c:pt>
                <c:pt idx="2">
                  <c:v>Scaffold</c:v>
                </c:pt>
              </c:strCache>
            </c:strRef>
          </c:cat>
          <c:val>
            <c:numRef>
              <c:f>'SL gap'!$R$13:$T$13</c:f>
              <c:numCache>
                <c:formatCode>General</c:formatCode>
                <c:ptCount val="3"/>
                <c:pt idx="0">
                  <c:v>1.7582411434999998</c:v>
                </c:pt>
                <c:pt idx="1">
                  <c:v>4.0100910340000002</c:v>
                </c:pt>
                <c:pt idx="2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957-43A4-A4E2-80597057FB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163424"/>
        <c:axId val="36164864"/>
      </c:lineChart>
      <c:catAx>
        <c:axId val="36163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64864"/>
        <c:crosses val="autoZero"/>
        <c:auto val="1"/>
        <c:lblAlgn val="ctr"/>
        <c:lblOffset val="100"/>
        <c:noMultiLvlLbl val="0"/>
      </c:catAx>
      <c:valAx>
        <c:axId val="36164864"/>
        <c:scaling>
          <c:orientation val="minMax"/>
          <c:max val="6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>
                    <a:solidFill>
                      <a:schemeClr val="tx1"/>
                    </a:solidFill>
                  </a:rPr>
                  <a:t>SL gap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63424"/>
        <c:crosses val="autoZero"/>
        <c:crossBetween val="between"/>
        <c:minorUnit val="0.2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'SL angle'!$Q$5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'SL angle'!$R$4:$T$4</c:f>
              <c:strCache>
                <c:ptCount val="3"/>
                <c:pt idx="0">
                  <c:v>Intact</c:v>
                </c:pt>
                <c:pt idx="1">
                  <c:v>Transected</c:v>
                </c:pt>
                <c:pt idx="2">
                  <c:v>Scaffold</c:v>
                </c:pt>
              </c:strCache>
            </c:strRef>
          </c:cat>
          <c:val>
            <c:numRef>
              <c:f>'SL angle'!$R$5:$T$5</c:f>
              <c:numCache>
                <c:formatCode>General</c:formatCode>
                <c:ptCount val="3"/>
                <c:pt idx="0">
                  <c:v>28.214450035000002</c:v>
                </c:pt>
                <c:pt idx="1">
                  <c:v>29.470085537500005</c:v>
                </c:pt>
                <c:pt idx="2">
                  <c:v>27.332546319999999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6D-4396-B698-5E2023A54188}"/>
            </c:ext>
          </c:extLst>
        </c:ser>
        <c:ser>
          <c:idx val="1"/>
          <c:order val="1"/>
          <c:tx>
            <c:strRef>
              <c:f>'SL angle'!$Q$6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'SL angle'!$R$4:$T$4</c:f>
              <c:strCache>
                <c:ptCount val="3"/>
                <c:pt idx="0">
                  <c:v>Intact</c:v>
                </c:pt>
                <c:pt idx="1">
                  <c:v>Transected</c:v>
                </c:pt>
                <c:pt idx="2">
                  <c:v>Scaffold</c:v>
                </c:pt>
              </c:strCache>
            </c:strRef>
          </c:cat>
          <c:val>
            <c:numRef>
              <c:f>'SL angle'!$R$6:$T$6</c:f>
              <c:numCache>
                <c:formatCode>General</c:formatCode>
                <c:ptCount val="3"/>
                <c:pt idx="0">
                  <c:v>49.819686097500004</c:v>
                </c:pt>
                <c:pt idx="1">
                  <c:v>50.376809777499993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6D-4396-B698-5E2023A54188}"/>
            </c:ext>
          </c:extLst>
        </c:ser>
        <c:ser>
          <c:idx val="2"/>
          <c:order val="2"/>
          <c:tx>
            <c:strRef>
              <c:f>'SL angle'!$Q$7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'SL angle'!$R$4:$T$4</c:f>
              <c:strCache>
                <c:ptCount val="3"/>
                <c:pt idx="0">
                  <c:v>Intact</c:v>
                </c:pt>
                <c:pt idx="1">
                  <c:v>Transected</c:v>
                </c:pt>
                <c:pt idx="2">
                  <c:v>Scaffold</c:v>
                </c:pt>
              </c:strCache>
            </c:strRef>
          </c:cat>
          <c:val>
            <c:numRef>
              <c:f>'SL angle'!$R$7:$T$7</c:f>
              <c:numCache>
                <c:formatCode>General</c:formatCode>
                <c:ptCount val="3"/>
                <c:pt idx="0">
                  <c:v>38.826449117500005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6D-4396-B698-5E2023A54188}"/>
            </c:ext>
          </c:extLst>
        </c:ser>
        <c:ser>
          <c:idx val="3"/>
          <c:order val="3"/>
          <c:tx>
            <c:strRef>
              <c:f>'SL angle'!$Q$8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'SL angle'!$R$4:$T$4</c:f>
              <c:strCache>
                <c:ptCount val="3"/>
                <c:pt idx="0">
                  <c:v>Intact</c:v>
                </c:pt>
                <c:pt idx="1">
                  <c:v>Transected</c:v>
                </c:pt>
                <c:pt idx="2">
                  <c:v>Scaffold</c:v>
                </c:pt>
              </c:strCache>
            </c:strRef>
          </c:cat>
          <c:val>
            <c:numRef>
              <c:f>'SL angle'!$R$8:$T$8</c:f>
              <c:numCache>
                <c:formatCode>General</c:formatCode>
                <c:ptCount val="3"/>
                <c:pt idx="0">
                  <c:v>48.600987017500003</c:v>
                </c:pt>
                <c:pt idx="1">
                  <c:v>47.145677922499999</c:v>
                </c:pt>
                <c:pt idx="2">
                  <c:v>33.858760095000001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06D-4396-B698-5E2023A54188}"/>
            </c:ext>
          </c:extLst>
        </c:ser>
        <c:ser>
          <c:idx val="4"/>
          <c:order val="4"/>
          <c:tx>
            <c:strRef>
              <c:f>'SL angle'!$Q$9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'SL angle'!$R$4:$T$4</c:f>
              <c:strCache>
                <c:ptCount val="3"/>
                <c:pt idx="0">
                  <c:v>Intact</c:v>
                </c:pt>
                <c:pt idx="1">
                  <c:v>Transected</c:v>
                </c:pt>
                <c:pt idx="2">
                  <c:v>Scaffold</c:v>
                </c:pt>
              </c:strCache>
            </c:strRef>
          </c:cat>
          <c:val>
            <c:numRef>
              <c:f>'SL angle'!$R$9:$T$9</c:f>
              <c:numCache>
                <c:formatCode>General</c:formatCode>
                <c:ptCount val="3"/>
                <c:pt idx="0">
                  <c:v>35.892744610000001</c:v>
                </c:pt>
                <c:pt idx="1">
                  <c:v>35.086234732500003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06D-4396-B698-5E2023A54188}"/>
            </c:ext>
          </c:extLst>
        </c:ser>
        <c:ser>
          <c:idx val="5"/>
          <c:order val="5"/>
          <c:tx>
            <c:strRef>
              <c:f>'SL angle'!$Q$10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'SL angle'!$R$4:$T$4</c:f>
              <c:strCache>
                <c:ptCount val="3"/>
                <c:pt idx="0">
                  <c:v>Intact</c:v>
                </c:pt>
                <c:pt idx="1">
                  <c:v>Transected</c:v>
                </c:pt>
                <c:pt idx="2">
                  <c:v>Scaffold</c:v>
                </c:pt>
              </c:strCache>
            </c:strRef>
          </c:cat>
          <c:val>
            <c:numRef>
              <c:f>'SL angle'!$R$10:$T$10</c:f>
              <c:numCache>
                <c:formatCode>General</c:formatCode>
                <c:ptCount val="3"/>
                <c:pt idx="0">
                  <c:v>51.944084064696149</c:v>
                </c:pt>
                <c:pt idx="1">
                  <c:v>52.373230844386121</c:v>
                </c:pt>
                <c:pt idx="2">
                  <c:v>58.143681192712819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06D-4396-B698-5E2023A54188}"/>
            </c:ext>
          </c:extLst>
        </c:ser>
        <c:ser>
          <c:idx val="6"/>
          <c:order val="6"/>
          <c:tx>
            <c:strRef>
              <c:f>'SL angle'!$Q$11</c:f>
              <c:strCache>
                <c:ptCount val="1"/>
                <c:pt idx="0">
                  <c:v>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'SL angle'!$R$4:$T$4</c:f>
              <c:strCache>
                <c:ptCount val="3"/>
                <c:pt idx="0">
                  <c:v>Intact</c:v>
                </c:pt>
                <c:pt idx="1">
                  <c:v>Transected</c:v>
                </c:pt>
                <c:pt idx="2">
                  <c:v>Scaffold</c:v>
                </c:pt>
              </c:strCache>
            </c:strRef>
          </c:cat>
          <c:val>
            <c:numRef>
              <c:f>'SL angle'!$R$11:$T$11</c:f>
              <c:numCache>
                <c:formatCode>General</c:formatCode>
                <c:ptCount val="3"/>
                <c:pt idx="0">
                  <c:v>37.952065102500001</c:v>
                </c:pt>
                <c:pt idx="1">
                  <c:v>31.869283859999999</c:v>
                </c:pt>
                <c:pt idx="2">
                  <c:v>32.927740182499996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06D-4396-B698-5E2023A54188}"/>
            </c:ext>
          </c:extLst>
        </c:ser>
        <c:ser>
          <c:idx val="7"/>
          <c:order val="7"/>
          <c:tx>
            <c:strRef>
              <c:f>'SL angle'!$Q$12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'SL angle'!$R$4:$T$4</c:f>
              <c:strCache>
                <c:ptCount val="3"/>
                <c:pt idx="0">
                  <c:v>Intact</c:v>
                </c:pt>
                <c:pt idx="1">
                  <c:v>Transected</c:v>
                </c:pt>
                <c:pt idx="2">
                  <c:v>Scaffold</c:v>
                </c:pt>
              </c:strCache>
            </c:strRef>
          </c:cat>
          <c:val>
            <c:numRef>
              <c:f>'SL angle'!$R$12:$T$12</c:f>
              <c:numCache>
                <c:formatCode>General</c:formatCode>
                <c:ptCount val="3"/>
                <c:pt idx="0">
                  <c:v>41.459110837500006</c:v>
                </c:pt>
                <c:pt idx="1">
                  <c:v>36.571938895000002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06D-4396-B698-5E2023A54188}"/>
            </c:ext>
          </c:extLst>
        </c:ser>
        <c:ser>
          <c:idx val="8"/>
          <c:order val="8"/>
          <c:tx>
            <c:strRef>
              <c:f>'SL angle'!$Q$13</c:f>
              <c:strCache>
                <c:ptCount val="1"/>
                <c:pt idx="0">
                  <c:v>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'SL angle'!$R$4:$T$4</c:f>
              <c:strCache>
                <c:ptCount val="3"/>
                <c:pt idx="0">
                  <c:v>Intact</c:v>
                </c:pt>
                <c:pt idx="1">
                  <c:v>Transected</c:v>
                </c:pt>
                <c:pt idx="2">
                  <c:v>Scaffold</c:v>
                </c:pt>
              </c:strCache>
            </c:strRef>
          </c:cat>
          <c:val>
            <c:numRef>
              <c:f>'SL angle'!$R$13:$T$13</c:f>
              <c:numCache>
                <c:formatCode>General</c:formatCode>
                <c:ptCount val="3"/>
                <c:pt idx="0">
                  <c:v>44.626289630000002</c:v>
                </c:pt>
                <c:pt idx="1">
                  <c:v>40.307595832499999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06D-4396-B698-5E2023A541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3314736"/>
        <c:axId val="1073335856"/>
      </c:lineChart>
      <c:catAx>
        <c:axId val="1073314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3335856"/>
        <c:crosses val="autoZero"/>
        <c:auto val="1"/>
        <c:lblAlgn val="ctr"/>
        <c:lblOffset val="100"/>
        <c:tickMarkSkip val="2"/>
        <c:noMultiLvlLbl val="0"/>
      </c:catAx>
      <c:valAx>
        <c:axId val="1073335856"/>
        <c:scaling>
          <c:orientation val="minMax"/>
          <c:max val="60"/>
          <c:min val="2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000" b="0" i="0" u="none" strike="noStrike" kern="1200" baseline="0">
                    <a:solidFill>
                      <a:schemeClr val="tx1"/>
                    </a:solidFill>
                  </a:rPr>
                  <a:t>SL angle (degrees)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3314736"/>
        <c:crosses val="autoZero"/>
        <c:crossBetween val="between"/>
        <c:majorUnit val="10"/>
        <c:minorUnit val="2.5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  <cx:data id="1">
      <cx:numDim type="val">
        <cx:f>_xlchart.v1.1</cx:f>
      </cx:numDim>
    </cx:data>
    <cx:data id="2">
      <cx:numDim type="val">
        <cx:f>_xlchart.v1.2</cx:f>
      </cx:numDim>
    </cx:data>
  </cx:chartData>
  <cx:chart>
    <cx:title pos="t" align="ctr" overlay="0"/>
    <cx:plotArea>
      <cx:plotAreaRegion>
        <cx:series layoutId="boxWhisker" uniqueId="{9DC7E05C-778E-426F-8152-5993E1389EA6}"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27C442F0-1A37-4005-A236-16A4012C3FAA}"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119EF2AF-4517-4B2E-863F-2591E6CE8162}">
          <cx:dataId val="2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in="20"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  <cx:data id="1">
      <cx:numDim type="val">
        <cx:f>_xlchart.v1.6</cx:f>
      </cx:numDim>
    </cx:data>
    <cx:data id="2">
      <cx:numDim type="val">
        <cx:f>_xlchart.v1.9</cx:f>
      </cx:numDim>
    </cx:data>
    <cx:data id="3">
      <cx:numDim type="val">
        <cx:f>_xlchart.v1.4</cx:f>
      </cx:numDim>
    </cx:data>
    <cx:data id="4">
      <cx:numDim type="val">
        <cx:f>_xlchart.v1.7</cx:f>
      </cx:numDim>
    </cx:data>
    <cx:data id="5">
      <cx:numDim type="val">
        <cx:f>_xlchart.v1.10</cx:f>
      </cx:numDim>
    </cx:data>
    <cx:data id="6">
      <cx:numDim type="val">
        <cx:f>_xlchart.v1.5</cx:f>
      </cx:numDim>
    </cx:data>
    <cx:data id="7">
      <cx:numDim type="val">
        <cx:f>_xlchart.v1.8</cx:f>
      </cx:numDim>
    </cx:data>
    <cx:data id="8">
      <cx:numDim type="val">
        <cx:f>_xlchart.v1.11</cx:f>
      </cx:numDim>
    </cx:data>
  </cx:chartData>
  <cx:chart>
    <cx:title pos="t" align="ctr" overlay="0"/>
    <cx:plotArea>
      <cx:plotAreaRegion>
        <cx:series layoutId="boxWhisker" uniqueId="{6E65FE77-6801-4033-AAEE-D81DFA6CA3A6}" formatIdx="0">
          <cx:tx>
            <cx:txData>
              <cx:f/>
              <cx:v>11534 Intact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07FBEB0F-8262-4B30-8AE3-D2D2D50537C5}" formatIdx="1">
          <cx:tx>
            <cx:txData>
              <cx:f/>
              <cx:v>11535 Transected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F5FE7167-4DC1-4A56-AEFC-60532DE11B5F}" formatIdx="2">
          <cx:tx>
            <cx:txData>
              <cx:f/>
              <cx:v>11535 Implant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00000003-5A79-45C3-B3FF-49256A908EED}" formatIdx="3">
          <cx:tx>
            <cx:txData>
              <cx:f/>
              <cx:v>11536 Intact</cx:v>
            </cx:txData>
          </cx:tx>
          <cx:dataId val="3"/>
          <cx:layoutPr>
            <cx:statistics quartileMethod="exclusive"/>
          </cx:layoutPr>
        </cx:series>
        <cx:series layoutId="boxWhisker" uniqueId="{00000006-5A79-45C3-B3FF-49256A908EED}" formatIdx="4">
          <cx:dataId val="4"/>
          <cx:layoutPr>
            <cx:statistics quartileMethod="exclusive"/>
          </cx:layoutPr>
        </cx:series>
        <cx:series layoutId="boxWhisker" uniqueId="{00000007-5A79-45C3-B3FF-49256A908EED}" formatIdx="5">
          <cx:dataId val="5"/>
          <cx:layoutPr>
            <cx:statistics quartileMethod="exclusive"/>
          </cx:layoutPr>
        </cx:series>
        <cx:series layoutId="boxWhisker" uniqueId="{00000008-5A79-45C3-B3FF-49256A908EED}" formatIdx="6">
          <cx:dataId val="6"/>
          <cx:layoutPr>
            <cx:statistics quartileMethod="exclusive"/>
          </cx:layoutPr>
        </cx:series>
        <cx:series layoutId="boxWhisker" uniqueId="{00000009-5A79-45C3-B3FF-49256A908EED}" formatIdx="7">
          <cx:dataId val="7"/>
          <cx:layoutPr>
            <cx:statistics quartileMethod="exclusive"/>
          </cx:layoutPr>
        </cx:series>
        <cx:series layoutId="boxWhisker" uniqueId="{0000000A-5A79-45C3-B3FF-49256A908EED}" formatIdx="8">
          <cx:dataId val="8"/>
          <cx:layoutPr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_xlchart.v1.21</cx:f>
      </cx:numDim>
    </cx:data>
    <cx:data id="1">
      <cx:numDim type="val">
        <cx:f>_xlchart.v1.22</cx:f>
      </cx:numDim>
    </cx:data>
    <cx:data id="2">
      <cx:numDim type="val">
        <cx:f>_xlchart.v1.23</cx:f>
      </cx:numDim>
    </cx:data>
  </cx:chartData>
  <cx:chart>
    <cx:title pos="t" align="ctr" overlay="0"/>
    <cx:plotArea>
      <cx:plotAreaRegion>
        <cx:series layoutId="boxWhisker" uniqueId="{9DC7E05C-778E-426F-8152-5993E1389EA6}"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27C442F0-1A37-4005-A236-16A4012C3FAA}"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119EF2AF-4517-4B2E-863F-2591E6CE8162}">
          <cx:dataId val="2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in="20"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_xlchart.v1.12</cx:f>
      </cx:numDim>
    </cx:data>
    <cx:data id="1">
      <cx:numDim type="val">
        <cx:f>_xlchart.v1.15</cx:f>
      </cx:numDim>
    </cx:data>
    <cx:data id="2">
      <cx:numDim type="val">
        <cx:f>_xlchart.v1.18</cx:f>
      </cx:numDim>
    </cx:data>
    <cx:data id="3">
      <cx:numDim type="val">
        <cx:f>_xlchart.v1.13</cx:f>
      </cx:numDim>
    </cx:data>
    <cx:data id="4">
      <cx:numDim type="val">
        <cx:f>_xlchart.v1.16</cx:f>
      </cx:numDim>
    </cx:data>
    <cx:data id="5">
      <cx:numDim type="val">
        <cx:f>_xlchart.v1.19</cx:f>
      </cx:numDim>
    </cx:data>
    <cx:data id="6">
      <cx:numDim type="val">
        <cx:f>_xlchart.v1.14</cx:f>
      </cx:numDim>
    </cx:data>
    <cx:data id="7">
      <cx:numDim type="val">
        <cx:f>_xlchart.v1.17</cx:f>
      </cx:numDim>
    </cx:data>
    <cx:data id="8">
      <cx:numDim type="val">
        <cx:f>_xlchart.v1.20</cx:f>
      </cx:numDim>
    </cx:data>
  </cx:chartData>
  <cx:chart>
    <cx:title pos="t" align="ctr" overlay="0"/>
    <cx:plotArea>
      <cx:plotAreaRegion>
        <cx:series layoutId="boxWhisker" uniqueId="{6E65FE77-6801-4033-AAEE-D81DFA6CA3A6}" formatIdx="0">
          <cx:tx>
            <cx:txData>
              <cx:f/>
              <cx:v>11534 Intact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07FBEB0F-8262-4B30-8AE3-D2D2D50537C5}" formatIdx="1">
          <cx:tx>
            <cx:txData>
              <cx:f/>
              <cx:v>11535 Transected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F5FE7167-4DC1-4A56-AEFC-60532DE11B5F}" formatIdx="2">
          <cx:tx>
            <cx:txData>
              <cx:f/>
              <cx:v>11535 Implant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00000003-5A79-45C3-B3FF-49256A908EED}" formatIdx="3">
          <cx:tx>
            <cx:txData>
              <cx:f/>
              <cx:v>11536 Intact</cx:v>
            </cx:txData>
          </cx:tx>
          <cx:dataId val="3"/>
          <cx:layoutPr>
            <cx:statistics quartileMethod="exclusive"/>
          </cx:layoutPr>
        </cx:series>
        <cx:series layoutId="boxWhisker" uniqueId="{00000006-5A79-45C3-B3FF-49256A908EED}" formatIdx="4">
          <cx:dataId val="4"/>
          <cx:layoutPr>
            <cx:statistics quartileMethod="exclusive"/>
          </cx:layoutPr>
        </cx:series>
        <cx:series layoutId="boxWhisker" uniqueId="{00000007-5A79-45C3-B3FF-49256A908EED}" formatIdx="5">
          <cx:dataId val="5"/>
          <cx:layoutPr>
            <cx:statistics quartileMethod="exclusive"/>
          </cx:layoutPr>
        </cx:series>
        <cx:series layoutId="boxWhisker" uniqueId="{00000008-5A79-45C3-B3FF-49256A908EED}" formatIdx="6">
          <cx:dataId val="6"/>
          <cx:layoutPr>
            <cx:statistics quartileMethod="exclusive"/>
          </cx:layoutPr>
        </cx:series>
        <cx:series layoutId="boxWhisker" uniqueId="{00000009-5A79-45C3-B3FF-49256A908EED}" formatIdx="7">
          <cx:dataId val="7"/>
          <cx:layoutPr>
            <cx:statistics quartileMethod="exclusive"/>
          </cx:layoutPr>
        </cx:series>
        <cx:series layoutId="boxWhisker" uniqueId="{0000000A-5A79-45C3-B3FF-49256A908EED}" formatIdx="8">
          <cx:dataId val="8"/>
          <cx:layoutPr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microsoft.com/office/2014/relationships/chartEx" Target="../charts/chartEx4.xml"/><Relationship Id="rId1" Type="http://schemas.microsoft.com/office/2014/relationships/chartEx" Target="../charts/chartEx3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425450</xdr:colOff>
      <xdr:row>74</xdr:row>
      <xdr:rowOff>1587</xdr:rowOff>
    </xdr:from>
    <xdr:to>
      <xdr:col>21</xdr:col>
      <xdr:colOff>0</xdr:colOff>
      <xdr:row>89</xdr:row>
      <xdr:rowOff>26987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B82B1897-63AD-E88D-9C47-4ABC53D2C52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788275" y="14098587"/>
              <a:ext cx="4451350" cy="2882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AU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19</xdr:col>
      <xdr:colOff>608012</xdr:colOff>
      <xdr:row>56</xdr:row>
      <xdr:rowOff>141287</xdr:rowOff>
    </xdr:from>
    <xdr:to>
      <xdr:col>26</xdr:col>
      <xdr:colOff>74612</xdr:colOff>
      <xdr:row>71</xdr:row>
      <xdr:rowOff>166687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E582E835-A95D-8A94-DBB3-9789F1555A1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628437" y="10809287"/>
              <a:ext cx="4305300" cy="2882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AU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14</xdr:col>
      <xdr:colOff>66675</xdr:colOff>
      <xdr:row>41</xdr:row>
      <xdr:rowOff>106361</xdr:rowOff>
    </xdr:from>
    <xdr:to>
      <xdr:col>21</xdr:col>
      <xdr:colOff>50800</xdr:colOff>
      <xdr:row>57</xdr:row>
      <xdr:rowOff>28575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C8A8DB9-BC63-7F84-733C-AF24351DBF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239712</xdr:colOff>
      <xdr:row>22</xdr:row>
      <xdr:rowOff>11112</xdr:rowOff>
    </xdr:from>
    <xdr:to>
      <xdr:col>19</xdr:col>
      <xdr:colOff>587375</xdr:colOff>
      <xdr:row>43</xdr:row>
      <xdr:rowOff>85725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4B473E8-F2BA-BAC1-B77B-477BB3C3D0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139700</xdr:colOff>
      <xdr:row>66</xdr:row>
      <xdr:rowOff>96837</xdr:rowOff>
    </xdr:from>
    <xdr:to>
      <xdr:col>16</xdr:col>
      <xdr:colOff>444500</xdr:colOff>
      <xdr:row>81</xdr:row>
      <xdr:rowOff>122237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1B3D16F6-24E3-4660-A811-A9BD14A632C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254625" y="12669837"/>
              <a:ext cx="4572000" cy="2882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AU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13</xdr:col>
      <xdr:colOff>449262</xdr:colOff>
      <xdr:row>50</xdr:row>
      <xdr:rowOff>55562</xdr:rowOff>
    </xdr:from>
    <xdr:to>
      <xdr:col>21</xdr:col>
      <xdr:colOff>0</xdr:colOff>
      <xdr:row>65</xdr:row>
      <xdr:rowOff>84137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3164B993-AB38-4F96-8056-2F851F0F832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002587" y="9580562"/>
              <a:ext cx="4741863" cy="28860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AU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184150</xdr:colOff>
      <xdr:row>27</xdr:row>
      <xdr:rowOff>93661</xdr:rowOff>
    </xdr:from>
    <xdr:to>
      <xdr:col>14</xdr:col>
      <xdr:colOff>165100</xdr:colOff>
      <xdr:row>43</xdr:row>
      <xdr:rowOff>15875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13C1143-C999-4C3A-B8AD-3D19CB758E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7937</xdr:colOff>
      <xdr:row>13</xdr:row>
      <xdr:rowOff>46038</xdr:rowOff>
    </xdr:from>
    <xdr:to>
      <xdr:col>20</xdr:col>
      <xdr:colOff>9525</xdr:colOff>
      <xdr:row>30</xdr:row>
      <xdr:rowOff>44450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E73AEF7-4A4C-4218-A291-0F913065FE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249322</xdr:colOff>
      <xdr:row>30</xdr:row>
      <xdr:rowOff>16209</xdr:rowOff>
    </xdr:from>
    <xdr:to>
      <xdr:col>27</xdr:col>
      <xdr:colOff>516020</xdr:colOff>
      <xdr:row>46</xdr:row>
      <xdr:rowOff>173371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634EAE6-41F1-4E06-9521-E777B19BF0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606424</xdr:colOff>
      <xdr:row>30</xdr:row>
      <xdr:rowOff>18912</xdr:rowOff>
    </xdr:from>
    <xdr:to>
      <xdr:col>24</xdr:col>
      <xdr:colOff>414924</xdr:colOff>
      <xdr:row>46</xdr:row>
      <xdr:rowOff>150674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D4221DE-BD75-4067-89D8-73F6627076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7E00B-53E8-440F-805C-014B90D680C3}">
  <dimension ref="A1:T94"/>
  <sheetViews>
    <sheetView topLeftCell="A46" workbookViewId="0">
      <selection activeCell="J90" sqref="J90"/>
    </sheetView>
  </sheetViews>
  <sheetFormatPr defaultRowHeight="15" x14ac:dyDescent="0.25"/>
  <cols>
    <col min="1" max="1" width="3.28515625" customWidth="1"/>
    <col min="2" max="2" width="6.5703125" customWidth="1"/>
    <col min="24" max="26" width="12" bestFit="1" customWidth="1"/>
    <col min="30" max="32" width="12" bestFit="1" customWidth="1"/>
  </cols>
  <sheetData>
    <row r="1" spans="1:20" x14ac:dyDescent="0.25">
      <c r="A1" t="s">
        <v>9</v>
      </c>
      <c r="B1" t="s">
        <v>8</v>
      </c>
      <c r="C1" t="s">
        <v>0</v>
      </c>
      <c r="Q1" t="s">
        <v>14</v>
      </c>
    </row>
    <row r="2" spans="1:20" x14ac:dyDescent="0.25">
      <c r="C2" t="s">
        <v>15</v>
      </c>
      <c r="G2" t="s">
        <v>16</v>
      </c>
      <c r="K2" t="s">
        <v>17</v>
      </c>
    </row>
    <row r="3" spans="1:20" x14ac:dyDescent="0.25">
      <c r="C3" t="s">
        <v>18</v>
      </c>
      <c r="D3" t="s">
        <v>19</v>
      </c>
      <c r="E3" t="s">
        <v>20</v>
      </c>
      <c r="F3" t="s">
        <v>21</v>
      </c>
      <c r="G3" t="s">
        <v>18</v>
      </c>
      <c r="H3" t="s">
        <v>19</v>
      </c>
      <c r="I3" t="s">
        <v>20</v>
      </c>
      <c r="J3" t="s">
        <v>21</v>
      </c>
      <c r="K3" t="s">
        <v>18</v>
      </c>
      <c r="L3" t="s">
        <v>19</v>
      </c>
      <c r="M3" t="s">
        <v>20</v>
      </c>
      <c r="N3" t="s">
        <v>21</v>
      </c>
      <c r="R3" t="s">
        <v>25</v>
      </c>
    </row>
    <row r="4" spans="1:20" x14ac:dyDescent="0.25">
      <c r="A4" t="s">
        <v>10</v>
      </c>
      <c r="B4">
        <v>11524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P4" s="1"/>
      <c r="R4" t="s">
        <v>15</v>
      </c>
      <c r="S4" t="s">
        <v>16</v>
      </c>
      <c r="T4" t="s">
        <v>29</v>
      </c>
    </row>
    <row r="5" spans="1:20" x14ac:dyDescent="0.25">
      <c r="A5" t="s">
        <v>11</v>
      </c>
      <c r="B5">
        <v>11525</v>
      </c>
      <c r="C5">
        <f t="shared" ref="C5:N5" si="0">C86</f>
        <v>29.062565299999999</v>
      </c>
      <c r="D5">
        <f t="shared" si="0"/>
        <v>28.74575888</v>
      </c>
      <c r="E5">
        <f t="shared" si="0"/>
        <v>28.93453865</v>
      </c>
      <c r="F5">
        <f t="shared" si="0"/>
        <v>26.114937309999998</v>
      </c>
      <c r="G5">
        <f t="shared" si="0"/>
        <v>28.245003520000001</v>
      </c>
      <c r="H5">
        <f t="shared" si="0"/>
        <v>28.004277600000002</v>
      </c>
      <c r="I5">
        <f t="shared" si="0"/>
        <v>32.757618890000003</v>
      </c>
      <c r="J5">
        <f t="shared" si="0"/>
        <v>28.873442140000002</v>
      </c>
      <c r="K5">
        <f t="shared" si="0"/>
        <v>27.57873867</v>
      </c>
      <c r="L5">
        <f t="shared" si="0"/>
        <v>27.043883390000001</v>
      </c>
      <c r="M5">
        <f t="shared" si="0"/>
        <v>27.001866209999999</v>
      </c>
      <c r="N5">
        <f t="shared" si="0"/>
        <v>27.705697010000002</v>
      </c>
      <c r="P5">
        <v>11525</v>
      </c>
      <c r="Q5">
        <v>1</v>
      </c>
      <c r="R5">
        <f t="shared" ref="R5:R13" si="1">AVERAGE(C5:F5)</f>
        <v>28.214450035000002</v>
      </c>
      <c r="S5">
        <f>AVERAGE(G5:J5)</f>
        <v>29.470085537500005</v>
      </c>
      <c r="T5">
        <f t="shared" ref="T5" si="2">AVERAGE(K5:N5)</f>
        <v>27.332546319999999</v>
      </c>
    </row>
    <row r="6" spans="1:20" x14ac:dyDescent="0.25">
      <c r="A6" t="s">
        <v>12</v>
      </c>
      <c r="B6">
        <v>11526</v>
      </c>
      <c r="C6">
        <f t="shared" ref="C6:J6" si="3">C87</f>
        <v>42.778922909999999</v>
      </c>
      <c r="D6">
        <f t="shared" si="3"/>
        <v>51.327230870000001</v>
      </c>
      <c r="E6">
        <f t="shared" si="3"/>
        <v>52.507078190000001</v>
      </c>
      <c r="F6">
        <f t="shared" si="3"/>
        <v>52.665512419999999</v>
      </c>
      <c r="G6">
        <f t="shared" si="3"/>
        <v>50.859989599999999</v>
      </c>
      <c r="H6">
        <f t="shared" si="3"/>
        <v>49.939934309999998</v>
      </c>
      <c r="I6">
        <f t="shared" si="3"/>
        <v>50.158940270000002</v>
      </c>
      <c r="J6">
        <f t="shared" si="3"/>
        <v>50.548374930000001</v>
      </c>
      <c r="P6">
        <v>11526</v>
      </c>
      <c r="Q6">
        <v>2</v>
      </c>
      <c r="R6">
        <f t="shared" si="1"/>
        <v>49.819686097500004</v>
      </c>
      <c r="S6">
        <f>AVERAGE(G6:J6)</f>
        <v>50.376809777499993</v>
      </c>
    </row>
    <row r="7" spans="1:20" x14ac:dyDescent="0.25">
      <c r="A7" t="s">
        <v>10</v>
      </c>
      <c r="B7">
        <v>11527</v>
      </c>
      <c r="C7">
        <f t="shared" ref="C7:F7" si="4">C88</f>
        <v>39.33926692</v>
      </c>
      <c r="D7">
        <f t="shared" si="4"/>
        <v>38.408306860000003</v>
      </c>
      <c r="E7">
        <f t="shared" si="4"/>
        <v>38.797065449999998</v>
      </c>
      <c r="F7">
        <f t="shared" si="4"/>
        <v>38.761157240000003</v>
      </c>
      <c r="L7" t="s">
        <v>28</v>
      </c>
      <c r="P7">
        <v>11527</v>
      </c>
      <c r="Q7">
        <v>3</v>
      </c>
      <c r="R7">
        <f t="shared" si="1"/>
        <v>38.826449117500005</v>
      </c>
    </row>
    <row r="8" spans="1:20" x14ac:dyDescent="0.25">
      <c r="A8" t="s">
        <v>13</v>
      </c>
      <c r="B8">
        <v>11534</v>
      </c>
      <c r="C8">
        <f t="shared" ref="C8:N8" si="5">C89</f>
        <v>47.248933340000001</v>
      </c>
      <c r="D8">
        <f t="shared" si="5"/>
        <v>46.664059109999997</v>
      </c>
      <c r="E8">
        <f t="shared" si="5"/>
        <v>49.38349633</v>
      </c>
      <c r="F8">
        <f t="shared" si="5"/>
        <v>51.107459290000001</v>
      </c>
      <c r="G8">
        <f t="shared" si="5"/>
        <v>46.902118000000002</v>
      </c>
      <c r="H8">
        <f t="shared" si="5"/>
        <v>46.999300949999999</v>
      </c>
      <c r="I8">
        <f t="shared" si="5"/>
        <v>47.363921509999997</v>
      </c>
      <c r="J8">
        <f t="shared" si="5"/>
        <v>47.317371229999999</v>
      </c>
      <c r="K8">
        <f t="shared" si="5"/>
        <v>32.943460829999999</v>
      </c>
      <c r="L8">
        <f t="shared" si="5"/>
        <v>33.439628910000003</v>
      </c>
      <c r="M8">
        <f t="shared" si="5"/>
        <v>34.0421306</v>
      </c>
      <c r="N8">
        <f t="shared" si="5"/>
        <v>35.009820040000001</v>
      </c>
      <c r="P8">
        <v>11534</v>
      </c>
      <c r="Q8">
        <v>4</v>
      </c>
      <c r="R8">
        <f t="shared" si="1"/>
        <v>48.600987017500003</v>
      </c>
      <c r="S8">
        <f t="shared" ref="S8:S13" si="6">AVERAGE(G8:J8)</f>
        <v>47.145677922499999</v>
      </c>
      <c r="T8">
        <f>AVERAGE(K8:N8)</f>
        <v>33.858760095000001</v>
      </c>
    </row>
    <row r="9" spans="1:20" x14ac:dyDescent="0.25">
      <c r="A9" t="s">
        <v>12</v>
      </c>
      <c r="B9">
        <v>11535</v>
      </c>
      <c r="C9">
        <f t="shared" ref="C9:J9" si="7">C90</f>
        <v>34.900281700000001</v>
      </c>
      <c r="D9">
        <f t="shared" si="7"/>
        <v>35.486731679999998</v>
      </c>
      <c r="E9">
        <f t="shared" si="7"/>
        <v>35.603955190000001</v>
      </c>
      <c r="F9">
        <f t="shared" si="7"/>
        <v>37.580009869999998</v>
      </c>
      <c r="G9">
        <f t="shared" si="7"/>
        <v>39.676730740000004</v>
      </c>
      <c r="H9">
        <f t="shared" si="7"/>
        <v>37.486905290000003</v>
      </c>
      <c r="I9">
        <f t="shared" si="7"/>
        <v>27.663206330000001</v>
      </c>
      <c r="J9">
        <f t="shared" si="7"/>
        <v>35.518096569999997</v>
      </c>
      <c r="P9">
        <v>11535</v>
      </c>
      <c r="Q9">
        <v>5</v>
      </c>
      <c r="R9">
        <f t="shared" si="1"/>
        <v>35.892744610000001</v>
      </c>
      <c r="S9">
        <f t="shared" si="6"/>
        <v>35.086234732500003</v>
      </c>
    </row>
    <row r="10" spans="1:20" x14ac:dyDescent="0.25">
      <c r="A10" t="s">
        <v>13</v>
      </c>
      <c r="B10">
        <v>11536</v>
      </c>
      <c r="C10">
        <f t="shared" ref="C10:N10" si="8">C91</f>
        <v>51.936822221916003</v>
      </c>
      <c r="D10">
        <f t="shared" si="8"/>
        <v>53.151808825900602</v>
      </c>
      <c r="E10">
        <f t="shared" si="8"/>
        <v>50.996951576623303</v>
      </c>
      <c r="F10">
        <f t="shared" si="8"/>
        <v>51.690753634344702</v>
      </c>
      <c r="G10">
        <f t="shared" si="8"/>
        <v>53.436276121630499</v>
      </c>
      <c r="H10">
        <f t="shared" si="8"/>
        <v>53.166410948207798</v>
      </c>
      <c r="I10">
        <f t="shared" si="8"/>
        <v>51.879730879583803</v>
      </c>
      <c r="J10">
        <f t="shared" si="8"/>
        <v>51.0105054281224</v>
      </c>
      <c r="K10">
        <f t="shared" si="8"/>
        <v>54.676639586415</v>
      </c>
      <c r="L10">
        <f t="shared" si="8"/>
        <v>58.507417615432097</v>
      </c>
      <c r="M10">
        <f t="shared" si="8"/>
        <v>59.921596179216998</v>
      </c>
      <c r="N10">
        <f t="shared" si="8"/>
        <v>59.469071389787203</v>
      </c>
      <c r="O10" s="1"/>
      <c r="P10">
        <v>11536</v>
      </c>
      <c r="Q10">
        <v>6</v>
      </c>
      <c r="R10">
        <f t="shared" si="1"/>
        <v>51.944084064696149</v>
      </c>
      <c r="S10">
        <f t="shared" si="6"/>
        <v>52.373230844386121</v>
      </c>
      <c r="T10">
        <f>AVERAGE(K10:N10)</f>
        <v>58.143681192712819</v>
      </c>
    </row>
    <row r="11" spans="1:20" x14ac:dyDescent="0.25">
      <c r="A11" t="s">
        <v>13</v>
      </c>
      <c r="B11">
        <v>11537</v>
      </c>
      <c r="C11">
        <f t="shared" ref="C11:N11" si="9">C92</f>
        <v>37.955728100000002</v>
      </c>
      <c r="D11">
        <f t="shared" si="9"/>
        <v>38.654628420000002</v>
      </c>
      <c r="E11">
        <f t="shared" si="9"/>
        <v>37.958042470000002</v>
      </c>
      <c r="F11">
        <f t="shared" si="9"/>
        <v>37.239861419999997</v>
      </c>
      <c r="G11">
        <f t="shared" si="9"/>
        <v>35.216214430000001</v>
      </c>
      <c r="H11">
        <f t="shared" si="9"/>
        <v>22.038051320000001</v>
      </c>
      <c r="I11">
        <f t="shared" si="9"/>
        <v>34.686021050000001</v>
      </c>
      <c r="J11">
        <f t="shared" si="9"/>
        <v>35.536848640000002</v>
      </c>
      <c r="K11">
        <f t="shared" si="9"/>
        <v>32.197044929999997</v>
      </c>
      <c r="L11">
        <f t="shared" si="9"/>
        <v>33.881715110000002</v>
      </c>
      <c r="M11">
        <f t="shared" si="9"/>
        <v>28.100889949999999</v>
      </c>
      <c r="N11">
        <f t="shared" si="9"/>
        <v>37.531310740000002</v>
      </c>
      <c r="O11" s="1"/>
      <c r="P11">
        <v>11537</v>
      </c>
      <c r="Q11">
        <v>7</v>
      </c>
      <c r="R11">
        <f t="shared" si="1"/>
        <v>37.952065102500001</v>
      </c>
      <c r="S11">
        <f t="shared" si="6"/>
        <v>31.869283859999999</v>
      </c>
      <c r="T11">
        <f>AVERAGE(K11:N11)</f>
        <v>32.927740182499996</v>
      </c>
    </row>
    <row r="12" spans="1:20" x14ac:dyDescent="0.25">
      <c r="A12" t="s">
        <v>12</v>
      </c>
      <c r="B12">
        <v>11538</v>
      </c>
      <c r="C12">
        <f t="shared" ref="C12:J12" si="10">C93</f>
        <v>39.916136430000002</v>
      </c>
      <c r="D12">
        <f t="shared" si="10"/>
        <v>42.002136190000002</v>
      </c>
      <c r="E12">
        <f t="shared" si="10"/>
        <v>41.484360580000001</v>
      </c>
      <c r="F12">
        <f t="shared" si="10"/>
        <v>42.433810149999999</v>
      </c>
      <c r="G12">
        <f t="shared" si="10"/>
        <v>37.659231480000003</v>
      </c>
      <c r="H12">
        <f t="shared" si="10"/>
        <v>36.911259909999998</v>
      </c>
      <c r="I12">
        <f t="shared" si="10"/>
        <v>36.056978299999997</v>
      </c>
      <c r="J12">
        <f t="shared" si="10"/>
        <v>35.660285889999997</v>
      </c>
      <c r="O12" s="1"/>
      <c r="P12">
        <v>11538</v>
      </c>
      <c r="Q12">
        <v>8</v>
      </c>
      <c r="R12">
        <f t="shared" si="1"/>
        <v>41.459110837500006</v>
      </c>
      <c r="S12">
        <f t="shared" si="6"/>
        <v>36.571938895000002</v>
      </c>
    </row>
    <row r="13" spans="1:20" x14ac:dyDescent="0.25">
      <c r="A13" t="s">
        <v>12</v>
      </c>
      <c r="B13">
        <v>11539</v>
      </c>
      <c r="C13">
        <f t="shared" ref="C13:J13" si="11">C94</f>
        <v>46.269700659999998</v>
      </c>
      <c r="D13">
        <f t="shared" si="11"/>
        <v>45.113913490000002</v>
      </c>
      <c r="E13">
        <f t="shared" si="11"/>
        <v>43.898211099999997</v>
      </c>
      <c r="F13">
        <f t="shared" si="11"/>
        <v>43.223333269999998</v>
      </c>
      <c r="G13">
        <f t="shared" si="11"/>
        <v>40.344695270000003</v>
      </c>
      <c r="H13">
        <f t="shared" si="11"/>
        <v>41.050221479999998</v>
      </c>
      <c r="I13">
        <f t="shared" si="11"/>
        <v>39.676471450000001</v>
      </c>
      <c r="J13">
        <f t="shared" si="11"/>
        <v>40.158995130000001</v>
      </c>
      <c r="O13" s="1"/>
      <c r="P13">
        <v>11539</v>
      </c>
      <c r="Q13">
        <v>9</v>
      </c>
      <c r="R13">
        <f t="shared" si="1"/>
        <v>44.626289630000002</v>
      </c>
      <c r="S13">
        <f t="shared" si="6"/>
        <v>40.307595832499999</v>
      </c>
    </row>
    <row r="14" spans="1:20" x14ac:dyDescent="0.25">
      <c r="L14" s="1" t="s">
        <v>23</v>
      </c>
    </row>
    <row r="16" spans="1:20" x14ac:dyDescent="0.25">
      <c r="B16" t="s">
        <v>2</v>
      </c>
      <c r="C16">
        <f>COUNT(C4:C13)</f>
        <v>9</v>
      </c>
      <c r="D16">
        <f t="shared" ref="D16:N16" si="12">COUNT(D4:D13)</f>
        <v>9</v>
      </c>
      <c r="E16">
        <f t="shared" si="12"/>
        <v>9</v>
      </c>
      <c r="F16">
        <f t="shared" si="12"/>
        <v>9</v>
      </c>
      <c r="G16">
        <f t="shared" si="12"/>
        <v>8</v>
      </c>
      <c r="H16">
        <f t="shared" si="12"/>
        <v>8</v>
      </c>
      <c r="I16">
        <f t="shared" si="12"/>
        <v>8</v>
      </c>
      <c r="J16">
        <f t="shared" si="12"/>
        <v>8</v>
      </c>
      <c r="K16">
        <f t="shared" si="12"/>
        <v>4</v>
      </c>
      <c r="L16">
        <f t="shared" si="12"/>
        <v>4</v>
      </c>
      <c r="M16">
        <f t="shared" si="12"/>
        <v>4</v>
      </c>
      <c r="N16">
        <f t="shared" si="12"/>
        <v>4</v>
      </c>
      <c r="Q16" t="s">
        <v>2</v>
      </c>
      <c r="R16">
        <f>COUNT(R5:R13)</f>
        <v>9</v>
      </c>
      <c r="S16">
        <f>COUNT(S5:S13)</f>
        <v>8</v>
      </c>
      <c r="T16">
        <f>COUNT(T5:T13)</f>
        <v>4</v>
      </c>
    </row>
    <row r="17" spans="2:20" x14ac:dyDescent="0.25">
      <c r="B17" t="s">
        <v>1</v>
      </c>
      <c r="C17">
        <f>AVERAGE(C4:C13)</f>
        <v>41.045373064657333</v>
      </c>
      <c r="D17">
        <f t="shared" ref="D17:N17" si="13">AVERAGE(D4:D13)</f>
        <v>42.172730480655623</v>
      </c>
      <c r="E17">
        <f t="shared" si="13"/>
        <v>42.173744392958142</v>
      </c>
      <c r="F17">
        <f t="shared" si="13"/>
        <v>42.312981622704974</v>
      </c>
      <c r="G17">
        <f t="shared" si="13"/>
        <v>41.542532395203814</v>
      </c>
      <c r="H17">
        <f t="shared" si="13"/>
        <v>39.449545226025975</v>
      </c>
      <c r="I17">
        <f t="shared" si="13"/>
        <v>40.030361084947977</v>
      </c>
      <c r="J17">
        <f t="shared" si="13"/>
        <v>40.577989994765296</v>
      </c>
      <c r="K17">
        <f t="shared" si="13"/>
        <v>36.848971004103753</v>
      </c>
      <c r="L17">
        <f t="shared" si="13"/>
        <v>38.21816125635803</v>
      </c>
      <c r="M17">
        <f t="shared" si="13"/>
        <v>37.266620734804249</v>
      </c>
      <c r="N17">
        <f t="shared" si="13"/>
        <v>39.928974794946804</v>
      </c>
      <c r="Q17" t="s">
        <v>1</v>
      </c>
      <c r="R17">
        <f>AVERAGE(R5:R13)</f>
        <v>41.926207390244016</v>
      </c>
      <c r="S17">
        <f>AVERAGE(S5:S13)</f>
        <v>40.400107175235767</v>
      </c>
      <c r="T17">
        <f>AVERAGE(T5:T13)</f>
        <v>38.065681947553202</v>
      </c>
    </row>
    <row r="18" spans="2:20" x14ac:dyDescent="0.25">
      <c r="B18" t="s">
        <v>4</v>
      </c>
      <c r="C18">
        <f>MAX(C4:C13)</f>
        <v>51.936822221916003</v>
      </c>
      <c r="D18">
        <f t="shared" ref="D18:N18" si="14">MAX(D4:D13)</f>
        <v>53.151808825900602</v>
      </c>
      <c r="E18">
        <f t="shared" si="14"/>
        <v>52.507078190000001</v>
      </c>
      <c r="F18">
        <f t="shared" si="14"/>
        <v>52.665512419999999</v>
      </c>
      <c r="G18">
        <f t="shared" si="14"/>
        <v>53.436276121630499</v>
      </c>
      <c r="H18">
        <f t="shared" si="14"/>
        <v>53.166410948207798</v>
      </c>
      <c r="I18">
        <f t="shared" si="14"/>
        <v>51.879730879583803</v>
      </c>
      <c r="J18">
        <f t="shared" si="14"/>
        <v>51.0105054281224</v>
      </c>
      <c r="K18">
        <f t="shared" si="14"/>
        <v>54.676639586415</v>
      </c>
      <c r="L18">
        <f t="shared" si="14"/>
        <v>58.507417615432097</v>
      </c>
      <c r="M18">
        <f t="shared" si="14"/>
        <v>59.921596179216998</v>
      </c>
      <c r="N18">
        <f t="shared" si="14"/>
        <v>59.469071389787203</v>
      </c>
      <c r="Q18" t="s">
        <v>4</v>
      </c>
      <c r="R18">
        <f>MAX(R5:R13)</f>
        <v>51.944084064696149</v>
      </c>
      <c r="S18">
        <f>MAX(S5:S13)</f>
        <v>52.373230844386121</v>
      </c>
      <c r="T18">
        <f>MAX(T5:T13)</f>
        <v>58.143681192712819</v>
      </c>
    </row>
    <row r="19" spans="2:20" x14ac:dyDescent="0.25">
      <c r="B19" t="s">
        <v>5</v>
      </c>
      <c r="C19">
        <f>MIN(C4:C13)</f>
        <v>29.062565299999999</v>
      </c>
      <c r="D19">
        <f t="shared" ref="D19:N19" si="15">MIN(D4:D13)</f>
        <v>28.74575888</v>
      </c>
      <c r="E19">
        <f t="shared" si="15"/>
        <v>28.93453865</v>
      </c>
      <c r="F19">
        <f t="shared" si="15"/>
        <v>26.114937309999998</v>
      </c>
      <c r="G19">
        <f t="shared" si="15"/>
        <v>28.245003520000001</v>
      </c>
      <c r="H19">
        <f t="shared" si="15"/>
        <v>22.038051320000001</v>
      </c>
      <c r="I19">
        <f t="shared" si="15"/>
        <v>27.663206330000001</v>
      </c>
      <c r="J19">
        <f t="shared" si="15"/>
        <v>28.873442140000002</v>
      </c>
      <c r="K19">
        <f t="shared" si="15"/>
        <v>27.57873867</v>
      </c>
      <c r="L19">
        <f t="shared" si="15"/>
        <v>27.043883390000001</v>
      </c>
      <c r="M19">
        <f t="shared" si="15"/>
        <v>27.001866209999999</v>
      </c>
      <c r="N19">
        <f t="shared" si="15"/>
        <v>27.705697010000002</v>
      </c>
      <c r="Q19" t="s">
        <v>5</v>
      </c>
      <c r="R19">
        <f>MIN(R5:R13)</f>
        <v>28.214450035000002</v>
      </c>
      <c r="S19">
        <f>MIN(S5:S13)</f>
        <v>29.470085537500005</v>
      </c>
      <c r="T19">
        <f>MIN(T5:T13)</f>
        <v>27.332546319999999</v>
      </c>
    </row>
    <row r="20" spans="2:20" x14ac:dyDescent="0.25">
      <c r="B20" t="s">
        <v>3</v>
      </c>
      <c r="C20">
        <f>_xlfn.STDEV.P(C4:C13)</f>
        <v>6.5191029383816783</v>
      </c>
      <c r="D20">
        <f t="shared" ref="D20:N20" si="16">_xlfn.STDEV.P(D4:D13)</f>
        <v>7.3388676471758698</v>
      </c>
      <c r="E20">
        <f t="shared" si="16"/>
        <v>7.3610773146375585</v>
      </c>
      <c r="F20">
        <f t="shared" si="16"/>
        <v>8.1406616241586836</v>
      </c>
      <c r="G20">
        <f t="shared" si="16"/>
        <v>7.8568754542208179</v>
      </c>
      <c r="H20">
        <f t="shared" si="16"/>
        <v>10.013807737757769</v>
      </c>
      <c r="I20">
        <f t="shared" si="16"/>
        <v>8.2696059772472488</v>
      </c>
      <c r="J20">
        <f t="shared" si="16"/>
        <v>7.6324688988045466</v>
      </c>
      <c r="K20">
        <f t="shared" si="16"/>
        <v>10.49590873302478</v>
      </c>
      <c r="L20">
        <f t="shared" si="16"/>
        <v>12.022453431020836</v>
      </c>
      <c r="M20">
        <f t="shared" si="16"/>
        <v>13.351227053068875</v>
      </c>
      <c r="N20">
        <f t="shared" si="16"/>
        <v>11.844521636258323</v>
      </c>
      <c r="Q20" t="s">
        <v>3</v>
      </c>
      <c r="R20">
        <f>_xlfn.STDEV.P(R5:R13)</f>
        <v>7.1844232482678025</v>
      </c>
      <c r="S20">
        <f>_xlfn.STDEV.P(S5:S13)</f>
        <v>8.0896075339157001</v>
      </c>
      <c r="T20">
        <f>_xlfn.STDEV.P(T5:T13)</f>
        <v>11.857728399051078</v>
      </c>
    </row>
    <row r="21" spans="2:20" x14ac:dyDescent="0.25">
      <c r="B21" t="s">
        <v>6</v>
      </c>
      <c r="C21">
        <f>C17-2*C20</f>
        <v>28.007167187893977</v>
      </c>
      <c r="D21">
        <f t="shared" ref="D21:N21" si="17">D17-2*D20</f>
        <v>27.494995186303882</v>
      </c>
      <c r="E21">
        <f t="shared" si="17"/>
        <v>27.451589763683025</v>
      </c>
      <c r="F21">
        <f t="shared" si="17"/>
        <v>26.031658374387607</v>
      </c>
      <c r="G21">
        <f t="shared" si="17"/>
        <v>25.828781486762178</v>
      </c>
      <c r="H21">
        <f t="shared" si="17"/>
        <v>19.421929750510436</v>
      </c>
      <c r="I21">
        <f t="shared" si="17"/>
        <v>23.491149130453479</v>
      </c>
      <c r="J21">
        <f t="shared" si="17"/>
        <v>25.313052197156203</v>
      </c>
      <c r="K21">
        <f t="shared" si="17"/>
        <v>15.857153538054192</v>
      </c>
      <c r="L21">
        <f t="shared" si="17"/>
        <v>14.173254394316359</v>
      </c>
      <c r="M21">
        <f t="shared" si="17"/>
        <v>10.564166628666499</v>
      </c>
      <c r="N21">
        <f t="shared" si="17"/>
        <v>16.239931522430158</v>
      </c>
      <c r="Q21" t="s">
        <v>6</v>
      </c>
      <c r="R21">
        <f>R17-2*R20</f>
        <v>27.557360893708413</v>
      </c>
      <c r="S21">
        <f>S17-2*S20</f>
        <v>24.220892107404367</v>
      </c>
      <c r="T21">
        <f>T17-2*T20</f>
        <v>14.350225149451045</v>
      </c>
    </row>
    <row r="22" spans="2:20" x14ac:dyDescent="0.25">
      <c r="B22" t="s">
        <v>7</v>
      </c>
      <c r="C22">
        <f>C17+2*C20</f>
        <v>54.08357894142069</v>
      </c>
      <c r="D22">
        <f t="shared" ref="D22:N22" si="18">D17+2*D20</f>
        <v>56.850465775007365</v>
      </c>
      <c r="E22">
        <f t="shared" si="18"/>
        <v>56.895899022233259</v>
      </c>
      <c r="F22">
        <f t="shared" si="18"/>
        <v>58.594304871022345</v>
      </c>
      <c r="G22">
        <f t="shared" si="18"/>
        <v>57.256283303645446</v>
      </c>
      <c r="H22">
        <f t="shared" si="18"/>
        <v>59.477160701541514</v>
      </c>
      <c r="I22">
        <f t="shared" si="18"/>
        <v>56.569573039442474</v>
      </c>
      <c r="J22">
        <f t="shared" si="18"/>
        <v>55.84292779237439</v>
      </c>
      <c r="K22">
        <f t="shared" si="18"/>
        <v>57.840788470153313</v>
      </c>
      <c r="L22">
        <f t="shared" si="18"/>
        <v>62.263068118399701</v>
      </c>
      <c r="M22">
        <f t="shared" si="18"/>
        <v>63.969074840942</v>
      </c>
      <c r="N22">
        <f t="shared" si="18"/>
        <v>63.618018067463453</v>
      </c>
      <c r="Q22" t="s">
        <v>7</v>
      </c>
      <c r="R22">
        <f>R17+2*R20</f>
        <v>56.29505388677962</v>
      </c>
      <c r="S22">
        <f t="shared" ref="S22" si="19">S17+2*S20</f>
        <v>56.579322243067168</v>
      </c>
      <c r="T22">
        <f>T17+2*T20</f>
        <v>61.781138745655355</v>
      </c>
    </row>
    <row r="24" spans="2:20" x14ac:dyDescent="0.25">
      <c r="C24" t="s">
        <v>15</v>
      </c>
      <c r="D24" t="s">
        <v>16</v>
      </c>
      <c r="E24" t="s">
        <v>17</v>
      </c>
    </row>
    <row r="25" spans="2:20" x14ac:dyDescent="0.25">
      <c r="B25" t="s">
        <v>2</v>
      </c>
      <c r="C25">
        <f>COUNT(F4:F13)</f>
        <v>9</v>
      </c>
      <c r="D25">
        <f>COUNT(G4:G13)</f>
        <v>8</v>
      </c>
      <c r="E25">
        <f>COUNT(K4:K13)</f>
        <v>4</v>
      </c>
    </row>
    <row r="26" spans="2:20" x14ac:dyDescent="0.25">
      <c r="B26" t="s">
        <v>1</v>
      </c>
      <c r="C26">
        <f>AVERAGE(C17:F17)</f>
        <v>41.926207390244016</v>
      </c>
      <c r="D26">
        <f>AVERAGE(G17:J17)</f>
        <v>40.40010717523576</v>
      </c>
      <c r="E26">
        <f>AVERAGE(K17:N17)</f>
        <v>38.065681947553209</v>
      </c>
    </row>
    <row r="27" spans="2:20" x14ac:dyDescent="0.25">
      <c r="B27" t="s">
        <v>4</v>
      </c>
      <c r="C27">
        <f>MAX(C18:F18)</f>
        <v>53.151808825900602</v>
      </c>
      <c r="D27">
        <f>MAX(G18:J18)</f>
        <v>53.436276121630499</v>
      </c>
      <c r="E27">
        <f>MAX(K18:N18)</f>
        <v>59.921596179216998</v>
      </c>
    </row>
    <row r="28" spans="2:20" x14ac:dyDescent="0.25">
      <c r="B28" t="s">
        <v>5</v>
      </c>
      <c r="C28">
        <f>MIN(C19:F19)</f>
        <v>26.114937309999998</v>
      </c>
      <c r="D28">
        <f>MIN(G19:J19)</f>
        <v>22.038051320000001</v>
      </c>
      <c r="E28">
        <f>MIN(K19:N19)</f>
        <v>27.001866209999999</v>
      </c>
    </row>
    <row r="29" spans="2:20" x14ac:dyDescent="0.25">
      <c r="B29" t="s">
        <v>3</v>
      </c>
      <c r="C29">
        <f>_xlfn.STDEV.P(C6:F13)</f>
        <v>5.8863343912198349</v>
      </c>
      <c r="D29">
        <f>_xlfn.STDEV.P(G6:J13)</f>
        <v>7.9445807683264693</v>
      </c>
      <c r="E29">
        <f>_xlfn.STDEV.P(K6:N13)</f>
        <v>11.904719493143959</v>
      </c>
    </row>
    <row r="30" spans="2:20" x14ac:dyDescent="0.25">
      <c r="B30" t="s">
        <v>6</v>
      </c>
      <c r="C30">
        <f>C26-2*C29</f>
        <v>30.153538607804347</v>
      </c>
      <c r="D30">
        <f t="shared" ref="D30:E30" si="20">D26-2*D29</f>
        <v>24.510945638582822</v>
      </c>
      <c r="E30">
        <f t="shared" si="20"/>
        <v>14.25624296126529</v>
      </c>
    </row>
    <row r="31" spans="2:20" x14ac:dyDescent="0.25">
      <c r="B31" t="s">
        <v>7</v>
      </c>
      <c r="C31">
        <f>C26+2*C29</f>
        <v>53.698876172683683</v>
      </c>
      <c r="D31">
        <f t="shared" ref="D31:E31" si="21">D26+2*D29</f>
        <v>56.289268711888695</v>
      </c>
      <c r="E31">
        <f t="shared" si="21"/>
        <v>61.875120933841131</v>
      </c>
    </row>
    <row r="35" spans="7:8" x14ac:dyDescent="0.25">
      <c r="H35" t="s">
        <v>30</v>
      </c>
    </row>
    <row r="37" spans="7:8" x14ac:dyDescent="0.25">
      <c r="H37">
        <f>R5-S5</f>
        <v>-1.2556355025000023</v>
      </c>
    </row>
    <row r="38" spans="7:8" x14ac:dyDescent="0.25">
      <c r="H38">
        <f>R6-S6</f>
        <v>-0.55712367999998946</v>
      </c>
    </row>
    <row r="40" spans="7:8" x14ac:dyDescent="0.25">
      <c r="H40">
        <f t="shared" ref="H40:H45" si="22">R8-S8</f>
        <v>1.455309095000004</v>
      </c>
    </row>
    <row r="41" spans="7:8" x14ac:dyDescent="0.25">
      <c r="H41">
        <f t="shared" si="22"/>
        <v>0.80650987749999814</v>
      </c>
    </row>
    <row r="42" spans="7:8" x14ac:dyDescent="0.25">
      <c r="H42">
        <f t="shared" si="22"/>
        <v>-0.42914677968997239</v>
      </c>
    </row>
    <row r="43" spans="7:8" x14ac:dyDescent="0.25">
      <c r="H43">
        <f t="shared" si="22"/>
        <v>6.0827812425000012</v>
      </c>
    </row>
    <row r="44" spans="7:8" x14ac:dyDescent="0.25">
      <c r="H44">
        <f t="shared" si="22"/>
        <v>4.8871719425000038</v>
      </c>
    </row>
    <row r="45" spans="7:8" x14ac:dyDescent="0.25">
      <c r="H45">
        <f t="shared" si="22"/>
        <v>4.3186937975000035</v>
      </c>
    </row>
    <row r="48" spans="7:8" x14ac:dyDescent="0.25">
      <c r="G48" t="s">
        <v>2</v>
      </c>
      <c r="H48">
        <f>COUNT(H37:H45)</f>
        <v>8</v>
      </c>
    </row>
    <row r="49" spans="1:20" x14ac:dyDescent="0.25">
      <c r="G49" t="s">
        <v>1</v>
      </c>
      <c r="H49">
        <f>AVERAGE(H37:H45)</f>
        <v>1.9135699991012558</v>
      </c>
    </row>
    <row r="50" spans="1:20" x14ac:dyDescent="0.25">
      <c r="G50" t="s">
        <v>4</v>
      </c>
      <c r="H50">
        <f>MAX(H37:H45)</f>
        <v>6.0827812425000012</v>
      </c>
    </row>
    <row r="51" spans="1:20" x14ac:dyDescent="0.25">
      <c r="G51" t="s">
        <v>5</v>
      </c>
      <c r="H51">
        <f>MIN(H37:H45)</f>
        <v>-1.2556355025000023</v>
      </c>
    </row>
    <row r="52" spans="1:20" x14ac:dyDescent="0.25">
      <c r="G52" t="s">
        <v>3</v>
      </c>
      <c r="H52">
        <f>_xlfn.STDEV.P(H37:H45)</f>
        <v>2.6239604903065734</v>
      </c>
    </row>
    <row r="53" spans="1:20" x14ac:dyDescent="0.25">
      <c r="G53" t="s">
        <v>6</v>
      </c>
      <c r="H53">
        <f>H49-2*H52</f>
        <v>-3.334350981511891</v>
      </c>
    </row>
    <row r="54" spans="1:20" x14ac:dyDescent="0.25">
      <c r="G54" t="s">
        <v>7</v>
      </c>
      <c r="H54">
        <f>H49+2*H52</f>
        <v>7.1614909797144026</v>
      </c>
    </row>
    <row r="60" spans="1:20" x14ac:dyDescent="0.25">
      <c r="C60" t="s">
        <v>15</v>
      </c>
      <c r="G60" t="s">
        <v>16</v>
      </c>
      <c r="K60" t="s">
        <v>17</v>
      </c>
    </row>
    <row r="61" spans="1:20" x14ac:dyDescent="0.25">
      <c r="C61" t="s">
        <v>18</v>
      </c>
      <c r="D61" t="s">
        <v>19</v>
      </c>
      <c r="E61" t="s">
        <v>20</v>
      </c>
      <c r="F61" t="s">
        <v>21</v>
      </c>
      <c r="G61" t="s">
        <v>18</v>
      </c>
      <c r="H61" t="s">
        <v>19</v>
      </c>
      <c r="I61" t="s">
        <v>20</v>
      </c>
      <c r="J61" t="s">
        <v>21</v>
      </c>
      <c r="K61" t="s">
        <v>18</v>
      </c>
      <c r="L61" t="s">
        <v>19</v>
      </c>
      <c r="M61" t="s">
        <v>20</v>
      </c>
      <c r="N61" t="s">
        <v>21</v>
      </c>
    </row>
    <row r="62" spans="1:20" x14ac:dyDescent="0.25">
      <c r="A62" t="s">
        <v>13</v>
      </c>
      <c r="B62">
        <v>11534</v>
      </c>
      <c r="C62">
        <v>47.248933340000001</v>
      </c>
      <c r="D62">
        <v>46.664059109999997</v>
      </c>
      <c r="E62">
        <v>49.38349633</v>
      </c>
      <c r="F62">
        <v>51.107459290000001</v>
      </c>
      <c r="G62">
        <v>46.902118000000002</v>
      </c>
      <c r="H62">
        <v>46.999300949999999</v>
      </c>
      <c r="I62">
        <v>47.363921509999997</v>
      </c>
      <c r="J62">
        <v>47.317371229999999</v>
      </c>
      <c r="K62">
        <v>32.943460829999999</v>
      </c>
      <c r="L62">
        <v>33.439628910000003</v>
      </c>
      <c r="M62">
        <v>34.0421306</v>
      </c>
      <c r="N62">
        <v>35.009820040000001</v>
      </c>
      <c r="R62" t="s">
        <v>15</v>
      </c>
      <c r="S62" t="s">
        <v>16</v>
      </c>
      <c r="T62" t="s">
        <v>17</v>
      </c>
    </row>
    <row r="63" spans="1:20" x14ac:dyDescent="0.25">
      <c r="A63" t="s">
        <v>13</v>
      </c>
      <c r="B63">
        <v>11536</v>
      </c>
      <c r="C63">
        <v>54.649980149999998</v>
      </c>
      <c r="D63">
        <v>56.32050255</v>
      </c>
      <c r="E63">
        <v>53.453653699999997</v>
      </c>
      <c r="F63">
        <v>54.62111144</v>
      </c>
      <c r="G63">
        <v>56.46832534</v>
      </c>
      <c r="H63">
        <v>56.487509330000002</v>
      </c>
      <c r="I63">
        <v>56.725919169999997</v>
      </c>
      <c r="J63">
        <v>56.517409440000002</v>
      </c>
      <c r="K63">
        <v>60.973116959999999</v>
      </c>
      <c r="L63">
        <v>63.898131480000004</v>
      </c>
      <c r="M63">
        <v>65.967130589999996</v>
      </c>
      <c r="N63">
        <v>66.206784729999995</v>
      </c>
      <c r="Q63">
        <v>11534</v>
      </c>
      <c r="R63">
        <v>47.248933340000001</v>
      </c>
      <c r="S63">
        <v>46.902118000000002</v>
      </c>
      <c r="T63">
        <v>32.943460829999999</v>
      </c>
    </row>
    <row r="64" spans="1:20" x14ac:dyDescent="0.25">
      <c r="A64" t="s">
        <v>13</v>
      </c>
      <c r="B64">
        <v>11537</v>
      </c>
      <c r="C64">
        <v>37.955728100000002</v>
      </c>
      <c r="D64">
        <v>38.654628420000002</v>
      </c>
      <c r="E64">
        <v>37.958042470000002</v>
      </c>
      <c r="F64">
        <v>37.239861419999997</v>
      </c>
      <c r="G64">
        <v>35.216214430000001</v>
      </c>
      <c r="H64">
        <v>22.038051320000001</v>
      </c>
      <c r="I64">
        <v>34.686021050000001</v>
      </c>
      <c r="J64">
        <v>35.536848640000002</v>
      </c>
      <c r="K64">
        <v>32.197044929999997</v>
      </c>
      <c r="L64">
        <v>33.881715110000002</v>
      </c>
      <c r="M64">
        <v>28.100889949999999</v>
      </c>
      <c r="N64">
        <v>37.531310740000002</v>
      </c>
      <c r="R64">
        <v>54.649980149999998</v>
      </c>
      <c r="S64">
        <v>56.46832534</v>
      </c>
      <c r="T64">
        <v>60.973116959999999</v>
      </c>
    </row>
    <row r="65" spans="2:20" x14ac:dyDescent="0.25">
      <c r="R65">
        <v>37.955728100000002</v>
      </c>
      <c r="S65">
        <v>35.216214430000001</v>
      </c>
      <c r="T65">
        <v>32.197044929999997</v>
      </c>
    </row>
    <row r="66" spans="2:20" x14ac:dyDescent="0.25">
      <c r="R66">
        <v>46.664059109999997</v>
      </c>
      <c r="S66">
        <v>46.999300949999999</v>
      </c>
      <c r="T66">
        <v>33.439628910000003</v>
      </c>
    </row>
    <row r="67" spans="2:20" x14ac:dyDescent="0.25">
      <c r="B67" t="s">
        <v>2</v>
      </c>
      <c r="C67">
        <f>COUNT(C62:C64)</f>
        <v>3</v>
      </c>
      <c r="D67">
        <f t="shared" ref="D67:N67" si="23">COUNT(D62:D64)</f>
        <v>3</v>
      </c>
      <c r="E67">
        <f t="shared" si="23"/>
        <v>3</v>
      </c>
      <c r="F67">
        <f t="shared" si="23"/>
        <v>3</v>
      </c>
      <c r="G67">
        <f t="shared" si="23"/>
        <v>3</v>
      </c>
      <c r="H67">
        <f t="shared" si="23"/>
        <v>3</v>
      </c>
      <c r="I67">
        <f t="shared" si="23"/>
        <v>3</v>
      </c>
      <c r="J67">
        <f t="shared" si="23"/>
        <v>3</v>
      </c>
      <c r="K67">
        <f t="shared" si="23"/>
        <v>3</v>
      </c>
      <c r="L67">
        <f t="shared" si="23"/>
        <v>3</v>
      </c>
      <c r="M67">
        <f t="shared" si="23"/>
        <v>3</v>
      </c>
      <c r="N67">
        <f t="shared" si="23"/>
        <v>3</v>
      </c>
      <c r="Q67">
        <v>11536</v>
      </c>
      <c r="R67">
        <v>56.32050255</v>
      </c>
      <c r="S67">
        <v>56.487509330000002</v>
      </c>
      <c r="T67">
        <v>63.898131480000004</v>
      </c>
    </row>
    <row r="68" spans="2:20" x14ac:dyDescent="0.25">
      <c r="B68" t="s">
        <v>1</v>
      </c>
      <c r="C68">
        <f>AVERAGE(C62:C64)</f>
        <v>46.618213863333331</v>
      </c>
      <c r="D68">
        <f t="shared" ref="D68:N68" si="24">AVERAGE(D62:D64)</f>
        <v>47.21306336</v>
      </c>
      <c r="E68">
        <f t="shared" si="24"/>
        <v>46.93173083333334</v>
      </c>
      <c r="F68">
        <f t="shared" si="24"/>
        <v>47.656144050000002</v>
      </c>
      <c r="G68">
        <f t="shared" si="24"/>
        <v>46.195552590000005</v>
      </c>
      <c r="H68">
        <f t="shared" si="24"/>
        <v>41.841620533333334</v>
      </c>
      <c r="I68">
        <f t="shared" si="24"/>
        <v>46.258620576666665</v>
      </c>
      <c r="J68">
        <f t="shared" si="24"/>
        <v>46.457209769999999</v>
      </c>
      <c r="K68">
        <f t="shared" si="24"/>
        <v>42.037874240000001</v>
      </c>
      <c r="L68">
        <f t="shared" si="24"/>
        <v>43.739825166666662</v>
      </c>
      <c r="M68">
        <f t="shared" si="24"/>
        <v>42.703383713333331</v>
      </c>
      <c r="N68">
        <f t="shared" si="24"/>
        <v>46.249305170000007</v>
      </c>
      <c r="R68">
        <v>38.654628420000002</v>
      </c>
      <c r="S68">
        <v>22.038051320000001</v>
      </c>
      <c r="T68">
        <v>33.881715110000002</v>
      </c>
    </row>
    <row r="69" spans="2:20" x14ac:dyDescent="0.25">
      <c r="B69" t="s">
        <v>4</v>
      </c>
      <c r="C69">
        <f>MAX(C62:C64)</f>
        <v>54.649980149999998</v>
      </c>
      <c r="D69">
        <f t="shared" ref="D69:N69" si="25">MAX(D62:D64)</f>
        <v>56.32050255</v>
      </c>
      <c r="E69">
        <f t="shared" si="25"/>
        <v>53.453653699999997</v>
      </c>
      <c r="F69">
        <f t="shared" si="25"/>
        <v>54.62111144</v>
      </c>
      <c r="G69">
        <f t="shared" si="25"/>
        <v>56.46832534</v>
      </c>
      <c r="H69">
        <f t="shared" si="25"/>
        <v>56.487509330000002</v>
      </c>
      <c r="I69">
        <f t="shared" si="25"/>
        <v>56.725919169999997</v>
      </c>
      <c r="J69">
        <f t="shared" si="25"/>
        <v>56.517409440000002</v>
      </c>
      <c r="K69">
        <f t="shared" si="25"/>
        <v>60.973116959999999</v>
      </c>
      <c r="L69">
        <f t="shared" si="25"/>
        <v>63.898131480000004</v>
      </c>
      <c r="M69">
        <f t="shared" si="25"/>
        <v>65.967130589999996</v>
      </c>
      <c r="N69">
        <f t="shared" si="25"/>
        <v>66.206784729999995</v>
      </c>
      <c r="R69">
        <v>49.38349633</v>
      </c>
      <c r="S69">
        <v>47.363921509999997</v>
      </c>
      <c r="T69">
        <v>34.0421306</v>
      </c>
    </row>
    <row r="70" spans="2:20" x14ac:dyDescent="0.25">
      <c r="B70" t="s">
        <v>5</v>
      </c>
      <c r="C70">
        <f>MIN(C62:C64)</f>
        <v>37.955728100000002</v>
      </c>
      <c r="D70">
        <f t="shared" ref="D70:N70" si="26">MIN(D62:D64)</f>
        <v>38.654628420000002</v>
      </c>
      <c r="E70">
        <f t="shared" si="26"/>
        <v>37.958042470000002</v>
      </c>
      <c r="F70">
        <f t="shared" si="26"/>
        <v>37.239861419999997</v>
      </c>
      <c r="G70">
        <f t="shared" si="26"/>
        <v>35.216214430000001</v>
      </c>
      <c r="H70">
        <f t="shared" si="26"/>
        <v>22.038051320000001</v>
      </c>
      <c r="I70">
        <f t="shared" si="26"/>
        <v>34.686021050000001</v>
      </c>
      <c r="J70">
        <f t="shared" si="26"/>
        <v>35.536848640000002</v>
      </c>
      <c r="K70">
        <f t="shared" si="26"/>
        <v>32.197044929999997</v>
      </c>
      <c r="L70">
        <f t="shared" si="26"/>
        <v>33.439628910000003</v>
      </c>
      <c r="M70">
        <f t="shared" si="26"/>
        <v>28.100889949999999</v>
      </c>
      <c r="N70">
        <f t="shared" si="26"/>
        <v>35.009820040000001</v>
      </c>
      <c r="R70">
        <v>53.453653699999997</v>
      </c>
      <c r="S70">
        <v>56.725919169999997</v>
      </c>
      <c r="T70">
        <v>65.967130589999996</v>
      </c>
    </row>
    <row r="71" spans="2:20" x14ac:dyDescent="0.25">
      <c r="B71" t="s">
        <v>3</v>
      </c>
      <c r="C71">
        <f>_xlfn.STDEV.P(C62:C64)</f>
        <v>6.8299764846309605</v>
      </c>
      <c r="D71">
        <f t="shared" ref="D71:N71" si="27">_xlfn.STDEV.P(D62:D64)</f>
        <v>7.222503326139277</v>
      </c>
      <c r="E71">
        <f t="shared" si="27"/>
        <v>6.5593118229383691</v>
      </c>
      <c r="F71">
        <f t="shared" si="27"/>
        <v>7.5038055113757425</v>
      </c>
      <c r="G71">
        <f t="shared" si="27"/>
        <v>8.6905113214237311</v>
      </c>
      <c r="H71">
        <f t="shared" si="27"/>
        <v>14.529109625301388</v>
      </c>
      <c r="I71">
        <f t="shared" si="27"/>
        <v>9.0316312627680837</v>
      </c>
      <c r="J71">
        <f t="shared" si="27"/>
        <v>8.5868461875737943</v>
      </c>
      <c r="K71">
        <f t="shared" si="27"/>
        <v>13.392705647053498</v>
      </c>
      <c r="L71">
        <f t="shared" si="27"/>
        <v>14.255217644046198</v>
      </c>
      <c r="M71">
        <f t="shared" si="27"/>
        <v>16.627808518092355</v>
      </c>
      <c r="N71">
        <f t="shared" si="27"/>
        <v>14.149563518083269</v>
      </c>
      <c r="Q71">
        <v>11537</v>
      </c>
      <c r="R71">
        <v>37.958042470000002</v>
      </c>
      <c r="S71">
        <v>34.686021050000001</v>
      </c>
      <c r="T71">
        <v>28.100889949999999</v>
      </c>
    </row>
    <row r="72" spans="2:20" x14ac:dyDescent="0.25">
      <c r="B72" t="s">
        <v>6</v>
      </c>
      <c r="C72">
        <f>C68-2*C71</f>
        <v>32.958260894071408</v>
      </c>
      <c r="D72">
        <f t="shared" ref="D72:N72" si="28">D68-2*D71</f>
        <v>32.768056707721442</v>
      </c>
      <c r="E72">
        <f t="shared" si="28"/>
        <v>33.813107187456602</v>
      </c>
      <c r="F72">
        <f t="shared" si="28"/>
        <v>32.648533027248519</v>
      </c>
      <c r="G72">
        <f t="shared" si="28"/>
        <v>28.814529947152543</v>
      </c>
      <c r="H72">
        <f t="shared" si="28"/>
        <v>12.783401282730559</v>
      </c>
      <c r="I72">
        <f t="shared" si="28"/>
        <v>28.195358051130498</v>
      </c>
      <c r="J72">
        <f t="shared" si="28"/>
        <v>29.28351739485241</v>
      </c>
      <c r="K72">
        <f t="shared" si="28"/>
        <v>15.252462945893004</v>
      </c>
      <c r="L72">
        <f t="shared" si="28"/>
        <v>15.229389878574267</v>
      </c>
      <c r="M72">
        <f t="shared" si="28"/>
        <v>9.4477666771486213</v>
      </c>
      <c r="N72">
        <f t="shared" si="28"/>
        <v>17.950178133833468</v>
      </c>
      <c r="R72">
        <v>51.107459290000001</v>
      </c>
      <c r="S72">
        <v>47.317371229999999</v>
      </c>
      <c r="T72">
        <v>35.009820040000001</v>
      </c>
    </row>
    <row r="73" spans="2:20" x14ac:dyDescent="0.25">
      <c r="B73" t="s">
        <v>7</v>
      </c>
      <c r="C73">
        <f>C68+2*C71</f>
        <v>60.278166832595254</v>
      </c>
      <c r="D73">
        <f t="shared" ref="D73:N73" si="29">D68+2*D71</f>
        <v>61.658070012278557</v>
      </c>
      <c r="E73">
        <f t="shared" si="29"/>
        <v>60.050354479210078</v>
      </c>
      <c r="F73">
        <f t="shared" si="29"/>
        <v>62.663755072751485</v>
      </c>
      <c r="G73">
        <f t="shared" si="29"/>
        <v>63.576575232847468</v>
      </c>
      <c r="H73">
        <f t="shared" si="29"/>
        <v>70.899839783936102</v>
      </c>
      <c r="I73">
        <f t="shared" si="29"/>
        <v>64.321883102202833</v>
      </c>
      <c r="J73">
        <f t="shared" si="29"/>
        <v>63.630902145147587</v>
      </c>
      <c r="K73">
        <f t="shared" si="29"/>
        <v>68.823285534107001</v>
      </c>
      <c r="L73">
        <f t="shared" si="29"/>
        <v>72.250260454759058</v>
      </c>
      <c r="M73">
        <f t="shared" si="29"/>
        <v>75.95900074951804</v>
      </c>
      <c r="N73">
        <f t="shared" si="29"/>
        <v>74.548432206166552</v>
      </c>
      <c r="R73">
        <v>54.62111144</v>
      </c>
      <c r="S73">
        <v>56.517409440000002</v>
      </c>
      <c r="T73">
        <v>66.206784729999995</v>
      </c>
    </row>
    <row r="74" spans="2:20" x14ac:dyDescent="0.25">
      <c r="R74">
        <v>37.239861419999997</v>
      </c>
      <c r="S74">
        <v>35.536848640000002</v>
      </c>
      <c r="T74">
        <v>37.531310740000002</v>
      </c>
    </row>
    <row r="75" spans="2:20" x14ac:dyDescent="0.25">
      <c r="C75" t="s">
        <v>15</v>
      </c>
      <c r="D75" t="s">
        <v>16</v>
      </c>
      <c r="E75" t="s">
        <v>17</v>
      </c>
    </row>
    <row r="76" spans="2:20" x14ac:dyDescent="0.25">
      <c r="B76" t="s">
        <v>2</v>
      </c>
      <c r="C76">
        <f>COUNT(C62:C64)</f>
        <v>3</v>
      </c>
      <c r="D76">
        <f>COUNT(G62:G64)</f>
        <v>3</v>
      </c>
      <c r="E76">
        <f>COUNT(K62:K64)</f>
        <v>3</v>
      </c>
    </row>
    <row r="77" spans="2:20" x14ac:dyDescent="0.25">
      <c r="B77" t="s">
        <v>1</v>
      </c>
      <c r="C77">
        <f>AVERAGE(C68:F68)</f>
        <v>47.104788026666668</v>
      </c>
      <c r="D77">
        <f>AVERAGE(G68:J68)</f>
        <v>45.188250867499995</v>
      </c>
      <c r="E77">
        <f>AVERAGE(K68:N68)</f>
        <v>43.682597072500002</v>
      </c>
    </row>
    <row r="78" spans="2:20" x14ac:dyDescent="0.25">
      <c r="B78" t="s">
        <v>4</v>
      </c>
      <c r="C78">
        <f>MAX(C69:F69)</f>
        <v>56.32050255</v>
      </c>
      <c r="D78">
        <f>MAX(G69:J69)</f>
        <v>56.725919169999997</v>
      </c>
      <c r="E78">
        <f>MAX(K69:N69)</f>
        <v>66.206784729999995</v>
      </c>
    </row>
    <row r="79" spans="2:20" x14ac:dyDescent="0.25">
      <c r="B79" t="s">
        <v>5</v>
      </c>
      <c r="C79">
        <f>MIN(C70:F70)</f>
        <v>37.239861419999997</v>
      </c>
      <c r="D79">
        <f>MIN(G70:J70)</f>
        <v>22.038051320000001</v>
      </c>
      <c r="E79">
        <f>MIN(K70:N70)</f>
        <v>28.100889949999999</v>
      </c>
    </row>
    <row r="80" spans="2:20" x14ac:dyDescent="0.25">
      <c r="B80" t="s">
        <v>3</v>
      </c>
      <c r="C80">
        <f>_xlfn.STDEV.P(C62:F64)</f>
        <v>7.048532152878729</v>
      </c>
      <c r="D80">
        <f>_xlfn.STDEV.P(G62:J64)</f>
        <v>10.687549340374238</v>
      </c>
      <c r="E80">
        <f>_xlfn.STDEV.P(K62:N64)</f>
        <v>14.743856313778737</v>
      </c>
    </row>
    <row r="81" spans="2:14" x14ac:dyDescent="0.25">
      <c r="B81" t="s">
        <v>6</v>
      </c>
      <c r="C81">
        <f>C77-2*C80</f>
        <v>33.007723720909212</v>
      </c>
      <c r="D81">
        <f t="shared" ref="D81" si="30">D77-2*D80</f>
        <v>23.81315218675152</v>
      </c>
      <c r="E81">
        <f t="shared" ref="E81" si="31">E77-2*E80</f>
        <v>14.194884444942527</v>
      </c>
    </row>
    <row r="82" spans="2:14" x14ac:dyDescent="0.25">
      <c r="B82" t="s">
        <v>7</v>
      </c>
      <c r="C82">
        <f>C77+2*C80</f>
        <v>61.201852332424124</v>
      </c>
      <c r="D82">
        <f t="shared" ref="D82:E82" si="32">D77+2*D80</f>
        <v>66.563349548248468</v>
      </c>
      <c r="E82">
        <f t="shared" si="32"/>
        <v>73.170309700057473</v>
      </c>
    </row>
    <row r="85" spans="2:14" x14ac:dyDescent="0.25">
      <c r="B85" t="s">
        <v>22</v>
      </c>
    </row>
    <row r="86" spans="2:14" x14ac:dyDescent="0.25">
      <c r="B86">
        <v>11525</v>
      </c>
      <c r="C86">
        <v>29.062565299999999</v>
      </c>
      <c r="D86">
        <v>28.74575888</v>
      </c>
      <c r="E86">
        <v>28.93453865</v>
      </c>
      <c r="F86">
        <v>26.114937309999998</v>
      </c>
      <c r="G86">
        <v>28.245003520000001</v>
      </c>
      <c r="H86">
        <v>28.004277600000002</v>
      </c>
      <c r="I86">
        <v>32.757618890000003</v>
      </c>
      <c r="J86">
        <v>28.873442140000002</v>
      </c>
      <c r="K86">
        <v>27.57873867</v>
      </c>
      <c r="L86">
        <v>27.043883390000001</v>
      </c>
      <c r="M86">
        <v>27.001866209999999</v>
      </c>
      <c r="N86">
        <v>27.705697010000002</v>
      </c>
    </row>
    <row r="87" spans="2:14" x14ac:dyDescent="0.25">
      <c r="B87">
        <v>11526</v>
      </c>
      <c r="C87">
        <v>42.778922909999999</v>
      </c>
      <c r="D87">
        <v>51.327230870000001</v>
      </c>
      <c r="E87">
        <v>52.507078190000001</v>
      </c>
      <c r="F87">
        <v>52.665512419999999</v>
      </c>
      <c r="G87">
        <v>50.859989599999999</v>
      </c>
      <c r="H87">
        <v>49.939934309999998</v>
      </c>
      <c r="I87">
        <v>50.158940270000002</v>
      </c>
      <c r="J87">
        <v>50.548374930000001</v>
      </c>
    </row>
    <row r="88" spans="2:14" x14ac:dyDescent="0.25">
      <c r="B88">
        <v>11527</v>
      </c>
      <c r="C88">
        <v>39.33926692</v>
      </c>
      <c r="D88">
        <v>38.408306860000003</v>
      </c>
      <c r="E88">
        <v>38.797065449999998</v>
      </c>
      <c r="F88">
        <v>38.761157240000003</v>
      </c>
      <c r="K88">
        <v>65.761771730000007</v>
      </c>
      <c r="L88">
        <v>67.288788010000005</v>
      </c>
      <c r="M88">
        <v>67.505884570000006</v>
      </c>
      <c r="N88">
        <v>67.104554469999997</v>
      </c>
    </row>
    <row r="89" spans="2:14" x14ac:dyDescent="0.25">
      <c r="B89">
        <v>11534</v>
      </c>
      <c r="C89">
        <v>47.248933340000001</v>
      </c>
      <c r="D89">
        <v>46.664059109999997</v>
      </c>
      <c r="E89">
        <v>49.38349633</v>
      </c>
      <c r="F89">
        <v>51.107459290000001</v>
      </c>
      <c r="G89">
        <v>46.902118000000002</v>
      </c>
      <c r="H89">
        <v>46.999300949999999</v>
      </c>
      <c r="I89">
        <v>47.363921509999997</v>
      </c>
      <c r="J89">
        <v>47.317371229999999</v>
      </c>
      <c r="K89">
        <v>32.943460829999999</v>
      </c>
      <c r="L89">
        <v>33.439628910000003</v>
      </c>
      <c r="M89">
        <v>34.0421306</v>
      </c>
      <c r="N89">
        <v>35.009820040000001</v>
      </c>
    </row>
    <row r="90" spans="2:14" x14ac:dyDescent="0.25">
      <c r="B90">
        <v>11535</v>
      </c>
      <c r="C90">
        <v>34.900281700000001</v>
      </c>
      <c r="D90">
        <v>35.486731679999998</v>
      </c>
      <c r="E90">
        <v>35.603955190000001</v>
      </c>
      <c r="F90">
        <v>37.580009869999998</v>
      </c>
      <c r="G90">
        <v>39.676730740000004</v>
      </c>
      <c r="H90">
        <v>37.486905290000003</v>
      </c>
      <c r="I90">
        <v>27.663206330000001</v>
      </c>
      <c r="J90">
        <v>35.518096569999997</v>
      </c>
      <c r="K90">
        <v>13.588747576066099</v>
      </c>
      <c r="L90">
        <v>10.475943176486901</v>
      </c>
      <c r="M90">
        <v>14.910357125078001</v>
      </c>
      <c r="N90">
        <v>16.3760395774957</v>
      </c>
    </row>
    <row r="91" spans="2:14" x14ac:dyDescent="0.25">
      <c r="B91">
        <v>11536</v>
      </c>
      <c r="C91">
        <v>51.936822221916003</v>
      </c>
      <c r="D91">
        <v>53.151808825900602</v>
      </c>
      <c r="E91">
        <v>50.996951576623303</v>
      </c>
      <c r="F91">
        <v>51.690753634344702</v>
      </c>
      <c r="G91">
        <v>53.436276121630499</v>
      </c>
      <c r="H91">
        <v>53.166410948207798</v>
      </c>
      <c r="I91">
        <v>51.879730879583803</v>
      </c>
      <c r="J91">
        <v>51.0105054281224</v>
      </c>
      <c r="K91">
        <v>54.676639586415</v>
      </c>
      <c r="L91">
        <v>58.507417615432097</v>
      </c>
      <c r="M91">
        <v>59.921596179216998</v>
      </c>
      <c r="N91">
        <v>59.469071389787203</v>
      </c>
    </row>
    <row r="92" spans="2:14" x14ac:dyDescent="0.25">
      <c r="B92">
        <v>11537</v>
      </c>
      <c r="C92">
        <v>37.955728100000002</v>
      </c>
      <c r="D92">
        <v>38.654628420000002</v>
      </c>
      <c r="E92">
        <v>37.958042470000002</v>
      </c>
      <c r="F92">
        <v>37.239861419999997</v>
      </c>
      <c r="G92">
        <v>35.216214430000001</v>
      </c>
      <c r="H92">
        <v>22.038051320000001</v>
      </c>
      <c r="I92">
        <v>34.686021050000001</v>
      </c>
      <c r="J92">
        <v>35.536848640000002</v>
      </c>
      <c r="K92">
        <v>32.197044929999997</v>
      </c>
      <c r="L92">
        <v>33.881715110000002</v>
      </c>
      <c r="M92">
        <v>28.100889949999999</v>
      </c>
      <c r="N92">
        <v>37.531310740000002</v>
      </c>
    </row>
    <row r="93" spans="2:14" x14ac:dyDescent="0.25">
      <c r="B93">
        <v>11538</v>
      </c>
      <c r="C93">
        <v>39.916136430000002</v>
      </c>
      <c r="D93">
        <v>42.002136190000002</v>
      </c>
      <c r="E93">
        <v>41.484360580000001</v>
      </c>
      <c r="F93">
        <v>42.433810149999999</v>
      </c>
      <c r="G93">
        <v>37.659231480000003</v>
      </c>
      <c r="H93">
        <v>36.911259909999998</v>
      </c>
      <c r="I93">
        <v>36.056978299999997</v>
      </c>
      <c r="J93">
        <v>35.660285889999997</v>
      </c>
    </row>
    <row r="94" spans="2:14" x14ac:dyDescent="0.25">
      <c r="B94">
        <v>11539</v>
      </c>
      <c r="C94">
        <v>46.269700659999998</v>
      </c>
      <c r="D94">
        <v>45.113913490000002</v>
      </c>
      <c r="E94">
        <v>43.898211099999997</v>
      </c>
      <c r="F94">
        <v>43.223333269999998</v>
      </c>
      <c r="G94">
        <v>40.344695270000003</v>
      </c>
      <c r="H94">
        <v>41.050221479999998</v>
      </c>
      <c r="I94">
        <v>39.676471450000001</v>
      </c>
      <c r="J94">
        <v>40.158995130000001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00D12-BACA-4941-B57D-76DB03926540}">
  <dimension ref="A1:W93"/>
  <sheetViews>
    <sheetView tabSelected="1" zoomScaleNormal="100" workbookViewId="0">
      <selection activeCell="Y26" sqref="Y26"/>
    </sheetView>
  </sheetViews>
  <sheetFormatPr defaultRowHeight="15" x14ac:dyDescent="0.25"/>
  <cols>
    <col min="1" max="1" width="3.28515625" customWidth="1"/>
    <col min="2" max="2" width="6.5703125" customWidth="1"/>
    <col min="8" max="8" width="12" bestFit="1" customWidth="1"/>
    <col min="18" max="18" width="11" bestFit="1" customWidth="1"/>
    <col min="19" max="19" width="12" bestFit="1" customWidth="1"/>
    <col min="24" max="26" width="12" bestFit="1" customWidth="1"/>
    <col min="30" max="30" width="10" bestFit="1" customWidth="1"/>
    <col min="31" max="32" width="12" bestFit="1" customWidth="1"/>
  </cols>
  <sheetData>
    <row r="1" spans="1:20" x14ac:dyDescent="0.25">
      <c r="A1" t="s">
        <v>9</v>
      </c>
      <c r="B1" t="s">
        <v>8</v>
      </c>
      <c r="C1" t="s">
        <v>0</v>
      </c>
      <c r="Q1" t="s">
        <v>14</v>
      </c>
    </row>
    <row r="2" spans="1:20" x14ac:dyDescent="0.25">
      <c r="C2" t="s">
        <v>15</v>
      </c>
      <c r="G2" t="s">
        <v>16</v>
      </c>
      <c r="K2" t="s">
        <v>17</v>
      </c>
    </row>
    <row r="3" spans="1:20" x14ac:dyDescent="0.25">
      <c r="C3" t="s">
        <v>18</v>
      </c>
      <c r="D3" t="s">
        <v>19</v>
      </c>
      <c r="E3" t="s">
        <v>20</v>
      </c>
      <c r="F3" t="s">
        <v>21</v>
      </c>
      <c r="G3" t="s">
        <v>18</v>
      </c>
      <c r="H3" t="s">
        <v>19</v>
      </c>
      <c r="I3" t="s">
        <v>20</v>
      </c>
      <c r="J3" t="s">
        <v>21</v>
      </c>
      <c r="K3" t="s">
        <v>18</v>
      </c>
      <c r="L3" t="s">
        <v>19</v>
      </c>
      <c r="M3" t="s">
        <v>20</v>
      </c>
      <c r="N3" t="s">
        <v>21</v>
      </c>
      <c r="R3" t="s">
        <v>25</v>
      </c>
    </row>
    <row r="4" spans="1:20" x14ac:dyDescent="0.25">
      <c r="A4" t="s">
        <v>10</v>
      </c>
      <c r="B4">
        <v>11524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P4" s="1"/>
      <c r="R4" t="s">
        <v>15</v>
      </c>
      <c r="S4" t="s">
        <v>16</v>
      </c>
      <c r="T4" t="s">
        <v>29</v>
      </c>
    </row>
    <row r="5" spans="1:20" x14ac:dyDescent="0.25">
      <c r="A5" t="s">
        <v>11</v>
      </c>
      <c r="B5">
        <v>11525</v>
      </c>
      <c r="C5">
        <f t="shared" ref="C5:N5" si="0">C85</f>
        <v>1.682458639</v>
      </c>
      <c r="D5">
        <f t="shared" si="0"/>
        <v>1.7636437</v>
      </c>
      <c r="E5">
        <f t="shared" si="0"/>
        <v>1.19112342</v>
      </c>
      <c r="F5">
        <f t="shared" si="0"/>
        <v>1.2984816809999999</v>
      </c>
      <c r="G5">
        <f t="shared" si="0"/>
        <v>2.0336732039999998</v>
      </c>
      <c r="H5">
        <f t="shared" si="0"/>
        <v>1.6463545580000001</v>
      </c>
      <c r="I5">
        <f t="shared" si="0"/>
        <v>2.5409357799999999</v>
      </c>
      <c r="J5">
        <f t="shared" si="0"/>
        <v>1.9063957600000001</v>
      </c>
      <c r="K5">
        <f t="shared" si="0"/>
        <v>1.7127893089999999</v>
      </c>
      <c r="L5">
        <f t="shared" si="0"/>
        <v>1.9514984289999999</v>
      </c>
      <c r="M5">
        <f t="shared" si="0"/>
        <v>2.1435851490000002</v>
      </c>
      <c r="N5">
        <f t="shared" si="0"/>
        <v>1.3990326829999999</v>
      </c>
      <c r="P5">
        <v>11525</v>
      </c>
      <c r="Q5">
        <v>1</v>
      </c>
      <c r="R5">
        <f>IF(ISERR(AVERAGE(C5:F5)),NA(),AVERAGE(C5:F5))</f>
        <v>1.4839268600000002</v>
      </c>
      <c r="S5">
        <f t="shared" ref="S5:S11" si="1">IF(ISERR(AVERAGE(G5:J5)),NA(),AVERAGE(G5:J5))</f>
        <v>2.0318398255000001</v>
      </c>
      <c r="T5">
        <f t="shared" ref="T5:T12" si="2">IF(ISERR(AVERAGE(K5:N5)),NA(),AVERAGE(K5:N5))</f>
        <v>1.8017263925</v>
      </c>
    </row>
    <row r="6" spans="1:20" x14ac:dyDescent="0.25">
      <c r="A6" t="s">
        <v>12</v>
      </c>
      <c r="B6">
        <v>11526</v>
      </c>
      <c r="C6">
        <f t="shared" ref="C6:F6" si="3">C86</f>
        <v>5.3742897310000002</v>
      </c>
      <c r="D6">
        <f t="shared" si="3"/>
        <v>2.4425936730000002</v>
      </c>
      <c r="E6">
        <f t="shared" si="3"/>
        <v>1.6866717410000001</v>
      </c>
      <c r="F6">
        <f t="shared" si="3"/>
        <v>1.912946144</v>
      </c>
      <c r="H6" t="s">
        <v>26</v>
      </c>
      <c r="P6">
        <v>11526</v>
      </c>
      <c r="Q6">
        <v>2</v>
      </c>
      <c r="R6">
        <f t="shared" ref="R6:R13" si="4">IF(ISERR(AVERAGE(C6:F6)),NA(),AVERAGE(C6:F6))</f>
        <v>2.8541253222499998</v>
      </c>
      <c r="S6" t="e">
        <f t="shared" si="1"/>
        <v>#N/A</v>
      </c>
      <c r="T6" t="e">
        <f t="shared" si="2"/>
        <v>#N/A</v>
      </c>
    </row>
    <row r="7" spans="1:20" x14ac:dyDescent="0.25">
      <c r="A7" t="s">
        <v>10</v>
      </c>
      <c r="B7">
        <v>11527</v>
      </c>
      <c r="C7">
        <f t="shared" ref="C7:F7" si="5">C87</f>
        <v>1.1159500920000001</v>
      </c>
      <c r="D7">
        <f t="shared" si="5"/>
        <v>1.5078700249999999</v>
      </c>
      <c r="E7">
        <f t="shared" si="5"/>
        <v>1.6386567519999999</v>
      </c>
      <c r="F7">
        <f t="shared" si="5"/>
        <v>1.3478075380000001</v>
      </c>
      <c r="L7" t="s">
        <v>28</v>
      </c>
      <c r="P7">
        <v>11527</v>
      </c>
      <c r="Q7">
        <v>3</v>
      </c>
      <c r="R7">
        <f t="shared" si="4"/>
        <v>1.40257110175</v>
      </c>
      <c r="S7" t="e">
        <f t="shared" si="1"/>
        <v>#N/A</v>
      </c>
      <c r="T7" t="e">
        <f t="shared" si="2"/>
        <v>#N/A</v>
      </c>
    </row>
    <row r="8" spans="1:20" x14ac:dyDescent="0.25">
      <c r="A8" t="s">
        <v>13</v>
      </c>
      <c r="B8">
        <v>11534</v>
      </c>
      <c r="C8">
        <f t="shared" ref="C8:N8" si="6">C88</f>
        <v>1.415666608</v>
      </c>
      <c r="D8">
        <f t="shared" si="6"/>
        <v>0.85512152200000002</v>
      </c>
      <c r="E8">
        <f t="shared" si="6"/>
        <v>1.050995372</v>
      </c>
      <c r="F8">
        <f t="shared" si="6"/>
        <v>1.4491669490000001</v>
      </c>
      <c r="G8">
        <f t="shared" si="6"/>
        <v>1.899289255</v>
      </c>
      <c r="H8">
        <f t="shared" si="6"/>
        <v>1.9588451229999999</v>
      </c>
      <c r="I8">
        <f t="shared" si="6"/>
        <v>2.4113881949999998</v>
      </c>
      <c r="J8">
        <f t="shared" si="6"/>
        <v>1.9144850950000001</v>
      </c>
      <c r="K8">
        <f t="shared" si="6"/>
        <v>1.087809915</v>
      </c>
      <c r="L8">
        <f t="shared" si="6"/>
        <v>1.379576444</v>
      </c>
      <c r="M8">
        <f t="shared" si="6"/>
        <v>1.893221152</v>
      </c>
      <c r="N8">
        <f t="shared" si="6"/>
        <v>1.951887285</v>
      </c>
      <c r="P8">
        <v>11534</v>
      </c>
      <c r="Q8">
        <v>4</v>
      </c>
      <c r="R8">
        <f t="shared" si="4"/>
        <v>1.19273761275</v>
      </c>
      <c r="S8">
        <f t="shared" si="1"/>
        <v>2.0460019169999999</v>
      </c>
      <c r="T8">
        <f t="shared" si="2"/>
        <v>1.5781236989999998</v>
      </c>
    </row>
    <row r="9" spans="1:20" x14ac:dyDescent="0.25">
      <c r="A9" t="s">
        <v>12</v>
      </c>
      <c r="B9">
        <v>11535</v>
      </c>
      <c r="C9">
        <f t="shared" ref="C9:J9" si="7">C89</f>
        <v>1.7895325040000001</v>
      </c>
      <c r="D9">
        <f t="shared" si="7"/>
        <v>2.3831883280000001</v>
      </c>
      <c r="E9">
        <f t="shared" si="7"/>
        <v>1.8676146280000001</v>
      </c>
      <c r="F9">
        <f t="shared" si="7"/>
        <v>2.6957901880000001</v>
      </c>
      <c r="G9">
        <f t="shared" si="7"/>
        <v>3.0606889869999998</v>
      </c>
      <c r="H9">
        <f t="shared" si="7"/>
        <v>2.712556234</v>
      </c>
      <c r="I9">
        <f t="shared" si="7"/>
        <v>3.8744535400000002</v>
      </c>
      <c r="J9">
        <f t="shared" si="7"/>
        <v>3.1186078290000001</v>
      </c>
      <c r="L9" t="s">
        <v>27</v>
      </c>
      <c r="P9">
        <v>11535</v>
      </c>
      <c r="Q9">
        <v>5</v>
      </c>
      <c r="R9">
        <f t="shared" si="4"/>
        <v>2.1840314120000004</v>
      </c>
      <c r="S9">
        <f t="shared" si="1"/>
        <v>3.1915766475000003</v>
      </c>
      <c r="T9" t="e">
        <f t="shared" si="2"/>
        <v>#N/A</v>
      </c>
    </row>
    <row r="10" spans="1:20" x14ac:dyDescent="0.25">
      <c r="A10" t="s">
        <v>13</v>
      </c>
      <c r="B10">
        <v>11536</v>
      </c>
      <c r="C10">
        <f t="shared" ref="C10:N10" si="8">C90</f>
        <v>1.780930071</v>
      </c>
      <c r="D10">
        <f t="shared" si="8"/>
        <v>1.520593189</v>
      </c>
      <c r="E10">
        <f t="shared" si="8"/>
        <v>1.542204589</v>
      </c>
      <c r="F10">
        <f t="shared" si="8"/>
        <v>1.3886806490000001</v>
      </c>
      <c r="G10">
        <f t="shared" si="8"/>
        <v>1.1045839369999999</v>
      </c>
      <c r="H10">
        <f t="shared" si="8"/>
        <v>0.91996330100000001</v>
      </c>
      <c r="I10">
        <f t="shared" si="8"/>
        <v>0.65898163200000004</v>
      </c>
      <c r="J10">
        <f t="shared" si="8"/>
        <v>1.1068447450000001</v>
      </c>
      <c r="K10">
        <f t="shared" si="8"/>
        <v>0.56370815600000002</v>
      </c>
      <c r="L10">
        <f t="shared" si="8"/>
        <v>1.438641227</v>
      </c>
      <c r="M10">
        <f t="shared" si="8"/>
        <v>1.1329258799999999</v>
      </c>
      <c r="N10">
        <f t="shared" si="8"/>
        <v>1.554248386</v>
      </c>
      <c r="O10" s="1" t="s">
        <v>24</v>
      </c>
      <c r="P10">
        <v>11536</v>
      </c>
      <c r="Q10">
        <v>6</v>
      </c>
      <c r="R10">
        <f t="shared" si="4"/>
        <v>1.5581021245</v>
      </c>
      <c r="S10">
        <f t="shared" si="1"/>
        <v>0.94759340375000001</v>
      </c>
      <c r="T10">
        <f t="shared" si="2"/>
        <v>1.17238091225</v>
      </c>
    </row>
    <row r="11" spans="1:20" x14ac:dyDescent="0.25">
      <c r="A11" t="s">
        <v>13</v>
      </c>
      <c r="B11">
        <v>11537</v>
      </c>
      <c r="C11">
        <f t="shared" ref="C11:J11" si="9">C91</f>
        <v>0.87939577999999996</v>
      </c>
      <c r="D11">
        <f t="shared" si="9"/>
        <v>0.86345439000000002</v>
      </c>
      <c r="E11">
        <f t="shared" si="9"/>
        <v>0.76991405599999996</v>
      </c>
      <c r="F11">
        <f t="shared" si="9"/>
        <v>0.88665569899999996</v>
      </c>
      <c r="G11">
        <f t="shared" si="9"/>
        <v>0.92344429100000003</v>
      </c>
      <c r="H11">
        <f t="shared" si="9"/>
        <v>9.1500284000000001E-2</v>
      </c>
      <c r="I11">
        <f t="shared" si="9"/>
        <v>9.1500284000000001E-2</v>
      </c>
      <c r="J11">
        <f t="shared" si="9"/>
        <v>0.93677578500000003</v>
      </c>
      <c r="L11" t="s">
        <v>26</v>
      </c>
      <c r="O11" s="1"/>
      <c r="P11">
        <v>11537</v>
      </c>
      <c r="Q11">
        <v>7</v>
      </c>
      <c r="R11">
        <f t="shared" si="4"/>
        <v>0.84985498124999992</v>
      </c>
      <c r="S11">
        <f t="shared" si="1"/>
        <v>0.51080516100000006</v>
      </c>
      <c r="T11" t="e">
        <f t="shared" si="2"/>
        <v>#N/A</v>
      </c>
    </row>
    <row r="12" spans="1:20" x14ac:dyDescent="0.25">
      <c r="A12" t="s">
        <v>12</v>
      </c>
      <c r="B12">
        <v>11538</v>
      </c>
      <c r="C12">
        <f t="shared" ref="C12:J12" si="10">C92</f>
        <v>2.2558674609999998</v>
      </c>
      <c r="D12">
        <f t="shared" si="10"/>
        <v>2.4478559529999999</v>
      </c>
      <c r="E12">
        <f t="shared" si="10"/>
        <v>2.3981837189999999</v>
      </c>
      <c r="F12">
        <f t="shared" si="10"/>
        <v>2.1287482560000002</v>
      </c>
      <c r="G12">
        <f t="shared" si="10"/>
        <v>4.7218763460000002</v>
      </c>
      <c r="H12">
        <f t="shared" si="10"/>
        <v>5.1774873860000001</v>
      </c>
      <c r="I12">
        <f t="shared" si="10"/>
        <v>5.2763612000000002</v>
      </c>
      <c r="J12">
        <f t="shared" si="10"/>
        <v>5.167325698</v>
      </c>
      <c r="O12" s="1"/>
      <c r="P12">
        <v>11538</v>
      </c>
      <c r="Q12">
        <v>8</v>
      </c>
      <c r="R12">
        <f t="shared" si="4"/>
        <v>2.3076638472499997</v>
      </c>
      <c r="S12">
        <f>IF(ISERR(AVERAGE(G12:J12)),NA(),AVERAGE(G12:J12))</f>
        <v>5.0857626575000001</v>
      </c>
      <c r="T12" t="e">
        <f t="shared" si="2"/>
        <v>#N/A</v>
      </c>
    </row>
    <row r="13" spans="1:20" x14ac:dyDescent="0.25">
      <c r="A13" t="s">
        <v>12</v>
      </c>
      <c r="B13">
        <v>11539</v>
      </c>
      <c r="C13">
        <f t="shared" ref="C13:J13" si="11">C93</f>
        <v>1.901413287</v>
      </c>
      <c r="D13">
        <f t="shared" si="11"/>
        <v>1.7674505920000001</v>
      </c>
      <c r="E13">
        <f t="shared" si="11"/>
        <v>1.4008712489999999</v>
      </c>
      <c r="F13">
        <f t="shared" si="11"/>
        <v>1.9632294459999999</v>
      </c>
      <c r="G13">
        <f t="shared" si="11"/>
        <v>3.4075906520000001</v>
      </c>
      <c r="H13">
        <f t="shared" si="11"/>
        <v>4.5400071830000002</v>
      </c>
      <c r="I13">
        <f t="shared" si="11"/>
        <v>4.0479000860000003</v>
      </c>
      <c r="J13">
        <f t="shared" si="11"/>
        <v>4.0448662149999999</v>
      </c>
      <c r="O13" s="1"/>
      <c r="P13">
        <v>11539</v>
      </c>
      <c r="Q13">
        <v>9</v>
      </c>
      <c r="R13">
        <f t="shared" si="4"/>
        <v>1.7582411434999998</v>
      </c>
      <c r="S13">
        <f>IF(ISERR(AVERAGE(G13:J13)),NA(),AVERAGE(G13:J13))</f>
        <v>4.0100910340000002</v>
      </c>
      <c r="T13" t="e">
        <f t="shared" ref="T13" si="12">IF(ISERR(AVERAGE(K13:N13)),NA(),AVERAGE(K13:N13))</f>
        <v>#N/A</v>
      </c>
    </row>
    <row r="16" spans="1:20" x14ac:dyDescent="0.25">
      <c r="B16" t="s">
        <v>2</v>
      </c>
      <c r="C16">
        <f>COUNT(C4:C13)</f>
        <v>9</v>
      </c>
      <c r="D16">
        <f t="shared" ref="D16:N16" si="13">COUNT(D4:D13)</f>
        <v>9</v>
      </c>
      <c r="E16">
        <f t="shared" si="13"/>
        <v>9</v>
      </c>
      <c r="F16">
        <f t="shared" si="13"/>
        <v>9</v>
      </c>
      <c r="G16">
        <f t="shared" si="13"/>
        <v>7</v>
      </c>
      <c r="H16">
        <f t="shared" si="13"/>
        <v>7</v>
      </c>
      <c r="I16">
        <f t="shared" si="13"/>
        <v>7</v>
      </c>
      <c r="J16">
        <f t="shared" si="13"/>
        <v>7</v>
      </c>
      <c r="K16">
        <f t="shared" si="13"/>
        <v>3</v>
      </c>
      <c r="L16">
        <f t="shared" si="13"/>
        <v>3</v>
      </c>
      <c r="M16">
        <f t="shared" si="13"/>
        <v>3</v>
      </c>
      <c r="N16">
        <f t="shared" si="13"/>
        <v>3</v>
      </c>
      <c r="R16">
        <f t="shared" ref="R16:T24" si="14">IF(ISNA(R5),"",R5)</f>
        <v>1.4839268600000002</v>
      </c>
      <c r="S16">
        <f t="shared" si="14"/>
        <v>2.0318398255000001</v>
      </c>
      <c r="T16">
        <f t="shared" si="14"/>
        <v>1.8017263925</v>
      </c>
    </row>
    <row r="17" spans="2:23" x14ac:dyDescent="0.25">
      <c r="B17" t="s">
        <v>1</v>
      </c>
      <c r="C17">
        <f>AVERAGE(C4:C13)</f>
        <v>2.0217226858888888</v>
      </c>
      <c r="D17">
        <f t="shared" ref="D17:N17" si="15">AVERAGE(D4:D13)</f>
        <v>1.7279745968888887</v>
      </c>
      <c r="E17">
        <f t="shared" si="15"/>
        <v>1.5051372806666667</v>
      </c>
      <c r="F17">
        <f t="shared" si="15"/>
        <v>1.6746118388888889</v>
      </c>
      <c r="G17">
        <f t="shared" si="15"/>
        <v>2.4501638102857144</v>
      </c>
      <c r="H17">
        <f t="shared" si="15"/>
        <v>2.4352448670000002</v>
      </c>
      <c r="I17">
        <f t="shared" si="15"/>
        <v>2.7002172452857143</v>
      </c>
      <c r="J17">
        <f t="shared" si="15"/>
        <v>2.5993287324285714</v>
      </c>
      <c r="K17">
        <f t="shared" si="15"/>
        <v>1.1214357933333334</v>
      </c>
      <c r="L17">
        <f t="shared" si="15"/>
        <v>1.5899053666666667</v>
      </c>
      <c r="M17">
        <f t="shared" si="15"/>
        <v>1.7232440603333334</v>
      </c>
      <c r="N17">
        <f t="shared" si="15"/>
        <v>1.6350561179999998</v>
      </c>
      <c r="R17">
        <f t="shared" si="14"/>
        <v>2.8541253222499998</v>
      </c>
      <c r="S17" t="str">
        <f t="shared" si="14"/>
        <v/>
      </c>
      <c r="T17" t="str">
        <f t="shared" si="14"/>
        <v/>
      </c>
    </row>
    <row r="18" spans="2:23" x14ac:dyDescent="0.25">
      <c r="B18" t="s">
        <v>4</v>
      </c>
      <c r="C18">
        <f>MAX(C4:C13)</f>
        <v>5.3742897310000002</v>
      </c>
      <c r="D18">
        <f t="shared" ref="D18:N18" si="16">MAX(D4:D13)</f>
        <v>2.4478559529999999</v>
      </c>
      <c r="E18">
        <f t="shared" si="16"/>
        <v>2.3981837189999999</v>
      </c>
      <c r="F18">
        <f t="shared" si="16"/>
        <v>2.6957901880000001</v>
      </c>
      <c r="G18">
        <f t="shared" si="16"/>
        <v>4.7218763460000002</v>
      </c>
      <c r="H18">
        <f t="shared" si="16"/>
        <v>5.1774873860000001</v>
      </c>
      <c r="I18">
        <f t="shared" si="16"/>
        <v>5.2763612000000002</v>
      </c>
      <c r="J18">
        <f t="shared" si="16"/>
        <v>5.167325698</v>
      </c>
      <c r="K18">
        <f t="shared" si="16"/>
        <v>1.7127893089999999</v>
      </c>
      <c r="L18">
        <f t="shared" si="16"/>
        <v>1.9514984289999999</v>
      </c>
      <c r="M18">
        <f t="shared" si="16"/>
        <v>2.1435851490000002</v>
      </c>
      <c r="N18">
        <f t="shared" si="16"/>
        <v>1.951887285</v>
      </c>
      <c r="R18">
        <f t="shared" si="14"/>
        <v>1.40257110175</v>
      </c>
      <c r="S18" t="str">
        <f t="shared" si="14"/>
        <v/>
      </c>
      <c r="T18" t="str">
        <f t="shared" si="14"/>
        <v/>
      </c>
    </row>
    <row r="19" spans="2:23" x14ac:dyDescent="0.25">
      <c r="B19" t="s">
        <v>5</v>
      </c>
      <c r="C19">
        <f>MIN(C4:C13)</f>
        <v>0.87939577999999996</v>
      </c>
      <c r="D19">
        <f t="shared" ref="D19:N19" si="17">MIN(D4:D13)</f>
        <v>0.85512152200000002</v>
      </c>
      <c r="E19">
        <f t="shared" si="17"/>
        <v>0.76991405599999996</v>
      </c>
      <c r="F19">
        <f t="shared" si="17"/>
        <v>0.88665569899999996</v>
      </c>
      <c r="G19">
        <f t="shared" si="17"/>
        <v>0.92344429100000003</v>
      </c>
      <c r="H19">
        <f t="shared" si="17"/>
        <v>9.1500284000000001E-2</v>
      </c>
      <c r="I19">
        <f t="shared" si="17"/>
        <v>9.1500284000000001E-2</v>
      </c>
      <c r="J19">
        <f t="shared" si="17"/>
        <v>0.93677578500000003</v>
      </c>
      <c r="K19">
        <f t="shared" si="17"/>
        <v>0.56370815600000002</v>
      </c>
      <c r="L19">
        <f t="shared" si="17"/>
        <v>1.379576444</v>
      </c>
      <c r="M19">
        <f t="shared" si="17"/>
        <v>1.1329258799999999</v>
      </c>
      <c r="N19">
        <f t="shared" si="17"/>
        <v>1.3990326829999999</v>
      </c>
      <c r="R19">
        <f t="shared" si="14"/>
        <v>1.19273761275</v>
      </c>
      <c r="S19">
        <f t="shared" si="14"/>
        <v>2.0460019169999999</v>
      </c>
      <c r="T19">
        <f t="shared" si="14"/>
        <v>1.5781236989999998</v>
      </c>
    </row>
    <row r="20" spans="2:23" x14ac:dyDescent="0.25">
      <c r="B20" t="s">
        <v>3</v>
      </c>
      <c r="C20">
        <f>_xlfn.STDEV.P(C4:C13)</f>
        <v>1.2484940305069718</v>
      </c>
      <c r="D20">
        <f t="shared" ref="D20:N20" si="18">_xlfn.STDEV.P(D4:D13)</f>
        <v>0.58326342559469779</v>
      </c>
      <c r="E20">
        <f t="shared" si="18"/>
        <v>0.45182987660762353</v>
      </c>
      <c r="F20">
        <f t="shared" si="18"/>
        <v>0.51541572638416377</v>
      </c>
      <c r="G20">
        <f t="shared" si="18"/>
        <v>1.2574617222406819</v>
      </c>
      <c r="H20">
        <f t="shared" si="18"/>
        <v>1.7181942998579804</v>
      </c>
      <c r="I20">
        <f t="shared" si="18"/>
        <v>1.7284360151349547</v>
      </c>
      <c r="J20">
        <f t="shared" si="18"/>
        <v>1.4586978281319589</v>
      </c>
      <c r="K20">
        <f t="shared" si="18"/>
        <v>0.46971260632803857</v>
      </c>
      <c r="L20">
        <f t="shared" si="18"/>
        <v>0.25681941670287517</v>
      </c>
      <c r="M20">
        <f t="shared" si="18"/>
        <v>0.42974969324983958</v>
      </c>
      <c r="N20">
        <f t="shared" si="18"/>
        <v>0.23282249304478489</v>
      </c>
      <c r="R20">
        <f t="shared" si="14"/>
        <v>2.1840314120000004</v>
      </c>
      <c r="S20">
        <f t="shared" si="14"/>
        <v>3.1915766475000003</v>
      </c>
      <c r="T20" t="str">
        <f t="shared" si="14"/>
        <v/>
      </c>
    </row>
    <row r="21" spans="2:23" x14ac:dyDescent="0.25">
      <c r="B21" t="s">
        <v>6</v>
      </c>
      <c r="C21">
        <f>C17-2*C20</f>
        <v>-0.47526537512505485</v>
      </c>
      <c r="D21">
        <f t="shared" ref="D21:N21" si="19">D17-2*D20</f>
        <v>0.56144774569949307</v>
      </c>
      <c r="E21">
        <f t="shared" si="19"/>
        <v>0.60147752745141969</v>
      </c>
      <c r="F21">
        <f t="shared" si="19"/>
        <v>0.64378038612056132</v>
      </c>
      <c r="G21">
        <f t="shared" si="19"/>
        <v>-6.475963419564934E-2</v>
      </c>
      <c r="H21">
        <f t="shared" si="19"/>
        <v>-1.0011437327159607</v>
      </c>
      <c r="I21">
        <f t="shared" si="19"/>
        <v>-0.75665478498419514</v>
      </c>
      <c r="J21">
        <f t="shared" si="19"/>
        <v>-0.3180669238353464</v>
      </c>
      <c r="K21">
        <f t="shared" si="19"/>
        <v>0.18201058067725628</v>
      </c>
      <c r="L21">
        <f t="shared" si="19"/>
        <v>1.0762665332609163</v>
      </c>
      <c r="M21">
        <f t="shared" si="19"/>
        <v>0.86374467383365428</v>
      </c>
      <c r="N21">
        <f t="shared" si="19"/>
        <v>1.1694111319104301</v>
      </c>
      <c r="R21">
        <f t="shared" si="14"/>
        <v>1.5581021245</v>
      </c>
      <c r="S21">
        <f t="shared" si="14"/>
        <v>0.94759340375000001</v>
      </c>
      <c r="T21">
        <f t="shared" si="14"/>
        <v>1.17238091225</v>
      </c>
    </row>
    <row r="22" spans="2:23" x14ac:dyDescent="0.25">
      <c r="B22" t="s">
        <v>7</v>
      </c>
      <c r="C22">
        <f>C17+2*C20</f>
        <v>4.5187107469028325</v>
      </c>
      <c r="D22">
        <f t="shared" ref="D22:N22" si="20">D17+2*D20</f>
        <v>2.8945014480782842</v>
      </c>
      <c r="E22">
        <f t="shared" si="20"/>
        <v>2.408797033881914</v>
      </c>
      <c r="F22">
        <f t="shared" si="20"/>
        <v>2.7054432916572164</v>
      </c>
      <c r="G22">
        <f t="shared" si="20"/>
        <v>4.9650872547670781</v>
      </c>
      <c r="H22">
        <f t="shared" si="20"/>
        <v>5.8716334667159611</v>
      </c>
      <c r="I22">
        <f t="shared" si="20"/>
        <v>6.1570892755556237</v>
      </c>
      <c r="J22">
        <f t="shared" si="20"/>
        <v>5.5167243886924897</v>
      </c>
      <c r="K22">
        <f t="shared" si="20"/>
        <v>2.0608610059894108</v>
      </c>
      <c r="L22">
        <f t="shared" si="20"/>
        <v>2.1035442000724172</v>
      </c>
      <c r="M22">
        <f t="shared" si="20"/>
        <v>2.5827434468330126</v>
      </c>
      <c r="N22">
        <f t="shared" si="20"/>
        <v>2.1007011040895698</v>
      </c>
      <c r="R22">
        <f t="shared" si="14"/>
        <v>0.84985498124999992</v>
      </c>
      <c r="S22">
        <f t="shared" si="14"/>
        <v>0.51080516100000006</v>
      </c>
      <c r="T22" t="str">
        <f t="shared" si="14"/>
        <v/>
      </c>
    </row>
    <row r="23" spans="2:23" x14ac:dyDescent="0.25">
      <c r="R23">
        <f t="shared" si="14"/>
        <v>2.3076638472499997</v>
      </c>
      <c r="S23">
        <f t="shared" si="14"/>
        <v>5.0857626575000001</v>
      </c>
      <c r="T23" t="str">
        <f t="shared" si="14"/>
        <v/>
      </c>
    </row>
    <row r="24" spans="2:23" x14ac:dyDescent="0.25">
      <c r="C24" t="s">
        <v>15</v>
      </c>
      <c r="D24" t="s">
        <v>16</v>
      </c>
      <c r="E24" t="s">
        <v>17</v>
      </c>
      <c r="R24">
        <f t="shared" si="14"/>
        <v>1.7582411434999998</v>
      </c>
      <c r="S24">
        <f t="shared" si="14"/>
        <v>4.0100910340000002</v>
      </c>
      <c r="T24" t="str">
        <f t="shared" si="14"/>
        <v/>
      </c>
    </row>
    <row r="25" spans="2:23" x14ac:dyDescent="0.25">
      <c r="B25" t="s">
        <v>2</v>
      </c>
      <c r="C25">
        <f>COUNT(F4:F13)</f>
        <v>9</v>
      </c>
      <c r="D25">
        <f>COUNT(G4:G13)</f>
        <v>7</v>
      </c>
      <c r="E25">
        <f>COUNT(K4:K13)</f>
        <v>3</v>
      </c>
    </row>
    <row r="26" spans="2:23" x14ac:dyDescent="0.25">
      <c r="B26" t="s">
        <v>1</v>
      </c>
      <c r="C26">
        <f>AVERAGE(C17:F17)</f>
        <v>1.7323616005833331</v>
      </c>
      <c r="D26">
        <f>AVERAGE(G17:J17)</f>
        <v>2.5462386637500001</v>
      </c>
      <c r="E26">
        <f>AVERAGE(K17:N17)</f>
        <v>1.5174103345833332</v>
      </c>
    </row>
    <row r="27" spans="2:23" x14ac:dyDescent="0.25">
      <c r="B27" t="s">
        <v>4</v>
      </c>
      <c r="C27">
        <f>MAX(C18:F18)</f>
        <v>5.3742897310000002</v>
      </c>
      <c r="D27">
        <f>MAX(G18:J18)</f>
        <v>5.2763612000000002</v>
      </c>
      <c r="E27">
        <f>MAX(K18:N18)</f>
        <v>2.1435851490000002</v>
      </c>
    </row>
    <row r="28" spans="2:23" x14ac:dyDescent="0.25">
      <c r="B28" t="s">
        <v>5</v>
      </c>
      <c r="C28">
        <f>MIN(C19:F19)</f>
        <v>0.76991405599999996</v>
      </c>
      <c r="D28">
        <f>MIN(G19:J19)</f>
        <v>9.1500284000000001E-2</v>
      </c>
      <c r="E28">
        <f>MIN(K19:N19)</f>
        <v>0.56370815600000002</v>
      </c>
    </row>
    <row r="29" spans="2:23" x14ac:dyDescent="0.25">
      <c r="B29" t="s">
        <v>3</v>
      </c>
      <c r="C29">
        <f>_xlfn.STDEV.P(C6:F13)</f>
        <v>0.83012706742432585</v>
      </c>
      <c r="D29">
        <f>_xlfn.STDEV.P(G6:J13)</f>
        <v>1.6610619610089206</v>
      </c>
      <c r="E29">
        <f>_xlfn.STDEV.P(K6:N13)</f>
        <v>0.42379611944368517</v>
      </c>
      <c r="W29" t="s">
        <v>31</v>
      </c>
    </row>
    <row r="30" spans="2:23" x14ac:dyDescent="0.25">
      <c r="B30" t="s">
        <v>6</v>
      </c>
      <c r="C30">
        <f>C26-2*C29</f>
        <v>7.2107465734681409E-2</v>
      </c>
      <c r="D30">
        <f t="shared" ref="D30:E30" si="21">D26-2*D29</f>
        <v>-0.77588525826784105</v>
      </c>
      <c r="E30">
        <f t="shared" si="21"/>
        <v>0.66981809569596285</v>
      </c>
    </row>
    <row r="31" spans="2:23" x14ac:dyDescent="0.25">
      <c r="B31" t="s">
        <v>7</v>
      </c>
      <c r="C31">
        <f>C26+2*C29</f>
        <v>3.3926157354319848</v>
      </c>
      <c r="D31">
        <f t="shared" ref="D31:E31" si="22">D26+2*D29</f>
        <v>5.8683625857678408</v>
      </c>
      <c r="E31">
        <f t="shared" si="22"/>
        <v>2.3650025734707034</v>
      </c>
      <c r="Q31" t="s">
        <v>2</v>
      </c>
      <c r="R31">
        <f>COUNT(R16:R24)</f>
        <v>9</v>
      </c>
      <c r="S31">
        <f>COUNT(S16:S24)</f>
        <v>7</v>
      </c>
      <c r="T31">
        <f>COUNT(T16:T24)</f>
        <v>3</v>
      </c>
    </row>
    <row r="32" spans="2:23" x14ac:dyDescent="0.25">
      <c r="Q32" t="s">
        <v>1</v>
      </c>
      <c r="R32">
        <f>AVERAGE(R16:R24)</f>
        <v>1.7323616005833331</v>
      </c>
      <c r="S32">
        <f>AVERAGE(S16:S24)</f>
        <v>2.5462386637500001</v>
      </c>
      <c r="T32">
        <f>AVERAGE(T16:T24)</f>
        <v>1.5174103345833334</v>
      </c>
    </row>
    <row r="33" spans="17:20" x14ac:dyDescent="0.25">
      <c r="Q33" t="s">
        <v>4</v>
      </c>
      <c r="R33">
        <f>MAX(R16:R24)</f>
        <v>2.8541253222499998</v>
      </c>
      <c r="S33">
        <f>MAX(S16:S24)</f>
        <v>5.0857626575000001</v>
      </c>
      <c r="T33">
        <f>MAX(T16:T24)</f>
        <v>1.8017263925</v>
      </c>
    </row>
    <row r="34" spans="17:20" x14ac:dyDescent="0.25">
      <c r="Q34" t="s">
        <v>5</v>
      </c>
      <c r="R34">
        <f>MIN(R16:R24)</f>
        <v>0.84985498124999992</v>
      </c>
      <c r="S34">
        <f>MIN(S16:S24)</f>
        <v>0.51080516100000006</v>
      </c>
      <c r="T34">
        <f>MIN(T16:T24)</f>
        <v>1.17238091225</v>
      </c>
    </row>
    <row r="35" spans="17:20" x14ac:dyDescent="0.25">
      <c r="Q35" t="s">
        <v>3</v>
      </c>
      <c r="R35">
        <f>_xlfn.STDEV.P(R16:R24)</f>
        <v>0.58355822630750886</v>
      </c>
      <c r="S35">
        <f>_xlfn.STDEV.P(S16:S24)</f>
        <v>1.522310563819663</v>
      </c>
      <c r="T35">
        <f>_xlfn.STDEV.P(T16:T24)</f>
        <v>0.26049122549760767</v>
      </c>
    </row>
    <row r="36" spans="17:20" x14ac:dyDescent="0.25">
      <c r="Q36" t="s">
        <v>6</v>
      </c>
      <c r="R36">
        <f t="shared" ref="R36:T36" si="23">R32-2*R35</f>
        <v>0.56524514796831538</v>
      </c>
      <c r="S36">
        <f t="shared" si="23"/>
        <v>-0.49838246388932594</v>
      </c>
      <c r="T36">
        <f t="shared" si="23"/>
        <v>0.99642788358811807</v>
      </c>
    </row>
    <row r="37" spans="17:20" x14ac:dyDescent="0.25">
      <c r="Q37" t="s">
        <v>7</v>
      </c>
      <c r="R37">
        <f t="shared" ref="R37:T37" si="24">R32+2*R35</f>
        <v>2.8994780531983508</v>
      </c>
      <c r="S37">
        <f t="shared" si="24"/>
        <v>5.5908597913893257</v>
      </c>
      <c r="T37">
        <f t="shared" si="24"/>
        <v>2.0383927855785489</v>
      </c>
    </row>
    <row r="59" spans="1:20" x14ac:dyDescent="0.25">
      <c r="C59" t="s">
        <v>15</v>
      </c>
      <c r="G59" t="s">
        <v>16</v>
      </c>
      <c r="K59" t="s">
        <v>17</v>
      </c>
    </row>
    <row r="60" spans="1:20" x14ac:dyDescent="0.25">
      <c r="C60" t="s">
        <v>18</v>
      </c>
      <c r="D60" t="s">
        <v>19</v>
      </c>
      <c r="E60" t="s">
        <v>20</v>
      </c>
      <c r="F60" t="s">
        <v>21</v>
      </c>
      <c r="G60" t="s">
        <v>18</v>
      </c>
      <c r="H60" t="s">
        <v>19</v>
      </c>
      <c r="I60" t="s">
        <v>20</v>
      </c>
      <c r="J60" t="s">
        <v>21</v>
      </c>
      <c r="K60" t="s">
        <v>18</v>
      </c>
      <c r="L60" t="s">
        <v>19</v>
      </c>
      <c r="M60" t="s">
        <v>20</v>
      </c>
      <c r="N60" t="s">
        <v>21</v>
      </c>
    </row>
    <row r="61" spans="1:20" x14ac:dyDescent="0.25">
      <c r="A61" t="s">
        <v>13</v>
      </c>
      <c r="B61">
        <v>11534</v>
      </c>
      <c r="C61">
        <v>47.248933340000001</v>
      </c>
      <c r="D61">
        <v>46.664059109999997</v>
      </c>
      <c r="E61">
        <v>49.38349633</v>
      </c>
      <c r="F61">
        <v>51.107459290000001</v>
      </c>
      <c r="G61">
        <v>46.902118000000002</v>
      </c>
      <c r="H61">
        <v>46.999300949999999</v>
      </c>
      <c r="I61">
        <v>47.363921509999997</v>
      </c>
      <c r="J61">
        <v>47.317371229999999</v>
      </c>
      <c r="K61">
        <v>32.943460829999999</v>
      </c>
      <c r="L61">
        <v>33.439628910000003</v>
      </c>
      <c r="M61">
        <v>34.0421306</v>
      </c>
      <c r="N61">
        <v>35.009820040000001</v>
      </c>
      <c r="R61" t="s">
        <v>15</v>
      </c>
      <c r="S61" t="s">
        <v>16</v>
      </c>
      <c r="T61" t="s">
        <v>17</v>
      </c>
    </row>
    <row r="62" spans="1:20" x14ac:dyDescent="0.25">
      <c r="A62" t="s">
        <v>13</v>
      </c>
      <c r="B62">
        <v>11536</v>
      </c>
      <c r="C62">
        <v>54.649980149999998</v>
      </c>
      <c r="D62">
        <v>56.32050255</v>
      </c>
      <c r="E62">
        <v>53.453653699999997</v>
      </c>
      <c r="F62">
        <v>54.62111144</v>
      </c>
      <c r="G62">
        <v>56.46832534</v>
      </c>
      <c r="H62">
        <v>56.487509330000002</v>
      </c>
      <c r="I62">
        <v>56.725919169999997</v>
      </c>
      <c r="J62">
        <v>56.517409440000002</v>
      </c>
      <c r="K62">
        <v>60.973116959999999</v>
      </c>
      <c r="L62">
        <v>63.898131480000004</v>
      </c>
      <c r="M62">
        <v>65.967130589999996</v>
      </c>
      <c r="N62">
        <v>66.206784729999995</v>
      </c>
      <c r="Q62">
        <v>11534</v>
      </c>
      <c r="R62">
        <v>47.248933340000001</v>
      </c>
      <c r="S62">
        <v>46.902118000000002</v>
      </c>
      <c r="T62">
        <v>32.943460829999999</v>
      </c>
    </row>
    <row r="63" spans="1:20" x14ac:dyDescent="0.25">
      <c r="A63" t="s">
        <v>13</v>
      </c>
      <c r="B63">
        <v>11537</v>
      </c>
      <c r="C63">
        <v>37.955728100000002</v>
      </c>
      <c r="D63">
        <v>38.654628420000002</v>
      </c>
      <c r="E63">
        <v>37.958042470000002</v>
      </c>
      <c r="F63">
        <v>37.239861419999997</v>
      </c>
      <c r="G63">
        <v>35.216214430000001</v>
      </c>
      <c r="H63">
        <v>22.038051320000001</v>
      </c>
      <c r="I63">
        <v>34.686021050000001</v>
      </c>
      <c r="J63">
        <v>35.536848640000002</v>
      </c>
      <c r="K63">
        <v>32.197044929999997</v>
      </c>
      <c r="L63">
        <v>33.881715110000002</v>
      </c>
      <c r="M63">
        <v>28.100889949999999</v>
      </c>
      <c r="N63">
        <v>37.531310740000002</v>
      </c>
      <c r="R63">
        <v>54.649980149999998</v>
      </c>
      <c r="S63">
        <v>56.46832534</v>
      </c>
      <c r="T63">
        <v>60.973116959999999</v>
      </c>
    </row>
    <row r="64" spans="1:20" x14ac:dyDescent="0.25">
      <c r="R64">
        <v>37.955728100000002</v>
      </c>
      <c r="S64">
        <v>35.216214430000001</v>
      </c>
      <c r="T64">
        <v>32.197044929999997</v>
      </c>
    </row>
    <row r="65" spans="2:20" x14ac:dyDescent="0.25">
      <c r="R65">
        <v>46.664059109999997</v>
      </c>
      <c r="S65">
        <v>46.999300949999999</v>
      </c>
      <c r="T65">
        <v>33.439628910000003</v>
      </c>
    </row>
    <row r="66" spans="2:20" x14ac:dyDescent="0.25">
      <c r="B66" t="s">
        <v>2</v>
      </c>
      <c r="C66">
        <f>COUNT(C61:C63)</f>
        <v>3</v>
      </c>
      <c r="D66">
        <f t="shared" ref="D66:N66" si="25">COUNT(D61:D63)</f>
        <v>3</v>
      </c>
      <c r="E66">
        <f t="shared" si="25"/>
        <v>3</v>
      </c>
      <c r="F66">
        <f t="shared" si="25"/>
        <v>3</v>
      </c>
      <c r="G66">
        <f t="shared" si="25"/>
        <v>3</v>
      </c>
      <c r="H66">
        <f t="shared" si="25"/>
        <v>3</v>
      </c>
      <c r="I66">
        <f t="shared" si="25"/>
        <v>3</v>
      </c>
      <c r="J66">
        <f t="shared" si="25"/>
        <v>3</v>
      </c>
      <c r="K66">
        <f t="shared" si="25"/>
        <v>3</v>
      </c>
      <c r="L66">
        <f t="shared" si="25"/>
        <v>3</v>
      </c>
      <c r="M66">
        <f t="shared" si="25"/>
        <v>3</v>
      </c>
      <c r="N66">
        <f t="shared" si="25"/>
        <v>3</v>
      </c>
      <c r="Q66">
        <v>11536</v>
      </c>
      <c r="R66">
        <v>56.32050255</v>
      </c>
      <c r="S66">
        <v>56.487509330000002</v>
      </c>
      <c r="T66">
        <v>63.898131480000004</v>
      </c>
    </row>
    <row r="67" spans="2:20" x14ac:dyDescent="0.25">
      <c r="B67" t="s">
        <v>1</v>
      </c>
      <c r="C67">
        <f>AVERAGE(C61:C63)</f>
        <v>46.618213863333331</v>
      </c>
      <c r="D67">
        <f t="shared" ref="D67:N67" si="26">AVERAGE(D61:D63)</f>
        <v>47.21306336</v>
      </c>
      <c r="E67">
        <f t="shared" si="26"/>
        <v>46.93173083333334</v>
      </c>
      <c r="F67">
        <f t="shared" si="26"/>
        <v>47.656144050000002</v>
      </c>
      <c r="G67">
        <f t="shared" si="26"/>
        <v>46.195552590000005</v>
      </c>
      <c r="H67">
        <f t="shared" si="26"/>
        <v>41.841620533333334</v>
      </c>
      <c r="I67">
        <f t="shared" si="26"/>
        <v>46.258620576666665</v>
      </c>
      <c r="J67">
        <f t="shared" si="26"/>
        <v>46.457209769999999</v>
      </c>
      <c r="K67">
        <f t="shared" si="26"/>
        <v>42.037874240000001</v>
      </c>
      <c r="L67">
        <f t="shared" si="26"/>
        <v>43.739825166666662</v>
      </c>
      <c r="M67">
        <f t="shared" si="26"/>
        <v>42.703383713333331</v>
      </c>
      <c r="N67">
        <f t="shared" si="26"/>
        <v>46.249305170000007</v>
      </c>
      <c r="R67">
        <v>38.654628420000002</v>
      </c>
      <c r="S67">
        <v>22.038051320000001</v>
      </c>
      <c r="T67">
        <v>33.881715110000002</v>
      </c>
    </row>
    <row r="68" spans="2:20" x14ac:dyDescent="0.25">
      <c r="B68" t="s">
        <v>4</v>
      </c>
      <c r="C68">
        <f>MAX(C61:C63)</f>
        <v>54.649980149999998</v>
      </c>
      <c r="D68">
        <f t="shared" ref="D68:N68" si="27">MAX(D61:D63)</f>
        <v>56.32050255</v>
      </c>
      <c r="E68">
        <f t="shared" si="27"/>
        <v>53.453653699999997</v>
      </c>
      <c r="F68">
        <f t="shared" si="27"/>
        <v>54.62111144</v>
      </c>
      <c r="G68">
        <f t="shared" si="27"/>
        <v>56.46832534</v>
      </c>
      <c r="H68">
        <f t="shared" si="27"/>
        <v>56.487509330000002</v>
      </c>
      <c r="I68">
        <f t="shared" si="27"/>
        <v>56.725919169999997</v>
      </c>
      <c r="J68">
        <f t="shared" si="27"/>
        <v>56.517409440000002</v>
      </c>
      <c r="K68">
        <f t="shared" si="27"/>
        <v>60.973116959999999</v>
      </c>
      <c r="L68">
        <f t="shared" si="27"/>
        <v>63.898131480000004</v>
      </c>
      <c r="M68">
        <f t="shared" si="27"/>
        <v>65.967130589999996</v>
      </c>
      <c r="N68">
        <f t="shared" si="27"/>
        <v>66.206784729999995</v>
      </c>
      <c r="R68">
        <v>49.38349633</v>
      </c>
      <c r="S68">
        <v>47.363921509999997</v>
      </c>
      <c r="T68">
        <v>34.0421306</v>
      </c>
    </row>
    <row r="69" spans="2:20" x14ac:dyDescent="0.25">
      <c r="B69" t="s">
        <v>5</v>
      </c>
      <c r="C69">
        <f>MIN(C61:C63)</f>
        <v>37.955728100000002</v>
      </c>
      <c r="D69">
        <f t="shared" ref="D69:N69" si="28">MIN(D61:D63)</f>
        <v>38.654628420000002</v>
      </c>
      <c r="E69">
        <f t="shared" si="28"/>
        <v>37.958042470000002</v>
      </c>
      <c r="F69">
        <f t="shared" si="28"/>
        <v>37.239861419999997</v>
      </c>
      <c r="G69">
        <f t="shared" si="28"/>
        <v>35.216214430000001</v>
      </c>
      <c r="H69">
        <f t="shared" si="28"/>
        <v>22.038051320000001</v>
      </c>
      <c r="I69">
        <f t="shared" si="28"/>
        <v>34.686021050000001</v>
      </c>
      <c r="J69">
        <f t="shared" si="28"/>
        <v>35.536848640000002</v>
      </c>
      <c r="K69">
        <f t="shared" si="28"/>
        <v>32.197044929999997</v>
      </c>
      <c r="L69">
        <f t="shared" si="28"/>
        <v>33.439628910000003</v>
      </c>
      <c r="M69">
        <f t="shared" si="28"/>
        <v>28.100889949999999</v>
      </c>
      <c r="N69">
        <f t="shared" si="28"/>
        <v>35.009820040000001</v>
      </c>
      <c r="R69">
        <v>53.453653699999997</v>
      </c>
      <c r="S69">
        <v>56.725919169999997</v>
      </c>
      <c r="T69">
        <v>65.967130589999996</v>
      </c>
    </row>
    <row r="70" spans="2:20" x14ac:dyDescent="0.25">
      <c r="B70" t="s">
        <v>3</v>
      </c>
      <c r="C70">
        <f>_xlfn.STDEV.P(C61:C63)</f>
        <v>6.8299764846309605</v>
      </c>
      <c r="D70">
        <f t="shared" ref="D70:N70" si="29">_xlfn.STDEV.P(D61:D63)</f>
        <v>7.222503326139277</v>
      </c>
      <c r="E70">
        <f t="shared" si="29"/>
        <v>6.5593118229383691</v>
      </c>
      <c r="F70">
        <f t="shared" si="29"/>
        <v>7.5038055113757425</v>
      </c>
      <c r="G70">
        <f t="shared" si="29"/>
        <v>8.6905113214237311</v>
      </c>
      <c r="H70">
        <f t="shared" si="29"/>
        <v>14.529109625301388</v>
      </c>
      <c r="I70">
        <f t="shared" si="29"/>
        <v>9.0316312627680837</v>
      </c>
      <c r="J70">
        <f t="shared" si="29"/>
        <v>8.5868461875737943</v>
      </c>
      <c r="K70">
        <f t="shared" si="29"/>
        <v>13.392705647053498</v>
      </c>
      <c r="L70">
        <f t="shared" si="29"/>
        <v>14.255217644046198</v>
      </c>
      <c r="M70">
        <f t="shared" si="29"/>
        <v>16.627808518092355</v>
      </c>
      <c r="N70">
        <f t="shared" si="29"/>
        <v>14.149563518083269</v>
      </c>
      <c r="Q70">
        <v>11537</v>
      </c>
      <c r="R70">
        <v>37.958042470000002</v>
      </c>
      <c r="S70">
        <v>34.686021050000001</v>
      </c>
      <c r="T70">
        <v>28.100889949999999</v>
      </c>
    </row>
    <row r="71" spans="2:20" x14ac:dyDescent="0.25">
      <c r="B71" t="s">
        <v>6</v>
      </c>
      <c r="C71">
        <f>C67-2*C70</f>
        <v>32.958260894071408</v>
      </c>
      <c r="D71">
        <f t="shared" ref="D71:N71" si="30">D67-2*D70</f>
        <v>32.768056707721442</v>
      </c>
      <c r="E71">
        <f t="shared" si="30"/>
        <v>33.813107187456602</v>
      </c>
      <c r="F71">
        <f t="shared" si="30"/>
        <v>32.648533027248519</v>
      </c>
      <c r="G71">
        <f t="shared" si="30"/>
        <v>28.814529947152543</v>
      </c>
      <c r="H71">
        <f t="shared" si="30"/>
        <v>12.783401282730559</v>
      </c>
      <c r="I71">
        <f t="shared" si="30"/>
        <v>28.195358051130498</v>
      </c>
      <c r="J71">
        <f t="shared" si="30"/>
        <v>29.28351739485241</v>
      </c>
      <c r="K71">
        <f t="shared" si="30"/>
        <v>15.252462945893004</v>
      </c>
      <c r="L71">
        <f t="shared" si="30"/>
        <v>15.229389878574267</v>
      </c>
      <c r="M71">
        <f t="shared" si="30"/>
        <v>9.4477666771486213</v>
      </c>
      <c r="N71">
        <f t="shared" si="30"/>
        <v>17.950178133833468</v>
      </c>
      <c r="R71">
        <v>51.107459290000001</v>
      </c>
      <c r="S71">
        <v>47.317371229999999</v>
      </c>
      <c r="T71">
        <v>35.009820040000001</v>
      </c>
    </row>
    <row r="72" spans="2:20" x14ac:dyDescent="0.25">
      <c r="B72" t="s">
        <v>7</v>
      </c>
      <c r="C72">
        <f>C67+2*C70</f>
        <v>60.278166832595254</v>
      </c>
      <c r="D72">
        <f t="shared" ref="D72:N72" si="31">D67+2*D70</f>
        <v>61.658070012278557</v>
      </c>
      <c r="E72">
        <f t="shared" si="31"/>
        <v>60.050354479210078</v>
      </c>
      <c r="F72">
        <f t="shared" si="31"/>
        <v>62.663755072751485</v>
      </c>
      <c r="G72">
        <f t="shared" si="31"/>
        <v>63.576575232847468</v>
      </c>
      <c r="H72">
        <f t="shared" si="31"/>
        <v>70.899839783936102</v>
      </c>
      <c r="I72">
        <f t="shared" si="31"/>
        <v>64.321883102202833</v>
      </c>
      <c r="J72">
        <f t="shared" si="31"/>
        <v>63.630902145147587</v>
      </c>
      <c r="K72">
        <f t="shared" si="31"/>
        <v>68.823285534107001</v>
      </c>
      <c r="L72">
        <f t="shared" si="31"/>
        <v>72.250260454759058</v>
      </c>
      <c r="M72">
        <f t="shared" si="31"/>
        <v>75.95900074951804</v>
      </c>
      <c r="N72">
        <f t="shared" si="31"/>
        <v>74.548432206166552</v>
      </c>
      <c r="R72">
        <v>54.62111144</v>
      </c>
      <c r="S72">
        <v>56.517409440000002</v>
      </c>
      <c r="T72">
        <v>66.206784729999995</v>
      </c>
    </row>
    <row r="73" spans="2:20" x14ac:dyDescent="0.25">
      <c r="R73">
        <v>37.239861419999997</v>
      </c>
      <c r="S73">
        <v>35.536848640000002</v>
      </c>
      <c r="T73">
        <v>37.531310740000002</v>
      </c>
    </row>
    <row r="74" spans="2:20" x14ac:dyDescent="0.25">
      <c r="C74" t="s">
        <v>15</v>
      </c>
      <c r="D74" t="s">
        <v>16</v>
      </c>
      <c r="E74" t="s">
        <v>17</v>
      </c>
    </row>
    <row r="75" spans="2:20" x14ac:dyDescent="0.25">
      <c r="B75" t="s">
        <v>2</v>
      </c>
      <c r="C75">
        <f>COUNT(C61:C63)</f>
        <v>3</v>
      </c>
      <c r="D75">
        <f>COUNT(G61:G63)</f>
        <v>3</v>
      </c>
      <c r="E75">
        <f>COUNT(K61:K63)</f>
        <v>3</v>
      </c>
    </row>
    <row r="76" spans="2:20" x14ac:dyDescent="0.25">
      <c r="B76" t="s">
        <v>1</v>
      </c>
      <c r="C76">
        <f>AVERAGE(C67:F67)</f>
        <v>47.104788026666668</v>
      </c>
      <c r="D76">
        <f>AVERAGE(G67:J67)</f>
        <v>45.188250867499995</v>
      </c>
      <c r="E76">
        <f>AVERAGE(K67:N67)</f>
        <v>43.682597072500002</v>
      </c>
    </row>
    <row r="77" spans="2:20" x14ac:dyDescent="0.25">
      <c r="B77" t="s">
        <v>4</v>
      </c>
      <c r="C77">
        <f>MAX(C68:F68)</f>
        <v>56.32050255</v>
      </c>
      <c r="D77">
        <f>MAX(G68:J68)</f>
        <v>56.725919169999997</v>
      </c>
      <c r="E77">
        <f>MAX(K68:N68)</f>
        <v>66.206784729999995</v>
      </c>
    </row>
    <row r="78" spans="2:20" x14ac:dyDescent="0.25">
      <c r="B78" t="s">
        <v>5</v>
      </c>
      <c r="C78">
        <f>MIN(C69:F69)</f>
        <v>37.239861419999997</v>
      </c>
      <c r="D78">
        <f>MIN(G69:J69)</f>
        <v>22.038051320000001</v>
      </c>
      <c r="E78">
        <f>MIN(K69:N69)</f>
        <v>28.100889949999999</v>
      </c>
    </row>
    <row r="79" spans="2:20" x14ac:dyDescent="0.25">
      <c r="B79" t="s">
        <v>3</v>
      </c>
      <c r="C79">
        <f>_xlfn.STDEV.P(C61:F63)</f>
        <v>7.048532152878729</v>
      </c>
      <c r="D79">
        <f>_xlfn.STDEV.P(G61:J63)</f>
        <v>10.687549340374238</v>
      </c>
      <c r="E79">
        <f>_xlfn.STDEV.P(K61:N63)</f>
        <v>14.743856313778737</v>
      </c>
    </row>
    <row r="80" spans="2:20" x14ac:dyDescent="0.25">
      <c r="B80" t="s">
        <v>6</v>
      </c>
      <c r="C80">
        <f>C76-2*C79</f>
        <v>33.007723720909212</v>
      </c>
      <c r="D80">
        <f t="shared" ref="D80:E80" si="32">D76-2*D79</f>
        <v>23.81315218675152</v>
      </c>
      <c r="E80">
        <f t="shared" si="32"/>
        <v>14.194884444942527</v>
      </c>
    </row>
    <row r="81" spans="2:14" x14ac:dyDescent="0.25">
      <c r="B81" t="s">
        <v>7</v>
      </c>
      <c r="C81">
        <f>C76+2*C79</f>
        <v>61.201852332424124</v>
      </c>
      <c r="D81">
        <f t="shared" ref="D81:E81" si="33">D76+2*D79</f>
        <v>66.563349548248468</v>
      </c>
      <c r="E81">
        <f t="shared" si="33"/>
        <v>73.170309700057473</v>
      </c>
    </row>
    <row r="84" spans="2:14" x14ac:dyDescent="0.25">
      <c r="B84" t="s">
        <v>22</v>
      </c>
    </row>
    <row r="85" spans="2:14" x14ac:dyDescent="0.25">
      <c r="B85">
        <v>11525</v>
      </c>
      <c r="C85">
        <v>1.682458639</v>
      </c>
      <c r="D85">
        <v>1.7636437</v>
      </c>
      <c r="E85">
        <v>1.19112342</v>
      </c>
      <c r="F85">
        <v>1.2984816809999999</v>
      </c>
      <c r="G85">
        <v>2.0336732039999998</v>
      </c>
      <c r="H85">
        <v>1.6463545580000001</v>
      </c>
      <c r="I85">
        <v>2.5409357799999999</v>
      </c>
      <c r="J85">
        <v>1.9063957600000001</v>
      </c>
      <c r="K85">
        <v>1.7127893089999999</v>
      </c>
      <c r="L85">
        <v>1.9514984289999999</v>
      </c>
      <c r="M85">
        <v>2.1435851490000002</v>
      </c>
      <c r="N85">
        <v>1.3990326829999999</v>
      </c>
    </row>
    <row r="86" spans="2:14" x14ac:dyDescent="0.25">
      <c r="B86">
        <v>11526</v>
      </c>
      <c r="C86">
        <v>5.3742897310000002</v>
      </c>
      <c r="D86">
        <v>2.4425936730000002</v>
      </c>
      <c r="E86">
        <v>1.6866717410000001</v>
      </c>
      <c r="F86">
        <v>1.912946144</v>
      </c>
      <c r="G86">
        <v>5.7360994999999998E-2</v>
      </c>
      <c r="H86">
        <v>5.7360994999999998E-2</v>
      </c>
      <c r="I86">
        <v>5.7360994999999998E-2</v>
      </c>
      <c r="J86">
        <v>5.7360994999999998E-2</v>
      </c>
    </row>
    <row r="87" spans="2:14" x14ac:dyDescent="0.25">
      <c r="B87">
        <v>11527</v>
      </c>
      <c r="C87">
        <v>1.1159500920000001</v>
      </c>
      <c r="D87">
        <v>1.5078700249999999</v>
      </c>
      <c r="E87">
        <v>1.6386567519999999</v>
      </c>
      <c r="F87">
        <v>1.3478075380000001</v>
      </c>
      <c r="K87">
        <v>3.2439957229999998</v>
      </c>
      <c r="L87">
        <v>4.2872315319999998</v>
      </c>
      <c r="M87">
        <v>7.0698723860000001</v>
      </c>
      <c r="N87">
        <v>6.9106249809999998</v>
      </c>
    </row>
    <row r="88" spans="2:14" x14ac:dyDescent="0.25">
      <c r="B88">
        <v>11534</v>
      </c>
      <c r="C88">
        <v>1.415666608</v>
      </c>
      <c r="D88">
        <v>0.85512152200000002</v>
      </c>
      <c r="E88">
        <v>1.050995372</v>
      </c>
      <c r="F88">
        <v>1.4491669490000001</v>
      </c>
      <c r="G88">
        <v>1.899289255</v>
      </c>
      <c r="H88">
        <v>1.9588451229999999</v>
      </c>
      <c r="I88">
        <v>2.4113881949999998</v>
      </c>
      <c r="J88">
        <v>1.9144850950000001</v>
      </c>
      <c r="K88">
        <v>1.087809915</v>
      </c>
      <c r="L88">
        <v>1.379576444</v>
      </c>
      <c r="M88">
        <v>1.893221152</v>
      </c>
      <c r="N88">
        <v>1.951887285</v>
      </c>
    </row>
    <row r="89" spans="2:14" x14ac:dyDescent="0.25">
      <c r="B89">
        <v>11535</v>
      </c>
      <c r="C89">
        <v>1.7895325040000001</v>
      </c>
      <c r="D89">
        <v>2.3831883280000001</v>
      </c>
      <c r="E89">
        <v>1.8676146280000001</v>
      </c>
      <c r="F89">
        <v>2.6957901880000001</v>
      </c>
      <c r="G89">
        <v>3.0606889869999998</v>
      </c>
      <c r="H89">
        <v>2.712556234</v>
      </c>
      <c r="I89">
        <v>3.8744535400000002</v>
      </c>
      <c r="J89">
        <v>3.1186078290000001</v>
      </c>
      <c r="K89">
        <v>2.7420659619999999</v>
      </c>
      <c r="L89">
        <v>1.9909953920000001</v>
      </c>
      <c r="M89">
        <v>2.8935529569999998</v>
      </c>
      <c r="N89">
        <v>4.1722236239999999</v>
      </c>
    </row>
    <row r="90" spans="2:14" x14ac:dyDescent="0.25">
      <c r="B90">
        <v>11536</v>
      </c>
      <c r="C90">
        <v>1.780930071</v>
      </c>
      <c r="D90">
        <v>1.520593189</v>
      </c>
      <c r="E90">
        <v>1.542204589</v>
      </c>
      <c r="F90">
        <v>1.3886806490000001</v>
      </c>
      <c r="G90">
        <v>1.1045839369999999</v>
      </c>
      <c r="H90">
        <v>0.91996330100000001</v>
      </c>
      <c r="I90">
        <v>0.65898163200000004</v>
      </c>
      <c r="J90">
        <v>1.1068447450000001</v>
      </c>
      <c r="K90">
        <v>0.56370815600000002</v>
      </c>
      <c r="L90">
        <v>1.438641227</v>
      </c>
      <c r="M90">
        <v>1.1329258799999999</v>
      </c>
      <c r="N90">
        <v>1.554248386</v>
      </c>
    </row>
    <row r="91" spans="2:14" x14ac:dyDescent="0.25">
      <c r="B91">
        <v>11537</v>
      </c>
      <c r="C91">
        <v>0.87939577999999996</v>
      </c>
      <c r="D91">
        <v>0.86345439000000002</v>
      </c>
      <c r="E91">
        <v>0.76991405599999996</v>
      </c>
      <c r="F91">
        <v>0.88665569899999996</v>
      </c>
      <c r="G91">
        <v>0.92344429100000003</v>
      </c>
      <c r="H91">
        <v>9.1500284000000001E-2</v>
      </c>
      <c r="I91">
        <v>9.1500284000000001E-2</v>
      </c>
      <c r="J91">
        <v>0.93677578500000003</v>
      </c>
      <c r="K91">
        <v>0.15179403899999999</v>
      </c>
      <c r="L91">
        <v>0.15179403899999999</v>
      </c>
      <c r="M91">
        <v>0.15179403899999999</v>
      </c>
      <c r="N91">
        <v>0.15179403899999999</v>
      </c>
    </row>
    <row r="92" spans="2:14" x14ac:dyDescent="0.25">
      <c r="B92">
        <v>11538</v>
      </c>
      <c r="C92">
        <v>2.2558674609999998</v>
      </c>
      <c r="D92">
        <v>2.4478559529999999</v>
      </c>
      <c r="E92">
        <v>2.3981837189999999</v>
      </c>
      <c r="F92">
        <v>2.1287482560000002</v>
      </c>
      <c r="G92">
        <v>4.7218763460000002</v>
      </c>
      <c r="H92">
        <v>5.1774873860000001</v>
      </c>
      <c r="I92">
        <v>5.2763612000000002</v>
      </c>
      <c r="J92">
        <v>5.167325698</v>
      </c>
    </row>
    <row r="93" spans="2:14" x14ac:dyDescent="0.25">
      <c r="B93">
        <v>11539</v>
      </c>
      <c r="C93">
        <v>1.901413287</v>
      </c>
      <c r="D93">
        <v>1.7674505920000001</v>
      </c>
      <c r="E93">
        <v>1.4008712489999999</v>
      </c>
      <c r="F93">
        <v>1.9632294459999999</v>
      </c>
      <c r="G93">
        <v>3.4075906520000001</v>
      </c>
      <c r="H93">
        <v>4.5400071830000002</v>
      </c>
      <c r="I93">
        <v>4.0479000860000003</v>
      </c>
      <c r="J93">
        <v>4.0448662149999999</v>
      </c>
    </row>
  </sheetData>
  <pageMargins left="0.7" right="0.7" top="0.75" bottom="0.75" header="0.3" footer="0.3"/>
  <pageSetup orientation="portrait" r:id="rId1"/>
  <drawing r:id="rId2"/>
</worksheet>
</file>

<file path=docMetadata/LabelInfo.xml><?xml version="1.0" encoding="utf-8"?>
<clbl:labelList xmlns:clbl="http://schemas.microsoft.com/office/2020/mipLabelMetadata">
  <clbl:label id="{c9f92db8-2851-4df9-9d12-fab52f5b1415}" enabled="1" method="Standard" siteId="{5a7cc8ab-a4dc-4f9b-bf60-66714049ad62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SL angle</vt:lpstr>
      <vt:lpstr>SL gap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Alastair Quinn</dc:creator>
  <cp:lastModifiedBy>Alastair Quinn</cp:lastModifiedBy>
  <dcterms:created xsi:type="dcterms:W3CDTF">2015-06-05T18:17:20Z</dcterms:created>
  <dcterms:modified xsi:type="dcterms:W3CDTF">2024-05-05T05:14:11Z</dcterms:modified>
</cp:coreProperties>
</file>