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cksonbrandberg/jackson's work on EO43 Data/postgres-etl/raw_data/"/>
    </mc:Choice>
  </mc:AlternateContent>
  <bookViews>
    <workbookView xWindow="0" yWindow="460" windowWidth="19200" windowHeight="10780"/>
  </bookViews>
  <sheets>
    <sheet name="Dominion Filing Data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C21" i="1"/>
  <c r="C20" i="1"/>
  <c r="D19" i="1"/>
  <c r="C19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comments1.xml><?xml version="1.0" encoding="utf-8"?>
<comments xmlns="http://schemas.openxmlformats.org/spreadsheetml/2006/main">
  <authors>
    <author>Grace Relf</author>
  </authors>
  <commentList>
    <comment ref="I16" authorId="0">
      <text>
        <r>
          <rPr>
            <b/>
            <sz val="10"/>
            <color rgb="FF000000"/>
            <rFont val="Tahoma"/>
            <family val="2"/>
          </rPr>
          <t>Grace Relf: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Cross checked with Scorecard data- they've trued-up a few numbers since 2015.</t>
        </r>
      </text>
    </comment>
  </commentList>
</comments>
</file>

<file path=xl/sharedStrings.xml><?xml version="1.0" encoding="utf-8"?>
<sst xmlns="http://schemas.openxmlformats.org/spreadsheetml/2006/main" count="35" uniqueCount="23">
  <si>
    <t>Program</t>
  </si>
  <si>
    <t>NTG</t>
  </si>
  <si>
    <t>Gross savings</t>
  </si>
  <si>
    <t>Net savings</t>
  </si>
  <si>
    <t>Participants</t>
  </si>
  <si>
    <t>Res heat pump upgrade</t>
  </si>
  <si>
    <t>Res heat pump tuneup</t>
  </si>
  <si>
    <t>Res duct sealing</t>
  </si>
  <si>
    <t>Res home energy checkup</t>
  </si>
  <si>
    <t>Res income and age-qualifying home improvement</t>
  </si>
  <si>
    <t>Res appliance recycling</t>
  </si>
  <si>
    <t>Nonres duct testing and sealing</t>
  </si>
  <si>
    <t>Nonres energy audit</t>
  </si>
  <si>
    <t>Nonres lighting systems and controls</t>
  </si>
  <si>
    <t>Nonres heating and cooling efficiency</t>
  </si>
  <si>
    <t>Nonres window film</t>
  </si>
  <si>
    <t>Nonres small business improvement</t>
  </si>
  <si>
    <t>Nonres prescriptive</t>
  </si>
  <si>
    <t>Total</t>
  </si>
  <si>
    <t>Total Gross (kWh)</t>
  </si>
  <si>
    <t>Total Annual (MWh)</t>
  </si>
  <si>
    <t>2013-2017</t>
  </si>
  <si>
    <t>2018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</si>
</sst>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2" fillId="3" borderId="1" xfId="0" applyFont="1" applyFill="1" applyBorder="1"/>
    <xf numFmtId="0" fontId="2" fillId="3" borderId="0" xfId="0" applyFont="1" applyFill="1" applyBorder="1"/>
    <xf numFmtId="0" fontId="2" fillId="3" borderId="2" xfId="0" applyFont="1" applyFill="1" applyBorder="1"/>
    <xf numFmtId="0" fontId="0" fillId="0" borderId="1" xfId="0" applyBorder="1"/>
    <xf numFmtId="9" fontId="0" fillId="0" borderId="0" xfId="2" applyFont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2" fillId="2" borderId="0" xfId="0" applyFont="1" applyFill="1" applyBorder="1"/>
    <xf numFmtId="9" fontId="2" fillId="2" borderId="0" xfId="2" applyFont="1" applyFill="1" applyBorder="1"/>
    <xf numFmtId="164" fontId="2" fillId="2" borderId="1" xfId="1" applyNumberFormat="1" applyFont="1" applyFill="1" applyBorder="1"/>
    <xf numFmtId="164" fontId="2" fillId="2" borderId="0" xfId="1" applyNumberFormat="1" applyFont="1" applyFill="1" applyBorder="1"/>
    <xf numFmtId="164" fontId="2" fillId="2" borderId="2" xfId="1" applyNumberFormat="1" applyFont="1" applyFill="1" applyBorder="1"/>
    <xf numFmtId="164" fontId="0" fillId="0" borderId="0" xfId="0" applyNumberFormat="1"/>
    <xf numFmtId="43" fontId="0" fillId="0" borderId="0" xfId="0" applyNumberFormat="1"/>
    <xf numFmtId="164" fontId="0" fillId="0" borderId="3" xfId="0" applyNumberFormat="1" applyBorder="1"/>
    <xf numFmtId="43" fontId="0" fillId="0" borderId="3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D20" sqref="D20"/>
    </sheetView>
  </sheetViews>
  <sheetFormatPr baseColWidth="10" defaultColWidth="11.5" defaultRowHeight="15" x14ac:dyDescent="0.2"/>
  <cols>
    <col min="1" max="1" width="39.83203125" bestFit="1" customWidth="1"/>
    <col min="3" max="3" width="20.1640625" customWidth="1"/>
    <col min="4" max="4" width="13.83203125" customWidth="1"/>
    <col min="5" max="5" width="12.33203125" customWidth="1"/>
    <col min="6" max="6" width="14.6640625" customWidth="1"/>
    <col min="7" max="7" width="16.83203125" customWidth="1"/>
    <col min="8" max="8" width="12.33203125" customWidth="1"/>
    <col min="9" max="9" width="15" customWidth="1"/>
    <col min="10" max="10" width="16.5" customWidth="1"/>
    <col min="11" max="11" width="12.33203125" customWidth="1"/>
    <col min="12" max="12" width="19" customWidth="1"/>
    <col min="13" max="13" width="16.1640625" customWidth="1"/>
    <col min="14" max="14" width="12.33203125" customWidth="1"/>
    <col min="15" max="15" width="16.6640625" customWidth="1"/>
    <col min="16" max="17" width="12.33203125" customWidth="1"/>
  </cols>
  <sheetData>
    <row r="1" spans="1:17" ht="16" x14ac:dyDescent="0.2">
      <c r="A1" s="1"/>
      <c r="B1" s="2"/>
      <c r="C1" s="21">
        <v>2017</v>
      </c>
      <c r="D1" s="22"/>
      <c r="E1" s="23"/>
      <c r="F1" s="21">
        <v>2016</v>
      </c>
      <c r="G1" s="22"/>
      <c r="H1" s="23"/>
      <c r="I1" s="21">
        <v>2015</v>
      </c>
      <c r="J1" s="22"/>
      <c r="K1" s="23"/>
      <c r="L1" s="21">
        <v>2014</v>
      </c>
      <c r="M1" s="22"/>
      <c r="N1" s="23"/>
      <c r="O1" s="22">
        <v>2013</v>
      </c>
      <c r="P1" s="22"/>
      <c r="Q1" s="23"/>
    </row>
    <row r="2" spans="1:17" ht="16" x14ac:dyDescent="0.2">
      <c r="A2" s="3" t="s">
        <v>0</v>
      </c>
      <c r="B2" s="4" t="s">
        <v>1</v>
      </c>
      <c r="C2" s="3" t="s">
        <v>2</v>
      </c>
      <c r="D2" s="4" t="s">
        <v>3</v>
      </c>
      <c r="E2" s="5" t="s">
        <v>4</v>
      </c>
      <c r="F2" s="3" t="s">
        <v>2</v>
      </c>
      <c r="G2" s="4" t="s">
        <v>3</v>
      </c>
      <c r="H2" s="5" t="s">
        <v>4</v>
      </c>
      <c r="I2" s="3" t="s">
        <v>2</v>
      </c>
      <c r="J2" s="4" t="s">
        <v>3</v>
      </c>
      <c r="K2" s="5" t="s">
        <v>4</v>
      </c>
      <c r="L2" s="3" t="s">
        <v>2</v>
      </c>
      <c r="M2" s="4" t="s">
        <v>3</v>
      </c>
      <c r="N2" s="5" t="s">
        <v>4</v>
      </c>
      <c r="O2" s="4" t="s">
        <v>2</v>
      </c>
      <c r="P2" s="4" t="s">
        <v>3</v>
      </c>
      <c r="Q2" s="5" t="s">
        <v>4</v>
      </c>
    </row>
    <row r="3" spans="1:17" x14ac:dyDescent="0.2">
      <c r="A3" s="6" t="s">
        <v>5</v>
      </c>
      <c r="B3" s="7">
        <v>0.45</v>
      </c>
      <c r="C3" s="8">
        <v>429854</v>
      </c>
      <c r="D3" s="9">
        <v>193864</v>
      </c>
      <c r="E3" s="10">
        <v>1149</v>
      </c>
      <c r="F3" s="8">
        <v>2384058</v>
      </c>
      <c r="G3" s="9">
        <v>1075210</v>
      </c>
      <c r="H3" s="11">
        <v>5395</v>
      </c>
      <c r="I3" s="8">
        <v>1867020</v>
      </c>
      <c r="J3" s="9">
        <v>842026</v>
      </c>
      <c r="K3" s="11">
        <v>4210</v>
      </c>
      <c r="L3" s="8">
        <v>6046691</v>
      </c>
      <c r="M3" s="9">
        <v>5139687</v>
      </c>
      <c r="N3" s="11">
        <v>3649</v>
      </c>
      <c r="O3" s="9">
        <v>7112296</v>
      </c>
      <c r="P3" s="9">
        <v>6045691</v>
      </c>
      <c r="Q3" s="11">
        <v>3295</v>
      </c>
    </row>
    <row r="4" spans="1:17" x14ac:dyDescent="0.2">
      <c r="A4" s="6" t="s">
        <v>6</v>
      </c>
      <c r="B4" s="7">
        <v>0.9</v>
      </c>
      <c r="C4" s="8">
        <v>469793</v>
      </c>
      <c r="D4" s="9">
        <v>447114</v>
      </c>
      <c r="E4" s="10">
        <v>2472</v>
      </c>
      <c r="F4" s="8">
        <v>4003055</v>
      </c>
      <c r="G4" s="9">
        <v>3602750</v>
      </c>
      <c r="H4" s="11">
        <v>19008</v>
      </c>
      <c r="I4" s="8">
        <v>5026587</v>
      </c>
      <c r="J4" s="9">
        <v>4523928</v>
      </c>
      <c r="K4" s="11">
        <v>24114</v>
      </c>
      <c r="L4" s="8">
        <v>6219829</v>
      </c>
      <c r="M4" s="9">
        <v>5597846</v>
      </c>
      <c r="N4" s="11">
        <v>24687</v>
      </c>
      <c r="O4" s="9">
        <v>4568954</v>
      </c>
      <c r="P4" s="9">
        <v>4112059</v>
      </c>
      <c r="Q4" s="11">
        <v>15636</v>
      </c>
    </row>
    <row r="5" spans="1:17" x14ac:dyDescent="0.2">
      <c r="A5" s="6" t="s">
        <v>7</v>
      </c>
      <c r="B5" s="7">
        <v>0.8</v>
      </c>
      <c r="C5" s="8">
        <v>71945</v>
      </c>
      <c r="D5" s="9">
        <v>57556</v>
      </c>
      <c r="E5" s="10">
        <v>264</v>
      </c>
      <c r="F5" s="8">
        <v>182447</v>
      </c>
      <c r="G5" s="9">
        <v>145957</v>
      </c>
      <c r="H5" s="11">
        <v>658</v>
      </c>
      <c r="I5" s="8">
        <v>506004</v>
      </c>
      <c r="J5" s="9">
        <v>404803</v>
      </c>
      <c r="K5" s="11">
        <v>1860</v>
      </c>
      <c r="L5" s="8">
        <v>130697</v>
      </c>
      <c r="M5" s="9">
        <v>104558</v>
      </c>
      <c r="N5" s="11">
        <v>401</v>
      </c>
      <c r="O5" s="9">
        <v>59661</v>
      </c>
      <c r="P5" s="9">
        <v>47729</v>
      </c>
      <c r="Q5" s="11">
        <v>108</v>
      </c>
    </row>
    <row r="6" spans="1:17" x14ac:dyDescent="0.2">
      <c r="A6" s="6" t="s">
        <v>8</v>
      </c>
      <c r="B6" s="7">
        <v>0.82</v>
      </c>
      <c r="C6" s="8">
        <v>1270330</v>
      </c>
      <c r="D6" s="9">
        <v>1040400</v>
      </c>
      <c r="E6" s="10">
        <v>1500</v>
      </c>
      <c r="F6" s="8">
        <v>10443338</v>
      </c>
      <c r="G6" s="9">
        <v>8553094</v>
      </c>
      <c r="H6" s="11">
        <v>15252</v>
      </c>
      <c r="I6" s="8">
        <v>10490192</v>
      </c>
      <c r="J6" s="9">
        <v>8591467</v>
      </c>
      <c r="K6" s="11">
        <v>12860</v>
      </c>
      <c r="L6" s="8">
        <v>16229620</v>
      </c>
      <c r="M6" s="9">
        <v>12983696</v>
      </c>
      <c r="N6" s="11">
        <v>19702</v>
      </c>
      <c r="O6" s="9">
        <v>1775823</v>
      </c>
      <c r="P6" s="9">
        <v>1420658</v>
      </c>
      <c r="Q6" s="11">
        <v>1569</v>
      </c>
    </row>
    <row r="7" spans="1:17" x14ac:dyDescent="0.2">
      <c r="A7" s="6" t="s">
        <v>9</v>
      </c>
      <c r="B7" s="7">
        <v>0.8</v>
      </c>
      <c r="C7" s="8">
        <v>2431737</v>
      </c>
      <c r="D7" s="9">
        <v>1945390</v>
      </c>
      <c r="E7" s="10">
        <v>5970</v>
      </c>
      <c r="F7" s="8">
        <v>3575492</v>
      </c>
      <c r="G7" s="9">
        <v>2860394</v>
      </c>
      <c r="H7" s="11">
        <v>8403</v>
      </c>
      <c r="I7" s="8">
        <v>984230</v>
      </c>
      <c r="J7" s="9">
        <v>787384</v>
      </c>
      <c r="K7" s="11">
        <v>1523</v>
      </c>
      <c r="L7" s="8"/>
      <c r="M7" s="9"/>
      <c r="N7" s="11"/>
      <c r="O7" s="9"/>
      <c r="P7" s="9"/>
      <c r="Q7" s="11"/>
    </row>
    <row r="8" spans="1:17" x14ac:dyDescent="0.2">
      <c r="A8" s="6" t="s">
        <v>10</v>
      </c>
      <c r="B8" s="7">
        <v>0.77</v>
      </c>
      <c r="C8" s="8">
        <v>3016432</v>
      </c>
      <c r="D8" s="9">
        <v>2322653</v>
      </c>
      <c r="E8" s="10">
        <v>3131</v>
      </c>
      <c r="F8" s="8">
        <v>7552110</v>
      </c>
      <c r="G8" s="9">
        <v>5815125</v>
      </c>
      <c r="H8" s="11">
        <v>7735</v>
      </c>
      <c r="I8" s="8">
        <v>3618359</v>
      </c>
      <c r="J8" s="9">
        <v>2786136</v>
      </c>
      <c r="K8" s="11">
        <v>3206</v>
      </c>
      <c r="L8" s="8"/>
      <c r="M8" s="9"/>
      <c r="N8" s="11"/>
      <c r="O8" s="9"/>
      <c r="P8" s="9"/>
      <c r="Q8" s="11"/>
    </row>
    <row r="9" spans="1:17" x14ac:dyDescent="0.2">
      <c r="A9" s="6" t="s">
        <v>11</v>
      </c>
      <c r="B9" s="7">
        <v>0.97</v>
      </c>
      <c r="C9" s="8">
        <v>3698661</v>
      </c>
      <c r="D9" s="9">
        <v>3595098</v>
      </c>
      <c r="E9" s="10">
        <v>81</v>
      </c>
      <c r="F9" s="8">
        <v>22926796</v>
      </c>
      <c r="G9" s="9">
        <v>22284846</v>
      </c>
      <c r="H9" s="11">
        <v>640</v>
      </c>
      <c r="I9" s="8">
        <v>17824652</v>
      </c>
      <c r="J9" s="9">
        <v>17325562</v>
      </c>
      <c r="K9" s="11">
        <v>1655</v>
      </c>
      <c r="L9" s="8">
        <v>24769214</v>
      </c>
      <c r="M9" s="9">
        <v>24075676</v>
      </c>
      <c r="N9" s="11">
        <v>1700</v>
      </c>
      <c r="O9" s="9">
        <v>1536144</v>
      </c>
      <c r="P9" s="9">
        <v>1493132</v>
      </c>
      <c r="Q9" s="11">
        <v>357</v>
      </c>
    </row>
    <row r="10" spans="1:17" x14ac:dyDescent="0.2">
      <c r="A10" s="6" t="s">
        <v>12</v>
      </c>
      <c r="B10" s="7">
        <v>0.98</v>
      </c>
      <c r="C10" s="8">
        <v>196549</v>
      </c>
      <c r="D10" s="9">
        <v>162456</v>
      </c>
      <c r="E10" s="10">
        <v>15</v>
      </c>
      <c r="F10" s="8">
        <v>6765468</v>
      </c>
      <c r="G10" s="9">
        <v>6211917</v>
      </c>
      <c r="H10" s="11">
        <v>125</v>
      </c>
      <c r="I10" s="8">
        <v>667407</v>
      </c>
      <c r="J10" s="9">
        <v>546608</v>
      </c>
      <c r="K10" s="11">
        <v>73</v>
      </c>
      <c r="L10" s="8">
        <v>31588249</v>
      </c>
      <c r="M10" s="9">
        <v>29013666</v>
      </c>
      <c r="N10" s="11">
        <v>1116</v>
      </c>
      <c r="O10" s="9">
        <v>4498061</v>
      </c>
      <c r="P10" s="9">
        <v>3168993</v>
      </c>
      <c r="Q10" s="11">
        <v>302</v>
      </c>
    </row>
    <row r="11" spans="1:17" x14ac:dyDescent="0.2">
      <c r="A11" s="6" t="s">
        <v>13</v>
      </c>
      <c r="B11" s="7">
        <v>0.7</v>
      </c>
      <c r="C11" s="8">
        <v>71024607</v>
      </c>
      <c r="D11" s="9">
        <v>49717225</v>
      </c>
      <c r="E11" s="10">
        <v>868</v>
      </c>
      <c r="F11" s="8">
        <v>65876985</v>
      </c>
      <c r="G11" s="9">
        <v>46113890</v>
      </c>
      <c r="H11" s="11">
        <v>1203</v>
      </c>
      <c r="I11" s="8">
        <v>50828062</v>
      </c>
      <c r="J11" s="9">
        <v>35579643</v>
      </c>
      <c r="K11" s="11">
        <v>1241</v>
      </c>
      <c r="L11" s="8">
        <v>4749693</v>
      </c>
      <c r="M11" s="9">
        <v>3324785</v>
      </c>
      <c r="N11" s="11">
        <v>118</v>
      </c>
      <c r="O11" s="9"/>
      <c r="P11" s="9"/>
      <c r="Q11" s="11"/>
    </row>
    <row r="12" spans="1:17" x14ac:dyDescent="0.2">
      <c r="A12" s="6" t="s">
        <v>14</v>
      </c>
      <c r="B12" s="7">
        <v>0.7</v>
      </c>
      <c r="C12" s="8">
        <v>7528638</v>
      </c>
      <c r="D12" s="9">
        <v>5270047</v>
      </c>
      <c r="E12" s="10">
        <v>103</v>
      </c>
      <c r="F12" s="8">
        <v>13647306</v>
      </c>
      <c r="G12" s="9">
        <v>9553114</v>
      </c>
      <c r="H12" s="11">
        <v>89</v>
      </c>
      <c r="I12" s="8">
        <v>11129837</v>
      </c>
      <c r="J12" s="9">
        <v>7790886</v>
      </c>
      <c r="K12" s="11">
        <v>114</v>
      </c>
      <c r="L12" s="8">
        <v>1456991</v>
      </c>
      <c r="M12" s="9">
        <v>1019894</v>
      </c>
      <c r="N12" s="11">
        <v>6</v>
      </c>
      <c r="O12" s="9"/>
      <c r="P12" s="9"/>
      <c r="Q12" s="11"/>
    </row>
    <row r="13" spans="1:17" x14ac:dyDescent="0.2">
      <c r="A13" s="6" t="s">
        <v>15</v>
      </c>
      <c r="B13" s="7">
        <v>0.8</v>
      </c>
      <c r="C13" s="8">
        <v>1734665</v>
      </c>
      <c r="D13" s="9">
        <v>1387732</v>
      </c>
      <c r="E13" s="10">
        <v>59</v>
      </c>
      <c r="F13" s="8">
        <v>464794</v>
      </c>
      <c r="G13" s="9">
        <v>371835</v>
      </c>
      <c r="H13" s="11">
        <v>70</v>
      </c>
      <c r="I13" s="8">
        <v>3077815</v>
      </c>
      <c r="J13" s="9">
        <v>2462252</v>
      </c>
      <c r="K13" s="11">
        <v>22</v>
      </c>
      <c r="L13" s="8">
        <v>1152476</v>
      </c>
      <c r="M13" s="9">
        <v>921980</v>
      </c>
      <c r="N13" s="11">
        <v>3</v>
      </c>
      <c r="O13" s="9"/>
      <c r="P13" s="9"/>
      <c r="Q13" s="11"/>
    </row>
    <row r="14" spans="1:17" x14ac:dyDescent="0.2">
      <c r="A14" s="6" t="s">
        <v>16</v>
      </c>
      <c r="B14" s="7">
        <v>0.93</v>
      </c>
      <c r="C14" s="8">
        <v>14795665</v>
      </c>
      <c r="D14" s="9">
        <v>13759969</v>
      </c>
      <c r="E14" s="10">
        <v>938</v>
      </c>
      <c r="F14" s="8">
        <v>656801</v>
      </c>
      <c r="G14" s="9">
        <v>610825</v>
      </c>
      <c r="H14" s="11">
        <v>67</v>
      </c>
      <c r="I14" s="8"/>
      <c r="J14" s="9"/>
      <c r="K14" s="11"/>
      <c r="L14" s="8"/>
      <c r="M14" s="9"/>
      <c r="N14" s="11"/>
      <c r="O14" s="9"/>
      <c r="P14" s="9"/>
      <c r="Q14" s="11"/>
    </row>
    <row r="15" spans="1:17" x14ac:dyDescent="0.2">
      <c r="A15" s="6" t="s">
        <v>17</v>
      </c>
      <c r="B15" s="7">
        <v>0.85</v>
      </c>
      <c r="C15" s="8">
        <v>699</v>
      </c>
      <c r="D15" s="9">
        <v>594</v>
      </c>
      <c r="E15" s="10">
        <v>4</v>
      </c>
      <c r="F15" s="8"/>
      <c r="G15" s="9"/>
      <c r="H15" s="11"/>
      <c r="I15" s="8"/>
      <c r="J15" s="9"/>
      <c r="K15" s="11"/>
      <c r="L15" s="8"/>
      <c r="M15" s="9"/>
      <c r="N15" s="11"/>
      <c r="O15" s="9"/>
      <c r="P15" s="9"/>
      <c r="Q15" s="11"/>
    </row>
    <row r="16" spans="1:17" ht="16" x14ac:dyDescent="0.2">
      <c r="A16" s="12" t="s">
        <v>18</v>
      </c>
      <c r="B16" s="13">
        <f>AVERAGE(B3:B15)</f>
        <v>0.80538461538461548</v>
      </c>
      <c r="C16" s="14">
        <f>SUM(C3:C15)</f>
        <v>106669575</v>
      </c>
      <c r="D16" s="15">
        <f t="shared" ref="D16:Q16" si="0">SUM(D3:D15)</f>
        <v>79900098</v>
      </c>
      <c r="E16" s="16">
        <f t="shared" si="0"/>
        <v>16554</v>
      </c>
      <c r="F16" s="14">
        <f t="shared" si="0"/>
        <v>138478650</v>
      </c>
      <c r="G16" s="15">
        <f t="shared" si="0"/>
        <v>107198957</v>
      </c>
      <c r="H16" s="16">
        <f t="shared" si="0"/>
        <v>58645</v>
      </c>
      <c r="I16" s="14">
        <f t="shared" si="0"/>
        <v>106020165</v>
      </c>
      <c r="J16" s="15">
        <f t="shared" si="0"/>
        <v>81640695</v>
      </c>
      <c r="K16" s="16">
        <f t="shared" si="0"/>
        <v>50878</v>
      </c>
      <c r="L16" s="14">
        <f t="shared" si="0"/>
        <v>92343460</v>
      </c>
      <c r="M16" s="15">
        <f t="shared" si="0"/>
        <v>82181788</v>
      </c>
      <c r="N16" s="16">
        <f t="shared" si="0"/>
        <v>51382</v>
      </c>
      <c r="O16" s="14">
        <f t="shared" si="0"/>
        <v>19550939</v>
      </c>
      <c r="P16" s="15">
        <f t="shared" si="0"/>
        <v>16288262</v>
      </c>
      <c r="Q16" s="16">
        <f t="shared" si="0"/>
        <v>21267</v>
      </c>
    </row>
    <row r="18" spans="2:4" x14ac:dyDescent="0.2">
      <c r="C18" t="s">
        <v>19</v>
      </c>
      <c r="D18" t="s">
        <v>20</v>
      </c>
    </row>
    <row r="19" spans="2:4" x14ac:dyDescent="0.2">
      <c r="B19" t="s">
        <v>21</v>
      </c>
      <c r="C19" s="17">
        <f>C16+F16+I16+L16+O16</f>
        <v>463062789</v>
      </c>
      <c r="D19" s="18">
        <f>C19/1000</f>
        <v>463062.78899999999</v>
      </c>
    </row>
    <row r="20" spans="2:4" x14ac:dyDescent="0.2">
      <c r="B20" t="s">
        <v>22</v>
      </c>
      <c r="C20" s="19">
        <f>(C16+F16+I16+L16)/4</f>
        <v>110877962.5</v>
      </c>
      <c r="D20" s="20">
        <f>C20/1000</f>
        <v>110877.96249999999</v>
      </c>
    </row>
    <row r="21" spans="2:4" x14ac:dyDescent="0.2">
      <c r="C21" s="17">
        <f>SUM(C19:C20)</f>
        <v>573940751.5</v>
      </c>
      <c r="D21" s="18">
        <f>SUM(D19:D20)</f>
        <v>573940.75150000001</v>
      </c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Dominion Filing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Berg</dc:creator>
  <cp:lastModifiedBy>Microsoft Office User</cp:lastModifiedBy>
  <dcterms:created xsi:type="dcterms:W3CDTF">2019-10-25T20:10:49Z</dcterms:created>
  <dcterms:modified xsi:type="dcterms:W3CDTF">2020-06-29T20:45:29Z</dcterms:modified>
</cp:coreProperties>
</file>