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nam.sharepoint.com/sites/par_TeamAlex-Greencomputing/Documents partages/General/projet-smb215/algo-03-r2/results/"/>
    </mc:Choice>
  </mc:AlternateContent>
  <xr:revisionPtr revIDLastSave="905" documentId="11_B13B838002F8E4AB59698AC2D960A0AB2FF8DF59" xr6:coauthVersionLast="46" xr6:coauthVersionMax="46" xr10:uidLastSave="{730320E4-5E55-497A-AC9F-40581C8759FE}"/>
  <bookViews>
    <workbookView xWindow="3510" yWindow="3510" windowWidth="18435" windowHeight="15195" activeTab="1" xr2:uid="{00000000-000D-0000-FFFF-FFFF00000000}"/>
  </bookViews>
  <sheets>
    <sheet name="INA260" sheetId="5" r:id="rId1"/>
    <sheet name="perf" sheetId="1" r:id="rId2"/>
    <sheet name="mem" sheetId="2" r:id="rId3"/>
    <sheet name="perf_moy" sheetId="3" r:id="rId4"/>
    <sheet name="mem_moy" sheetId="4" r:id="rId5"/>
    <sheet name="results" sheetId="6" r:id="rId6"/>
  </sheets>
  <definedNames>
    <definedName name="conso_c">'INA260'!$L$5</definedName>
    <definedName name="conso_java">'INA260'!$L$2</definedName>
    <definedName name="conso_js">'INA260'!$L$6</definedName>
    <definedName name="conso_php">'INA260'!$L$4</definedName>
    <definedName name="conso_py">'INA260'!$L$3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5" l="1"/>
  <c r="L6" i="5" s="1"/>
  <c r="K5" i="5"/>
  <c r="K4" i="5"/>
  <c r="K3" i="5"/>
  <c r="K2" i="5"/>
  <c r="L3" i="5"/>
  <c r="D1" i="3"/>
  <c r="E1" i="3"/>
  <c r="F1" i="3"/>
  <c r="G1" i="3"/>
  <c r="H1" i="3"/>
  <c r="I1" i="3"/>
  <c r="J1" i="3"/>
  <c r="K1" i="3"/>
  <c r="L1" i="3"/>
  <c r="M1" i="3"/>
  <c r="N1" i="3"/>
  <c r="O1" i="3"/>
  <c r="P1" i="3"/>
  <c r="L5" i="5"/>
  <c r="L4" i="5"/>
  <c r="L2" i="5"/>
  <c r="D1" i="4"/>
  <c r="E1" i="4"/>
  <c r="F1" i="4"/>
  <c r="C1" i="4"/>
  <c r="C1" i="3"/>
  <c r="C3" i="4"/>
  <c r="P3" i="3"/>
  <c r="E3" i="3"/>
  <c r="F7" i="4"/>
  <c r="D7" i="3"/>
  <c r="J7" i="3"/>
  <c r="G6" i="3"/>
  <c r="E4" i="4"/>
  <c r="K8" i="3"/>
  <c r="B7" i="3" a="1"/>
  <c r="O10" i="3"/>
  <c r="F4" i="3"/>
  <c r="L7" i="3"/>
  <c r="A7" i="4" a="1"/>
  <c r="G8" i="3"/>
  <c r="E4" i="3"/>
  <c r="B8" i="3" a="1"/>
  <c r="E8" i="4"/>
  <c r="B3" i="4" a="1"/>
  <c r="P5" i="3"/>
  <c r="H4" i="3"/>
  <c r="N4" i="3"/>
  <c r="M4" i="3"/>
  <c r="M7" i="3"/>
  <c r="N3" i="3"/>
  <c r="H8" i="3"/>
  <c r="D10" i="3"/>
  <c r="C5" i="4"/>
  <c r="B10" i="4" a="1"/>
  <c r="K7" i="3"/>
  <c r="F3" i="3"/>
  <c r="A3" i="3" a="1"/>
  <c r="C3" i="3"/>
  <c r="K10" i="3"/>
  <c r="A5" i="3" a="1"/>
  <c r="C6" i="4"/>
  <c r="B9" i="3" a="1"/>
  <c r="P10" i="3"/>
  <c r="I3" i="3"/>
  <c r="F5" i="4"/>
  <c r="E10" i="3"/>
  <c r="J8" i="3"/>
  <c r="L4" i="3"/>
  <c r="A5" i="4" a="1"/>
  <c r="B5" i="4" a="1"/>
  <c r="F4" i="4"/>
  <c r="H5" i="3"/>
  <c r="F8" i="3"/>
  <c r="J5" i="3"/>
  <c r="B6" i="3" a="1"/>
  <c r="I8" i="3"/>
  <c r="D8" i="3"/>
  <c r="C4" i="4"/>
  <c r="C7" i="3"/>
  <c r="A7" i="3" a="1"/>
  <c r="C8" i="3"/>
  <c r="I7" i="3"/>
  <c r="A8" i="4" a="1"/>
  <c r="C8" i="4"/>
  <c r="K5" i="3"/>
  <c r="G3" i="3"/>
  <c r="C6" i="3"/>
  <c r="B7" i="4" a="1"/>
  <c r="N6" i="3"/>
  <c r="F3" i="4"/>
  <c r="A6" i="3" a="1"/>
  <c r="A3" i="4" a="1"/>
  <c r="E3" i="4"/>
  <c r="A8" i="3" a="1"/>
  <c r="A10" i="3" a="1"/>
  <c r="B4" i="3" a="1"/>
  <c r="M9" i="3"/>
  <c r="H9" i="3"/>
  <c r="C9" i="3"/>
  <c r="I5" i="3"/>
  <c r="A4" i="3" a="1"/>
  <c r="F9" i="3"/>
  <c r="D8" i="4"/>
  <c r="J6" i="3"/>
  <c r="F6" i="3"/>
  <c r="G7" i="3"/>
  <c r="P8" i="3"/>
  <c r="C5" i="3"/>
  <c r="D7" i="4"/>
  <c r="K6" i="3"/>
  <c r="P7" i="3"/>
  <c r="P9" i="3"/>
  <c r="H3" i="3"/>
  <c r="H6" i="3"/>
  <c r="G4" i="3"/>
  <c r="M8" i="3"/>
  <c r="M6" i="3"/>
  <c r="E6" i="3"/>
  <c r="N9" i="3"/>
  <c r="D5" i="4"/>
  <c r="O9" i="3"/>
  <c r="K3" i="3"/>
  <c r="I9" i="3"/>
  <c r="N10" i="3"/>
  <c r="M3" i="3"/>
  <c r="E10" i="4"/>
  <c r="M10" i="3"/>
  <c r="D6" i="3"/>
  <c r="B10" i="3" a="1"/>
  <c r="D4" i="3"/>
  <c r="J10" i="3"/>
  <c r="G5" i="3"/>
  <c r="F6" i="4"/>
  <c r="E7" i="3"/>
  <c r="I6" i="3"/>
  <c r="L8" i="3"/>
  <c r="J3" i="3"/>
  <c r="B4" i="4" a="1"/>
  <c r="E6" i="4"/>
  <c r="M5" i="3"/>
  <c r="D10" i="4"/>
  <c r="F10" i="3"/>
  <c r="E5" i="3"/>
  <c r="B9" i="4" a="1"/>
  <c r="F9" i="4"/>
  <c r="A6" i="4" a="1"/>
  <c r="O8" i="3"/>
  <c r="P4" i="3"/>
  <c r="C10" i="3"/>
  <c r="C10" i="4"/>
  <c r="C4" i="3"/>
  <c r="L6" i="3"/>
  <c r="F5" i="3"/>
  <c r="K4" i="3"/>
  <c r="E9" i="4"/>
  <c r="B3" i="3" a="1"/>
  <c r="F7" i="3"/>
  <c r="A9" i="3" a="1"/>
  <c r="K9" i="3"/>
  <c r="N8" i="3"/>
  <c r="E8" i="3"/>
  <c r="P6" i="3"/>
  <c r="N7" i="3"/>
  <c r="D6" i="4"/>
  <c r="E9" i="3"/>
  <c r="E7" i="4"/>
  <c r="G9" i="3"/>
  <c r="C7" i="4"/>
  <c r="O3" i="3"/>
  <c r="O7" i="3"/>
  <c r="J9" i="3"/>
  <c r="E5" i="4"/>
  <c r="H10" i="3"/>
  <c r="B8" i="4" a="1"/>
  <c r="C9" i="4"/>
  <c r="B6" i="4" a="1"/>
  <c r="O4" i="3"/>
  <c r="L9" i="3"/>
  <c r="J4" i="3"/>
  <c r="L5" i="3"/>
  <c r="I4" i="3"/>
  <c r="F8" i="4"/>
  <c r="A4" i="4" a="1"/>
  <c r="N5" i="3"/>
  <c r="D3" i="3"/>
  <c r="D3" i="4"/>
  <c r="O5" i="3"/>
  <c r="A10" i="4" a="1"/>
  <c r="L3" i="3"/>
  <c r="B5" i="3" a="1"/>
  <c r="H7" i="3"/>
  <c r="D5" i="3"/>
  <c r="I10" i="3"/>
  <c r="F10" i="4"/>
  <c r="D9" i="3"/>
  <c r="D4" i="4"/>
  <c r="D9" i="4"/>
  <c r="O6" i="3"/>
  <c r="G10" i="3"/>
  <c r="L10" i="3"/>
  <c r="A9" i="4" a="1"/>
  <c r="A9" i="4" l="1"/>
  <c r="A23" i="4" s="1"/>
  <c r="L24" i="3"/>
  <c r="G24" i="3"/>
  <c r="O20" i="3"/>
  <c r="D23" i="4"/>
  <c r="D18" i="4"/>
  <c r="D23" i="3"/>
  <c r="F24" i="4"/>
  <c r="I24" i="3"/>
  <c r="D19" i="3"/>
  <c r="H21" i="3"/>
  <c r="B5" i="3"/>
  <c r="B19" i="3" s="1"/>
  <c r="L17" i="3"/>
  <c r="A10" i="4"/>
  <c r="A24" i="4" s="1"/>
  <c r="O19" i="3"/>
  <c r="D17" i="4"/>
  <c r="D17" i="3"/>
  <c r="N19" i="3"/>
  <c r="A4" i="4"/>
  <c r="A18" i="4" s="1"/>
  <c r="F22" i="4"/>
  <c r="I18" i="3"/>
  <c r="L19" i="3"/>
  <c r="J18" i="3"/>
  <c r="L23" i="3"/>
  <c r="O18" i="3"/>
  <c r="B6" i="4"/>
  <c r="B20" i="4" s="1"/>
  <c r="J9" i="4"/>
  <c r="C23" i="4"/>
  <c r="B8" i="4"/>
  <c r="B22" i="4" s="1"/>
  <c r="H24" i="3"/>
  <c r="E19" i="4"/>
  <c r="J23" i="3"/>
  <c r="O21" i="3"/>
  <c r="O17" i="3"/>
  <c r="C21" i="4"/>
  <c r="J7" i="4"/>
  <c r="G23" i="3"/>
  <c r="E21" i="4"/>
  <c r="E23" i="3"/>
  <c r="D20" i="4"/>
  <c r="N21" i="3"/>
  <c r="P20" i="3"/>
  <c r="E22" i="3"/>
  <c r="N22" i="3"/>
  <c r="K23" i="3"/>
  <c r="A9" i="3"/>
  <c r="A23" i="3" s="1"/>
  <c r="F21" i="3"/>
  <c r="B3" i="3"/>
  <c r="B17" i="3" s="1"/>
  <c r="E23" i="4"/>
  <c r="K18" i="3"/>
  <c r="F19" i="3"/>
  <c r="L20" i="3"/>
  <c r="T4" i="3"/>
  <c r="C18" i="3"/>
  <c r="J10" i="4"/>
  <c r="C24" i="4"/>
  <c r="C24" i="3"/>
  <c r="T10" i="3"/>
  <c r="P18" i="3"/>
  <c r="O22" i="3"/>
  <c r="A6" i="4"/>
  <c r="A20" i="4" s="1"/>
  <c r="F23" i="4"/>
  <c r="B9" i="4"/>
  <c r="B23" i="4" s="1"/>
  <c r="E19" i="3"/>
  <c r="F24" i="3"/>
  <c r="D24" i="4"/>
  <c r="M19" i="3"/>
  <c r="E20" i="4"/>
  <c r="B4" i="4"/>
  <c r="B18" i="4" s="1"/>
  <c r="J17" i="3"/>
  <c r="L22" i="3"/>
  <c r="I20" i="3"/>
  <c r="E21" i="3"/>
  <c r="F20" i="4"/>
  <c r="G19" i="3"/>
  <c r="J24" i="3"/>
  <c r="D18" i="3"/>
  <c r="B10" i="3"/>
  <c r="B24" i="3" s="1"/>
  <c r="D20" i="3"/>
  <c r="M24" i="3"/>
  <c r="E24" i="4"/>
  <c r="M17" i="3"/>
  <c r="N24" i="3"/>
  <c r="I23" i="3"/>
  <c r="K17" i="3"/>
  <c r="O23" i="3"/>
  <c r="D19" i="4"/>
  <c r="N23" i="3"/>
  <c r="E20" i="3"/>
  <c r="M20" i="3"/>
  <c r="M22" i="3"/>
  <c r="G18" i="3"/>
  <c r="H20" i="3"/>
  <c r="H17" i="3"/>
  <c r="P23" i="3"/>
  <c r="P21" i="3"/>
  <c r="K20" i="3"/>
  <c r="D21" i="4"/>
  <c r="C19" i="3"/>
  <c r="T5" i="3"/>
  <c r="P22" i="3"/>
  <c r="G21" i="3"/>
  <c r="F20" i="3"/>
  <c r="J20" i="3"/>
  <c r="D22" i="4"/>
  <c r="F23" i="3"/>
  <c r="A4" i="3"/>
  <c r="A18" i="3" s="1"/>
  <c r="I19" i="3"/>
  <c r="T9" i="3"/>
  <c r="T23" i="3" s="1"/>
  <c r="C23" i="3"/>
  <c r="H23" i="3"/>
  <c r="M23" i="3"/>
  <c r="B4" i="3"/>
  <c r="B18" i="3" s="1"/>
  <c r="A10" i="3"/>
  <c r="A24" i="3" s="1"/>
  <c r="A8" i="3"/>
  <c r="A22" i="3" s="1"/>
  <c r="E17" i="4"/>
  <c r="A3" i="4"/>
  <c r="A17" i="4" s="1"/>
  <c r="A6" i="3"/>
  <c r="A20" i="3" s="1"/>
  <c r="F17" i="4"/>
  <c r="N20" i="3"/>
  <c r="B7" i="4"/>
  <c r="B21" i="4" s="1"/>
  <c r="C20" i="3"/>
  <c r="T6" i="3"/>
  <c r="G17" i="3"/>
  <c r="K19" i="3"/>
  <c r="J8" i="4"/>
  <c r="C22" i="4"/>
  <c r="A8" i="4"/>
  <c r="A22" i="4" s="1"/>
  <c r="I21" i="3"/>
  <c r="T8" i="3"/>
  <c r="T22" i="3" s="1"/>
  <c r="C22" i="3"/>
  <c r="A7" i="3"/>
  <c r="A21" i="3" s="1"/>
  <c r="C21" i="3"/>
  <c r="T7" i="3"/>
  <c r="J4" i="4"/>
  <c r="C18" i="4"/>
  <c r="D22" i="3"/>
  <c r="I22" i="3"/>
  <c r="B6" i="3"/>
  <c r="B20" i="3" s="1"/>
  <c r="J19" i="3"/>
  <c r="F22" i="3"/>
  <c r="H19" i="3"/>
  <c r="F18" i="4"/>
  <c r="B5" i="4"/>
  <c r="B19" i="4" s="1"/>
  <c r="A5" i="4"/>
  <c r="A19" i="4" s="1"/>
  <c r="L18" i="3"/>
  <c r="J22" i="3"/>
  <c r="E24" i="3"/>
  <c r="F19" i="4"/>
  <c r="I17" i="3"/>
  <c r="P24" i="3"/>
  <c r="B9" i="3"/>
  <c r="B23" i="3" s="1"/>
  <c r="C20" i="4"/>
  <c r="J6" i="4"/>
  <c r="A5" i="3"/>
  <c r="A19" i="3" s="1"/>
  <c r="K24" i="3"/>
  <c r="T3" i="3"/>
  <c r="T17" i="3" s="1"/>
  <c r="C17" i="3"/>
  <c r="A3" i="3"/>
  <c r="A17" i="3" s="1"/>
  <c r="F17" i="3"/>
  <c r="K21" i="3"/>
  <c r="B10" i="4"/>
  <c r="B24" i="4" s="1"/>
  <c r="C19" i="4"/>
  <c r="J5" i="4"/>
  <c r="D24" i="3"/>
  <c r="H22" i="3"/>
  <c r="N17" i="3"/>
  <c r="M21" i="3"/>
  <c r="M18" i="3"/>
  <c r="N18" i="3"/>
  <c r="H18" i="3"/>
  <c r="P19" i="3"/>
  <c r="B3" i="4"/>
  <c r="B17" i="4" s="1"/>
  <c r="E22" i="4"/>
  <c r="B8" i="3"/>
  <c r="B22" i="3" s="1"/>
  <c r="E18" i="3"/>
  <c r="G22" i="3"/>
  <c r="A7" i="4"/>
  <c r="A21" i="4" s="1"/>
  <c r="L21" i="3"/>
  <c r="F18" i="3"/>
  <c r="O24" i="3"/>
  <c r="B7" i="3"/>
  <c r="B21" i="3" s="1"/>
  <c r="K22" i="3"/>
  <c r="E18" i="4"/>
  <c r="G20" i="3"/>
  <c r="J21" i="3"/>
  <c r="D21" i="3"/>
  <c r="F21" i="4"/>
  <c r="E17" i="3"/>
  <c r="P17" i="3"/>
  <c r="C17" i="4"/>
  <c r="J3" i="4"/>
  <c r="T19" i="3" l="1"/>
  <c r="T20" i="3"/>
  <c r="T24" i="3"/>
  <c r="T21" i="3"/>
  <c r="T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<sst xmlns="http://schemas.openxmlformats.org/spreadsheetml/2006/main" count="273" uniqueCount="70">
  <si>
    <t>lang</t>
  </si>
  <si>
    <t>filename</t>
  </si>
  <si>
    <t>i</t>
  </si>
  <si>
    <t>task_clock_1</t>
  </si>
  <si>
    <t>task_clock_2</t>
  </si>
  <si>
    <t>context_switches_1</t>
  </si>
  <si>
    <t>context_switches_2</t>
  </si>
  <si>
    <t>cpu_migrations_1</t>
  </si>
  <si>
    <t>cpu_migrations_2</t>
  </si>
  <si>
    <t>page_faults_1</t>
  </si>
  <si>
    <t>page_faults_2</t>
  </si>
  <si>
    <t>cycles_1</t>
  </si>
  <si>
    <t>cycles_2</t>
  </si>
  <si>
    <t>instructions_1</t>
  </si>
  <si>
    <t>instructions_2</t>
  </si>
  <si>
    <t>branches_1</t>
  </si>
  <si>
    <t>branches_2</t>
  </si>
  <si>
    <t>branch_misses_1</t>
  </si>
  <si>
    <t>branch_misses_2</t>
  </si>
  <si>
    <t>L1_dcache_loads_1</t>
  </si>
  <si>
    <t>L1_dcache_loads_2</t>
  </si>
  <si>
    <t>L1_dcache_load_misses_1</t>
  </si>
  <si>
    <t>L1_dcache_load_misses_2</t>
  </si>
  <si>
    <t>LLC_loads_1</t>
  </si>
  <si>
    <t>LLC_loads_2</t>
  </si>
  <si>
    <t>LLC_load_misses_1</t>
  </si>
  <si>
    <t>LLC_load_misses_2</t>
  </si>
  <si>
    <t>time</t>
  </si>
  <si>
    <t>class</t>
  </si>
  <si>
    <t>py</t>
  </si>
  <si>
    <t>php</t>
  </si>
  <si>
    <t>art-optimal</t>
  </si>
  <si>
    <t>o</t>
  </si>
  <si>
    <t>js</t>
  </si>
  <si>
    <t>user_time</t>
  </si>
  <si>
    <t>system_time</t>
  </si>
  <si>
    <t>cpu</t>
  </si>
  <si>
    <t>clock_time</t>
  </si>
  <si>
    <t>size_1</t>
  </si>
  <si>
    <t>size_2</t>
  </si>
  <si>
    <t>size_3</t>
  </si>
  <si>
    <t>size_4</t>
  </si>
  <si>
    <t>max_set_size</t>
  </si>
  <si>
    <t>avg_set_size</t>
  </si>
  <si>
    <t>major_page_faults</t>
  </si>
  <si>
    <t>minor_page_faults</t>
  </si>
  <si>
    <t>swaps</t>
  </si>
  <si>
    <t>fs_inputs</t>
  </si>
  <si>
    <t>fs_outputs</t>
  </si>
  <si>
    <t>socket_sent</t>
  </si>
  <si>
    <t>socket_received</t>
  </si>
  <si>
    <t>signals</t>
  </si>
  <si>
    <t>page_size</t>
  </si>
  <si>
    <t>exit_status</t>
  </si>
  <si>
    <t>C</t>
  </si>
  <si>
    <t>Java</t>
  </si>
  <si>
    <t>Js</t>
  </si>
  <si>
    <t>Python</t>
  </si>
  <si>
    <t>Javascript</t>
  </si>
  <si>
    <t>PHP</t>
  </si>
  <si>
    <t>current</t>
  </si>
  <si>
    <t>conso</t>
  </si>
  <si>
    <t>IDLE</t>
  </si>
  <si>
    <t>Langage</t>
  </si>
  <si>
    <t>Conso. (J)</t>
  </si>
  <si>
    <t>Temps Exéc.</t>
  </si>
  <si>
    <t>Q. Mémoire</t>
  </si>
  <si>
    <t>IPC</t>
  </si>
  <si>
    <t>Défaut Branches</t>
  </si>
  <si>
    <t>Défaut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</si>
</sst>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2" fontId="0" fillId="2" borderId="0" xfId="0" applyNumberFormat="1" applyFill="1"/>
    <xf numFmtId="1" fontId="0" fillId="0" borderId="0" xfId="0" applyNumberFormat="1"/>
    <xf numFmtId="0" fontId="0" fillId="0" borderId="0" xfId="0" applyFill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6E9C"/>
      <color rgb="FF8892BF"/>
      <color rgb="FFE66F00"/>
      <color rgb="FFF5D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Résultats exécutions algo-03-efficient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results!$B$2:$G$2</c:f>
              <c:strCache>
                <c:ptCount val="6"/>
                <c:pt idx="0">
                  <c:v>Conso. (J)</c:v>
                </c:pt>
                <c:pt idx="1">
                  <c:v>Temps Exéc.</c:v>
                </c:pt>
                <c:pt idx="2">
                  <c:v>Q. Mémoire</c:v>
                </c:pt>
                <c:pt idx="3">
                  <c:v>IPC</c:v>
                </c:pt>
                <c:pt idx="4">
                  <c:v>Défaut Branches</c:v>
                </c:pt>
                <c:pt idx="5">
                  <c:v>Défaut Cache</c:v>
                </c:pt>
              </c:strCache>
            </c:strRef>
          </c:cat>
          <c:val>
            <c:numRef>
              <c:f>results!$B$3:$G$3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0.83</c:v>
                </c:pt>
                <c:pt idx="4">
                  <c:v>1.05</c:v>
                </c:pt>
                <c:pt idx="5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1-4A94-9C8B-0632E024B2F6}"/>
            </c:ext>
          </c:extLst>
        </c:ser>
        <c:ser>
          <c:idx val="1"/>
          <c:order val="1"/>
          <c:tx>
            <c:strRef>
              <c:f>results!$A$4</c:f>
              <c:strCache>
                <c:ptCount val="1"/>
                <c:pt idx="0">
                  <c:v>Js</c:v>
                </c:pt>
              </c:strCache>
            </c:strRef>
          </c:tx>
          <c:spPr>
            <a:solidFill>
              <a:srgbClr val="F5DE19"/>
            </a:solidFill>
            <a:ln>
              <a:noFill/>
            </a:ln>
            <a:effectLst/>
          </c:spPr>
          <c:invertIfNegative val="0"/>
          <c:cat>
            <c:strRef>
              <c:f>results!$B$2:$G$2</c:f>
              <c:strCache>
                <c:ptCount val="6"/>
                <c:pt idx="0">
                  <c:v>Conso. (J)</c:v>
                </c:pt>
                <c:pt idx="1">
                  <c:v>Temps Exéc.</c:v>
                </c:pt>
                <c:pt idx="2">
                  <c:v>Q. Mémoire</c:v>
                </c:pt>
                <c:pt idx="3">
                  <c:v>IPC</c:v>
                </c:pt>
                <c:pt idx="4">
                  <c:v>Défaut Branches</c:v>
                </c:pt>
                <c:pt idx="5">
                  <c:v>Défaut Cache</c:v>
                </c:pt>
              </c:strCache>
            </c:strRef>
          </c:cat>
          <c:val>
            <c:numRef>
              <c:f>results!$B$4:$G$4</c:f>
              <c:numCache>
                <c:formatCode>General</c:formatCode>
                <c:ptCount val="6"/>
                <c:pt idx="0">
                  <c:v>1.65</c:v>
                </c:pt>
                <c:pt idx="1">
                  <c:v>1.39</c:v>
                </c:pt>
                <c:pt idx="2">
                  <c:v>7.68</c:v>
                </c:pt>
                <c:pt idx="3">
                  <c:v>0.83</c:v>
                </c:pt>
                <c:pt idx="4">
                  <c:v>7.26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D1-4A94-9C8B-0632E024B2F6}"/>
            </c:ext>
          </c:extLst>
        </c:ser>
        <c:ser>
          <c:idx val="3"/>
          <c:order val="2"/>
          <c:tx>
            <c:strRef>
              <c:f>results!$A$5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E66F00"/>
            </a:solidFill>
            <a:ln>
              <a:noFill/>
            </a:ln>
            <a:effectLst/>
          </c:spPr>
          <c:invertIfNegative val="0"/>
          <c:cat>
            <c:strRef>
              <c:f>results!$B$2:$G$2</c:f>
              <c:strCache>
                <c:ptCount val="6"/>
                <c:pt idx="0">
                  <c:v>Conso. (J)</c:v>
                </c:pt>
                <c:pt idx="1">
                  <c:v>Temps Exéc.</c:v>
                </c:pt>
                <c:pt idx="2">
                  <c:v>Q. Mémoire</c:v>
                </c:pt>
                <c:pt idx="3">
                  <c:v>IPC</c:v>
                </c:pt>
                <c:pt idx="4">
                  <c:v>Défaut Branches</c:v>
                </c:pt>
                <c:pt idx="5">
                  <c:v>Défaut Cache</c:v>
                </c:pt>
              </c:strCache>
            </c:strRef>
          </c:cat>
          <c:val>
            <c:numRef>
              <c:f>results!$B$5:$G$5</c:f>
              <c:numCache>
                <c:formatCode>General</c:formatCode>
                <c:ptCount val="6"/>
                <c:pt idx="0">
                  <c:v>5.97</c:v>
                </c:pt>
                <c:pt idx="1">
                  <c:v>5.48</c:v>
                </c:pt>
                <c:pt idx="2">
                  <c:v>7.1</c:v>
                </c:pt>
                <c:pt idx="3">
                  <c:v>0.92</c:v>
                </c:pt>
                <c:pt idx="4">
                  <c:v>7.56</c:v>
                </c:pt>
                <c:pt idx="5">
                  <c:v>1.1499999999999999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D1-4A94-9C8B-0632E024B2F6}"/>
            </c:ext>
          </c:extLst>
        </c:ser>
        <c:ser>
          <c:idx val="2"/>
          <c:order val="3"/>
          <c:tx>
            <c:strRef>
              <c:f>results!$A$6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rgbClr val="8892BF"/>
            </a:solidFill>
            <a:ln>
              <a:noFill/>
            </a:ln>
            <a:effectLst/>
          </c:spPr>
          <c:invertIfNegative val="0"/>
          <c:cat>
            <c:strRef>
              <c:f>results!$B$2:$G$2</c:f>
              <c:strCache>
                <c:ptCount val="6"/>
                <c:pt idx="0">
                  <c:v>Conso. (J)</c:v>
                </c:pt>
                <c:pt idx="1">
                  <c:v>Temps Exéc.</c:v>
                </c:pt>
                <c:pt idx="2">
                  <c:v>Q. Mémoire</c:v>
                </c:pt>
                <c:pt idx="3">
                  <c:v>IPC</c:v>
                </c:pt>
                <c:pt idx="4">
                  <c:v>Défaut Branches</c:v>
                </c:pt>
                <c:pt idx="5">
                  <c:v>Défaut Cache</c:v>
                </c:pt>
              </c:strCache>
            </c:strRef>
          </c:cat>
          <c:val>
            <c:numRef>
              <c:f>results!$B$6:$G$6</c:f>
              <c:numCache>
                <c:formatCode>General</c:formatCode>
                <c:ptCount val="6"/>
                <c:pt idx="0">
                  <c:v>17.059999999999999</c:v>
                </c:pt>
                <c:pt idx="1">
                  <c:v>13.74</c:v>
                </c:pt>
                <c:pt idx="2">
                  <c:v>4.7699999999999996</c:v>
                </c:pt>
                <c:pt idx="3">
                  <c:v>0.73</c:v>
                </c:pt>
                <c:pt idx="4">
                  <c:v>5.48</c:v>
                </c:pt>
                <c:pt idx="5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D1-4A94-9C8B-0632E024B2F6}"/>
            </c:ext>
          </c:extLst>
        </c:ser>
        <c:ser>
          <c:idx val="4"/>
          <c:order val="4"/>
          <c:tx>
            <c:strRef>
              <c:f>results!$A$7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rgbClr val="366E9C"/>
            </a:solidFill>
            <a:ln>
              <a:noFill/>
            </a:ln>
            <a:effectLst/>
          </c:spPr>
          <c:invertIfNegative val="0"/>
          <c:cat>
            <c:strRef>
              <c:f>results!$B$2:$G$2</c:f>
              <c:strCache>
                <c:ptCount val="6"/>
                <c:pt idx="0">
                  <c:v>Conso. (J)</c:v>
                </c:pt>
                <c:pt idx="1">
                  <c:v>Temps Exéc.</c:v>
                </c:pt>
                <c:pt idx="2">
                  <c:v>Q. Mémoire</c:v>
                </c:pt>
                <c:pt idx="3">
                  <c:v>IPC</c:v>
                </c:pt>
                <c:pt idx="4">
                  <c:v>Défaut Branches</c:v>
                </c:pt>
                <c:pt idx="5">
                  <c:v>Défaut Cache</c:v>
                </c:pt>
              </c:strCache>
            </c:strRef>
          </c:cat>
          <c:val>
            <c:numRef>
              <c:f>results!$B$7:$G$7</c:f>
              <c:numCache>
                <c:formatCode>General</c:formatCode>
                <c:ptCount val="6"/>
                <c:pt idx="0" formatCode="0.00">
                  <c:v>38.25</c:v>
                </c:pt>
                <c:pt idx="1">
                  <c:v>30.99</c:v>
                </c:pt>
                <c:pt idx="2">
                  <c:v>4.25</c:v>
                </c:pt>
                <c:pt idx="3">
                  <c:v>0.66</c:v>
                </c:pt>
                <c:pt idx="4">
                  <c:v>26.95</c:v>
                </c:pt>
                <c:pt idx="5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D1-4A94-9C8B-0632E024B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9733592"/>
        <c:axId val="929731296"/>
      </c:barChart>
      <c:catAx>
        <c:axId val="929733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731296"/>
        <c:crosses val="autoZero"/>
        <c:auto val="1"/>
        <c:lblAlgn val="ctr"/>
        <c:lblOffset val="100"/>
        <c:noMultiLvlLbl val="0"/>
      </c:catAx>
      <c:valAx>
        <c:axId val="92973129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733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10</xdr:row>
      <xdr:rowOff>4233</xdr:rowOff>
    </xdr:from>
    <xdr:to>
      <xdr:col>12</xdr:col>
      <xdr:colOff>399708</xdr:colOff>
      <xdr:row>49</xdr:row>
      <xdr:rowOff>134733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CED8A97-7194-4FA7-A4A3-7A9904AB3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4A65-7BD5-44A0-800A-BDBD9974B599}">
  <dimension ref="A1:L101"/>
  <sheetViews>
    <sheetView workbookViewId="0">
      <selection activeCell="K7" sqref="K7"/>
    </sheetView>
  </sheetViews>
  <sheetFormatPr baseColWidth="10" defaultRowHeight="15" x14ac:dyDescent="0.25"/>
  <cols>
    <col min="6" max="6" width="11.42578125" style="6"/>
    <col min="7" max="9" width="12.5703125" bestFit="1" customWidth="1"/>
    <col min="11" max="11" width="12.5703125" bestFit="1" customWidth="1"/>
  </cols>
  <sheetData>
    <row r="1" spans="1:12" x14ac:dyDescent="0.25">
      <c r="A1" s="1" t="s">
        <v>0</v>
      </c>
      <c r="B1" s="1" t="s">
        <v>27</v>
      </c>
      <c r="C1" s="1" t="s">
        <v>60</v>
      </c>
      <c r="J1" s="6" t="s">
        <v>62</v>
      </c>
      <c r="K1">
        <v>0.36735576923077101</v>
      </c>
    </row>
    <row r="2" spans="1:12" x14ac:dyDescent="0.25">
      <c r="A2" t="s">
        <v>54</v>
      </c>
      <c r="B2">
        <v>3020</v>
      </c>
      <c r="C2">
        <v>0.36852660642570401</v>
      </c>
      <c r="H2" s="5"/>
      <c r="I2" s="5"/>
      <c r="J2" s="6" t="s">
        <v>55</v>
      </c>
      <c r="K2" s="5">
        <f>AVERAGE(C22:C41)</f>
        <v>0.51235941911349481</v>
      </c>
      <c r="L2" s="5">
        <f>K2-K$1</f>
        <v>0.1450036498827238</v>
      </c>
    </row>
    <row r="3" spans="1:12" x14ac:dyDescent="0.25">
      <c r="A3" t="s">
        <v>54</v>
      </c>
      <c r="B3">
        <v>3021</v>
      </c>
      <c r="C3">
        <v>0.50687499999999996</v>
      </c>
      <c r="G3" s="5"/>
      <c r="H3" s="5"/>
      <c r="I3" s="5"/>
      <c r="J3" s="6" t="s">
        <v>57</v>
      </c>
      <c r="K3" s="5">
        <f>AVERAGE(C82:C101)</f>
        <v>0.53158408449321248</v>
      </c>
      <c r="L3" s="5">
        <f t="shared" ref="L3:L6" si="0">K3-K$1</f>
        <v>0.16422831526244147</v>
      </c>
    </row>
    <row r="4" spans="1:12" x14ac:dyDescent="0.25">
      <c r="A4" t="s">
        <v>54</v>
      </c>
      <c r="B4">
        <v>3020</v>
      </c>
      <c r="C4">
        <v>0.50968749999999996</v>
      </c>
      <c r="H4" s="5"/>
      <c r="I4" s="5"/>
      <c r="J4" s="6" t="s">
        <v>59</v>
      </c>
      <c r="K4" s="5">
        <f>AVERAGE(C62:C81)</f>
        <v>0.5326178774350645</v>
      </c>
      <c r="L4" s="5">
        <f t="shared" si="0"/>
        <v>0.16526210820429349</v>
      </c>
    </row>
    <row r="5" spans="1:12" x14ac:dyDescent="0.25">
      <c r="A5" t="s">
        <v>54</v>
      </c>
      <c r="B5">
        <v>3021</v>
      </c>
      <c r="C5">
        <v>0.50843749999999999</v>
      </c>
      <c r="G5" s="5"/>
      <c r="H5" s="5"/>
      <c r="I5" s="5"/>
      <c r="J5" s="6" t="s">
        <v>54</v>
      </c>
      <c r="K5" s="5">
        <f>AVERAGE(C2:C21)</f>
        <v>0.50040445532128497</v>
      </c>
      <c r="L5" s="5">
        <f t="shared" si="0"/>
        <v>0.13304868609051396</v>
      </c>
    </row>
    <row r="6" spans="1:12" x14ac:dyDescent="0.25">
      <c r="A6" t="s">
        <v>54</v>
      </c>
      <c r="B6">
        <v>3020</v>
      </c>
      <c r="C6">
        <v>0.50812500000000005</v>
      </c>
      <c r="H6" s="5"/>
      <c r="I6" s="5"/>
      <c r="J6" s="6" t="s">
        <v>58</v>
      </c>
      <c r="K6" s="5">
        <f>AVERAGE(C42:C61)</f>
        <v>0.52482083333333307</v>
      </c>
      <c r="L6" s="5">
        <f t="shared" si="0"/>
        <v>0.15746506410256206</v>
      </c>
    </row>
    <row r="7" spans="1:12" x14ac:dyDescent="0.25">
      <c r="A7" t="s">
        <v>54</v>
      </c>
      <c r="B7">
        <v>3020</v>
      </c>
      <c r="C7">
        <v>0.50718750000000001</v>
      </c>
    </row>
    <row r="8" spans="1:12" x14ac:dyDescent="0.25">
      <c r="A8" t="s">
        <v>54</v>
      </c>
      <c r="B8">
        <v>3020</v>
      </c>
      <c r="C8">
        <v>0.50749999999999995</v>
      </c>
    </row>
    <row r="9" spans="1:12" x14ac:dyDescent="0.25">
      <c r="A9" t="s">
        <v>54</v>
      </c>
      <c r="B9">
        <v>4026</v>
      </c>
      <c r="C9">
        <v>0.49474999999999902</v>
      </c>
    </row>
    <row r="10" spans="1:12" x14ac:dyDescent="0.25">
      <c r="A10" t="s">
        <v>54</v>
      </c>
      <c r="B10">
        <v>4027</v>
      </c>
      <c r="C10">
        <v>0.48949999999999899</v>
      </c>
    </row>
    <row r="11" spans="1:12" x14ac:dyDescent="0.25">
      <c r="A11" t="s">
        <v>54</v>
      </c>
      <c r="B11">
        <v>3020</v>
      </c>
      <c r="C11">
        <v>0.51375000000000004</v>
      </c>
    </row>
    <row r="12" spans="1:12" x14ac:dyDescent="0.25">
      <c r="A12" t="s">
        <v>54</v>
      </c>
      <c r="B12">
        <v>3020</v>
      </c>
      <c r="C12">
        <v>0.51031249999999995</v>
      </c>
    </row>
    <row r="13" spans="1:12" x14ac:dyDescent="0.25">
      <c r="A13" t="s">
        <v>54</v>
      </c>
      <c r="B13">
        <v>3020</v>
      </c>
      <c r="C13">
        <v>0.50875000000000004</v>
      </c>
    </row>
    <row r="14" spans="1:12" x14ac:dyDescent="0.25">
      <c r="A14" t="s">
        <v>54</v>
      </c>
      <c r="B14">
        <v>3020</v>
      </c>
      <c r="C14">
        <v>0.51093749999999905</v>
      </c>
    </row>
    <row r="15" spans="1:12" x14ac:dyDescent="0.25">
      <c r="A15" t="s">
        <v>54</v>
      </c>
      <c r="B15">
        <v>3020</v>
      </c>
      <c r="C15">
        <v>0.5078125</v>
      </c>
    </row>
    <row r="16" spans="1:12" x14ac:dyDescent="0.25">
      <c r="A16" t="s">
        <v>54</v>
      </c>
      <c r="B16">
        <v>3020</v>
      </c>
      <c r="C16">
        <v>0.50875000000000004</v>
      </c>
    </row>
    <row r="17" spans="1:3" x14ac:dyDescent="0.25">
      <c r="A17" t="s">
        <v>54</v>
      </c>
      <c r="B17">
        <v>3020</v>
      </c>
      <c r="C17">
        <v>0.50906249999999997</v>
      </c>
    </row>
    <row r="18" spans="1:3" x14ac:dyDescent="0.25">
      <c r="A18" t="s">
        <v>54</v>
      </c>
      <c r="B18">
        <v>3020</v>
      </c>
      <c r="C18">
        <v>0.50937500000000002</v>
      </c>
    </row>
    <row r="19" spans="1:3" x14ac:dyDescent="0.25">
      <c r="A19" t="s">
        <v>54</v>
      </c>
      <c r="B19">
        <v>3019</v>
      </c>
      <c r="C19">
        <v>0.50968749999999996</v>
      </c>
    </row>
    <row r="20" spans="1:3" x14ac:dyDescent="0.25">
      <c r="A20" t="s">
        <v>54</v>
      </c>
      <c r="B20">
        <v>3020</v>
      </c>
      <c r="C20">
        <v>0.50968749999999996</v>
      </c>
    </row>
    <row r="21" spans="1:3" x14ac:dyDescent="0.25">
      <c r="A21" t="s">
        <v>54</v>
      </c>
      <c r="B21">
        <v>3020</v>
      </c>
      <c r="C21">
        <v>0.50937499999999902</v>
      </c>
    </row>
    <row r="22" spans="1:3" x14ac:dyDescent="0.25">
      <c r="A22" t="s">
        <v>55</v>
      </c>
      <c r="B22">
        <v>20134</v>
      </c>
      <c r="C22">
        <v>0.51607142857142796</v>
      </c>
    </row>
    <row r="23" spans="1:3" x14ac:dyDescent="0.25">
      <c r="A23" t="s">
        <v>55</v>
      </c>
      <c r="B23">
        <v>22147</v>
      </c>
      <c r="C23">
        <v>0.51342391304347801</v>
      </c>
    </row>
    <row r="24" spans="1:3" x14ac:dyDescent="0.25">
      <c r="A24" t="s">
        <v>55</v>
      </c>
      <c r="B24">
        <v>22146</v>
      </c>
      <c r="C24">
        <v>0.508423913043478</v>
      </c>
    </row>
    <row r="25" spans="1:3" x14ac:dyDescent="0.25">
      <c r="A25" t="s">
        <v>55</v>
      </c>
      <c r="B25">
        <v>20133</v>
      </c>
      <c r="C25">
        <v>0.51922619047619001</v>
      </c>
    </row>
    <row r="26" spans="1:3" x14ac:dyDescent="0.25">
      <c r="A26" t="s">
        <v>55</v>
      </c>
      <c r="B26">
        <v>21139</v>
      </c>
      <c r="C26">
        <v>0.52</v>
      </c>
    </row>
    <row r="27" spans="1:3" x14ac:dyDescent="0.25">
      <c r="A27" t="s">
        <v>55</v>
      </c>
      <c r="B27">
        <v>21140</v>
      </c>
      <c r="C27">
        <v>0.510965909090909</v>
      </c>
    </row>
    <row r="28" spans="1:3" x14ac:dyDescent="0.25">
      <c r="A28" t="s">
        <v>55</v>
      </c>
      <c r="B28">
        <v>20134</v>
      </c>
      <c r="C28">
        <v>0.51708333333333301</v>
      </c>
    </row>
    <row r="29" spans="1:3" x14ac:dyDescent="0.25">
      <c r="A29" t="s">
        <v>55</v>
      </c>
      <c r="B29">
        <v>22148</v>
      </c>
      <c r="C29">
        <v>0.51124999999999998</v>
      </c>
    </row>
    <row r="30" spans="1:3" x14ac:dyDescent="0.25">
      <c r="A30" t="s">
        <v>55</v>
      </c>
      <c r="B30">
        <v>21140</v>
      </c>
      <c r="C30">
        <v>0.50869318181818102</v>
      </c>
    </row>
    <row r="31" spans="1:3" x14ac:dyDescent="0.25">
      <c r="A31" t="s">
        <v>55</v>
      </c>
      <c r="B31">
        <v>22147</v>
      </c>
      <c r="C31">
        <v>0.509130434782608</v>
      </c>
    </row>
    <row r="32" spans="1:3" x14ac:dyDescent="0.25">
      <c r="A32" t="s">
        <v>55</v>
      </c>
      <c r="B32">
        <v>21142</v>
      </c>
      <c r="C32">
        <v>0.50874999999999904</v>
      </c>
    </row>
    <row r="33" spans="1:3" x14ac:dyDescent="0.25">
      <c r="A33" t="s">
        <v>55</v>
      </c>
      <c r="B33">
        <v>22148</v>
      </c>
      <c r="C33">
        <v>0.51086956521739102</v>
      </c>
    </row>
    <row r="34" spans="1:3" x14ac:dyDescent="0.25">
      <c r="A34" t="s">
        <v>55</v>
      </c>
      <c r="B34">
        <v>22146</v>
      </c>
      <c r="C34">
        <v>0.50592391304347795</v>
      </c>
    </row>
    <row r="35" spans="1:3" x14ac:dyDescent="0.25">
      <c r="A35" t="s">
        <v>55</v>
      </c>
      <c r="B35">
        <v>21139</v>
      </c>
      <c r="C35">
        <v>0.51068181818181801</v>
      </c>
    </row>
    <row r="36" spans="1:3" x14ac:dyDescent="0.25">
      <c r="A36" t="s">
        <v>55</v>
      </c>
      <c r="B36">
        <v>20134</v>
      </c>
      <c r="C36">
        <v>0.51464285714285696</v>
      </c>
    </row>
    <row r="37" spans="1:3" x14ac:dyDescent="0.25">
      <c r="A37" t="s">
        <v>55</v>
      </c>
      <c r="B37">
        <v>20136</v>
      </c>
      <c r="C37">
        <v>0.51619047619047598</v>
      </c>
    </row>
    <row r="38" spans="1:3" x14ac:dyDescent="0.25">
      <c r="A38" t="s">
        <v>55</v>
      </c>
      <c r="B38">
        <v>21140</v>
      </c>
      <c r="C38">
        <v>0.51090909090909098</v>
      </c>
    </row>
    <row r="39" spans="1:3" x14ac:dyDescent="0.25">
      <c r="A39" t="s">
        <v>55</v>
      </c>
      <c r="B39">
        <v>21139</v>
      </c>
      <c r="C39">
        <v>0.50676136363636304</v>
      </c>
    </row>
    <row r="40" spans="1:3" x14ac:dyDescent="0.25">
      <c r="A40" t="s">
        <v>55</v>
      </c>
      <c r="B40">
        <v>22147</v>
      </c>
      <c r="C40">
        <v>0.51086956521739102</v>
      </c>
    </row>
    <row r="41" spans="1:3" x14ac:dyDescent="0.25">
      <c r="A41" t="s">
        <v>55</v>
      </c>
      <c r="B41">
        <v>20135</v>
      </c>
      <c r="C41">
        <v>0.51732142857142804</v>
      </c>
    </row>
    <row r="42" spans="1:3" x14ac:dyDescent="0.25">
      <c r="A42" t="s">
        <v>58</v>
      </c>
      <c r="B42">
        <v>4027</v>
      </c>
      <c r="C42">
        <v>0.52774999999999905</v>
      </c>
    </row>
    <row r="43" spans="1:3" x14ac:dyDescent="0.25">
      <c r="A43" t="s">
        <v>58</v>
      </c>
      <c r="B43">
        <v>5033</v>
      </c>
      <c r="C43">
        <v>0.51270833333333299</v>
      </c>
    </row>
    <row r="44" spans="1:3" x14ac:dyDescent="0.25">
      <c r="A44" t="s">
        <v>58</v>
      </c>
      <c r="B44">
        <v>5033</v>
      </c>
      <c r="C44">
        <v>0.53562499999999902</v>
      </c>
    </row>
    <row r="45" spans="1:3" x14ac:dyDescent="0.25">
      <c r="A45" t="s">
        <v>58</v>
      </c>
      <c r="B45">
        <v>4026</v>
      </c>
      <c r="C45">
        <v>0.52849999999999997</v>
      </c>
    </row>
    <row r="46" spans="1:3" x14ac:dyDescent="0.25">
      <c r="A46" t="s">
        <v>58</v>
      </c>
      <c r="B46">
        <v>5034</v>
      </c>
      <c r="C46">
        <v>0.51124999999999998</v>
      </c>
    </row>
    <row r="47" spans="1:3" x14ac:dyDescent="0.25">
      <c r="A47" t="s">
        <v>58</v>
      </c>
      <c r="B47">
        <v>5034</v>
      </c>
      <c r="C47">
        <v>0.52645833333333303</v>
      </c>
    </row>
    <row r="48" spans="1:3" x14ac:dyDescent="0.25">
      <c r="A48" t="s">
        <v>58</v>
      </c>
      <c r="B48">
        <v>4027</v>
      </c>
      <c r="C48">
        <v>0.53</v>
      </c>
    </row>
    <row r="49" spans="1:3" x14ac:dyDescent="0.25">
      <c r="A49" t="s">
        <v>58</v>
      </c>
      <c r="B49">
        <v>5033</v>
      </c>
      <c r="C49">
        <v>0.51145833333333302</v>
      </c>
    </row>
    <row r="50" spans="1:3" x14ac:dyDescent="0.25">
      <c r="A50" t="s">
        <v>58</v>
      </c>
      <c r="B50">
        <v>5033</v>
      </c>
      <c r="C50">
        <v>0.52833333333333299</v>
      </c>
    </row>
    <row r="51" spans="1:3" x14ac:dyDescent="0.25">
      <c r="A51" t="s">
        <v>58</v>
      </c>
      <c r="B51">
        <v>4027</v>
      </c>
      <c r="C51">
        <v>0.52600000000000002</v>
      </c>
    </row>
    <row r="52" spans="1:3" x14ac:dyDescent="0.25">
      <c r="A52" t="s">
        <v>58</v>
      </c>
      <c r="B52">
        <v>5033</v>
      </c>
      <c r="C52">
        <v>0.50645833333333301</v>
      </c>
    </row>
    <row r="53" spans="1:3" x14ac:dyDescent="0.25">
      <c r="A53" t="s">
        <v>58</v>
      </c>
      <c r="B53">
        <v>5033</v>
      </c>
      <c r="C53">
        <v>0.52749999999999997</v>
      </c>
    </row>
    <row r="54" spans="1:3" x14ac:dyDescent="0.25">
      <c r="A54" t="s">
        <v>58</v>
      </c>
      <c r="B54">
        <v>4027</v>
      </c>
      <c r="C54">
        <v>0.53049999999999997</v>
      </c>
    </row>
    <row r="55" spans="1:3" x14ac:dyDescent="0.25">
      <c r="A55" t="s">
        <v>58</v>
      </c>
      <c r="B55">
        <v>5034</v>
      </c>
      <c r="C55">
        <v>0.53166666666666595</v>
      </c>
    </row>
    <row r="56" spans="1:3" x14ac:dyDescent="0.25">
      <c r="A56" t="s">
        <v>58</v>
      </c>
      <c r="B56">
        <v>4027</v>
      </c>
      <c r="C56">
        <v>0.52524999999999999</v>
      </c>
    </row>
    <row r="57" spans="1:3" x14ac:dyDescent="0.25">
      <c r="A57" t="s">
        <v>58</v>
      </c>
      <c r="B57">
        <v>5034</v>
      </c>
      <c r="C57">
        <v>0.52687499999999998</v>
      </c>
    </row>
    <row r="58" spans="1:3" x14ac:dyDescent="0.25">
      <c r="A58" t="s">
        <v>58</v>
      </c>
      <c r="B58">
        <v>4026</v>
      </c>
      <c r="C58">
        <v>0.52849999999999997</v>
      </c>
    </row>
    <row r="59" spans="1:3" x14ac:dyDescent="0.25">
      <c r="A59" t="s">
        <v>58</v>
      </c>
      <c r="B59">
        <v>5034</v>
      </c>
      <c r="C59">
        <v>0.52458333333333296</v>
      </c>
    </row>
    <row r="60" spans="1:3" x14ac:dyDescent="0.25">
      <c r="A60" t="s">
        <v>58</v>
      </c>
      <c r="B60">
        <v>5033</v>
      </c>
      <c r="C60">
        <v>0.52875000000000005</v>
      </c>
    </row>
    <row r="61" spans="1:3" x14ac:dyDescent="0.25">
      <c r="A61" t="s">
        <v>58</v>
      </c>
      <c r="B61">
        <v>4026</v>
      </c>
      <c r="C61">
        <v>0.52825</v>
      </c>
    </row>
    <row r="62" spans="1:3" x14ac:dyDescent="0.25">
      <c r="A62" t="s">
        <v>59</v>
      </c>
      <c r="B62">
        <v>54361</v>
      </c>
      <c r="C62">
        <v>0.53011363636363595</v>
      </c>
    </row>
    <row r="63" spans="1:3" x14ac:dyDescent="0.25">
      <c r="A63" t="s">
        <v>59</v>
      </c>
      <c r="B63">
        <v>55368</v>
      </c>
      <c r="C63">
        <v>0.53178571428571397</v>
      </c>
    </row>
    <row r="64" spans="1:3" x14ac:dyDescent="0.25">
      <c r="A64" t="s">
        <v>59</v>
      </c>
      <c r="B64">
        <v>54361</v>
      </c>
      <c r="C64">
        <v>0.53247727272727197</v>
      </c>
    </row>
    <row r="65" spans="1:3" x14ac:dyDescent="0.25">
      <c r="A65" t="s">
        <v>59</v>
      </c>
      <c r="B65">
        <v>54362</v>
      </c>
      <c r="C65">
        <v>0.53270454545454504</v>
      </c>
    </row>
    <row r="66" spans="1:3" x14ac:dyDescent="0.25">
      <c r="A66" t="s">
        <v>59</v>
      </c>
      <c r="B66">
        <v>54360</v>
      </c>
      <c r="C66">
        <v>0.53327272727272701</v>
      </c>
    </row>
    <row r="67" spans="1:3" x14ac:dyDescent="0.25">
      <c r="A67" t="s">
        <v>59</v>
      </c>
      <c r="B67">
        <v>54361</v>
      </c>
      <c r="C67">
        <v>0.53302272727272704</v>
      </c>
    </row>
    <row r="68" spans="1:3" x14ac:dyDescent="0.25">
      <c r="A68" t="s">
        <v>59</v>
      </c>
      <c r="B68">
        <v>55368</v>
      </c>
      <c r="C68">
        <v>0.53220982142857098</v>
      </c>
    </row>
    <row r="69" spans="1:3" x14ac:dyDescent="0.25">
      <c r="A69" t="s">
        <v>59</v>
      </c>
      <c r="B69">
        <v>55369</v>
      </c>
      <c r="C69">
        <v>0.53082589285714199</v>
      </c>
    </row>
    <row r="70" spans="1:3" x14ac:dyDescent="0.25">
      <c r="A70" t="s">
        <v>59</v>
      </c>
      <c r="B70">
        <v>54360</v>
      </c>
      <c r="C70">
        <v>0.53349999999999997</v>
      </c>
    </row>
    <row r="71" spans="1:3" x14ac:dyDescent="0.25">
      <c r="A71" t="s">
        <v>59</v>
      </c>
      <c r="B71">
        <v>54362</v>
      </c>
      <c r="C71">
        <v>0.53284090909090898</v>
      </c>
    </row>
    <row r="72" spans="1:3" x14ac:dyDescent="0.25">
      <c r="A72" t="s">
        <v>59</v>
      </c>
      <c r="B72">
        <v>54360</v>
      </c>
      <c r="C72">
        <v>0.532568181818181</v>
      </c>
    </row>
    <row r="73" spans="1:3" x14ac:dyDescent="0.25">
      <c r="A73" t="s">
        <v>59</v>
      </c>
      <c r="B73">
        <v>54361</v>
      </c>
      <c r="C73">
        <v>0.53197727272727202</v>
      </c>
    </row>
    <row r="74" spans="1:3" x14ac:dyDescent="0.25">
      <c r="A74" t="s">
        <v>59</v>
      </c>
      <c r="B74">
        <v>55368</v>
      </c>
      <c r="C74">
        <v>0.53426339285714197</v>
      </c>
    </row>
    <row r="75" spans="1:3" x14ac:dyDescent="0.25">
      <c r="A75" t="s">
        <v>59</v>
      </c>
      <c r="B75">
        <v>55370</v>
      </c>
      <c r="C75">
        <v>0.53296874999999999</v>
      </c>
    </row>
    <row r="76" spans="1:3" x14ac:dyDescent="0.25">
      <c r="A76" t="s">
        <v>59</v>
      </c>
      <c r="B76">
        <v>54362</v>
      </c>
      <c r="C76">
        <v>0.53297727272727202</v>
      </c>
    </row>
    <row r="77" spans="1:3" x14ac:dyDescent="0.25">
      <c r="A77" t="s">
        <v>59</v>
      </c>
      <c r="B77">
        <v>55368</v>
      </c>
      <c r="C77">
        <v>0.53328125000000004</v>
      </c>
    </row>
    <row r="78" spans="1:3" x14ac:dyDescent="0.25">
      <c r="A78" t="s">
        <v>59</v>
      </c>
      <c r="B78">
        <v>54359</v>
      </c>
      <c r="C78">
        <v>0.53325</v>
      </c>
    </row>
    <row r="79" spans="1:3" x14ac:dyDescent="0.25">
      <c r="A79" t="s">
        <v>59</v>
      </c>
      <c r="B79">
        <v>54362</v>
      </c>
      <c r="C79">
        <v>0.53281818181818197</v>
      </c>
    </row>
    <row r="80" spans="1:3" x14ac:dyDescent="0.25">
      <c r="A80" t="s">
        <v>59</v>
      </c>
      <c r="B80">
        <v>54359</v>
      </c>
      <c r="C80">
        <v>0.53270454545454504</v>
      </c>
    </row>
    <row r="81" spans="1:3" x14ac:dyDescent="0.25">
      <c r="A81" t="s">
        <v>59</v>
      </c>
      <c r="B81">
        <v>54362</v>
      </c>
      <c r="C81">
        <v>0.53279545454545396</v>
      </c>
    </row>
    <row r="82" spans="1:3" x14ac:dyDescent="0.25">
      <c r="A82" t="s">
        <v>57</v>
      </c>
      <c r="B82">
        <v>122813</v>
      </c>
      <c r="C82">
        <v>0.53248983739837397</v>
      </c>
    </row>
    <row r="83" spans="1:3" x14ac:dyDescent="0.25">
      <c r="A83" t="s">
        <v>57</v>
      </c>
      <c r="B83">
        <v>123822</v>
      </c>
      <c r="C83">
        <v>0.53245967741935496</v>
      </c>
    </row>
    <row r="84" spans="1:3" x14ac:dyDescent="0.25">
      <c r="A84" t="s">
        <v>57</v>
      </c>
      <c r="B84">
        <v>124828</v>
      </c>
      <c r="C84">
        <v>0.53146000000000004</v>
      </c>
    </row>
    <row r="85" spans="1:3" x14ac:dyDescent="0.25">
      <c r="A85" t="s">
        <v>57</v>
      </c>
      <c r="B85">
        <v>123821</v>
      </c>
      <c r="C85">
        <v>0.53181451612903197</v>
      </c>
    </row>
    <row r="86" spans="1:3" x14ac:dyDescent="0.25">
      <c r="A86" t="s">
        <v>57</v>
      </c>
      <c r="B86">
        <v>124830</v>
      </c>
      <c r="C86">
        <v>0.53173000000000004</v>
      </c>
    </row>
    <row r="87" spans="1:3" x14ac:dyDescent="0.25">
      <c r="A87" t="s">
        <v>57</v>
      </c>
      <c r="B87">
        <v>125837</v>
      </c>
      <c r="C87">
        <v>0.53062500000000001</v>
      </c>
    </row>
    <row r="88" spans="1:3" x14ac:dyDescent="0.25">
      <c r="A88" t="s">
        <v>57</v>
      </c>
      <c r="B88">
        <v>124826</v>
      </c>
      <c r="C88">
        <v>0.53168000000000004</v>
      </c>
    </row>
    <row r="89" spans="1:3" x14ac:dyDescent="0.25">
      <c r="A89" t="s">
        <v>57</v>
      </c>
      <c r="B89">
        <v>123826</v>
      </c>
      <c r="C89">
        <v>0.53187499999999999</v>
      </c>
    </row>
    <row r="90" spans="1:3" x14ac:dyDescent="0.25">
      <c r="A90" t="s">
        <v>57</v>
      </c>
      <c r="B90">
        <v>125834</v>
      </c>
      <c r="C90">
        <v>0.53096230158730096</v>
      </c>
    </row>
    <row r="91" spans="1:3" x14ac:dyDescent="0.25">
      <c r="A91" t="s">
        <v>57</v>
      </c>
      <c r="B91">
        <v>123824</v>
      </c>
      <c r="C91">
        <v>0.53268145161290203</v>
      </c>
    </row>
    <row r="92" spans="1:3" x14ac:dyDescent="0.25">
      <c r="A92" t="s">
        <v>57</v>
      </c>
      <c r="B92">
        <v>123822</v>
      </c>
      <c r="C92">
        <v>0.53475806451612895</v>
      </c>
    </row>
    <row r="93" spans="1:3" x14ac:dyDescent="0.25">
      <c r="A93" t="s">
        <v>57</v>
      </c>
      <c r="B93">
        <v>124831</v>
      </c>
      <c r="C93">
        <v>0.53090000000000004</v>
      </c>
    </row>
    <row r="94" spans="1:3" x14ac:dyDescent="0.25">
      <c r="A94" t="s">
        <v>57</v>
      </c>
      <c r="B94">
        <v>122816</v>
      </c>
      <c r="C94">
        <v>0.53099593495935005</v>
      </c>
    </row>
    <row r="95" spans="1:3" x14ac:dyDescent="0.25">
      <c r="A95" t="s">
        <v>57</v>
      </c>
      <c r="B95">
        <v>123822</v>
      </c>
      <c r="C95">
        <v>0.53166330645161297</v>
      </c>
    </row>
    <row r="96" spans="1:3" x14ac:dyDescent="0.25">
      <c r="A96" t="s">
        <v>57</v>
      </c>
      <c r="B96">
        <v>129862</v>
      </c>
      <c r="C96">
        <v>0.53</v>
      </c>
    </row>
    <row r="97" spans="1:3" x14ac:dyDescent="0.25">
      <c r="A97" t="s">
        <v>57</v>
      </c>
      <c r="B97">
        <v>122818</v>
      </c>
      <c r="C97">
        <v>0.53115853658536605</v>
      </c>
    </row>
    <row r="98" spans="1:3" x14ac:dyDescent="0.25">
      <c r="A98" t="s">
        <v>57</v>
      </c>
      <c r="B98">
        <v>123823</v>
      </c>
      <c r="C98">
        <v>0.53119959677419304</v>
      </c>
    </row>
    <row r="99" spans="1:3" x14ac:dyDescent="0.25">
      <c r="A99" t="s">
        <v>57</v>
      </c>
      <c r="B99">
        <v>122819</v>
      </c>
      <c r="C99">
        <v>0.53123983739837399</v>
      </c>
    </row>
    <row r="100" spans="1:3" x14ac:dyDescent="0.25">
      <c r="A100" t="s">
        <v>57</v>
      </c>
      <c r="B100">
        <v>124835</v>
      </c>
      <c r="C100">
        <v>0.53090999999999999</v>
      </c>
    </row>
    <row r="101" spans="1:3" x14ac:dyDescent="0.25">
      <c r="A101" t="s">
        <v>57</v>
      </c>
      <c r="B101">
        <v>123803</v>
      </c>
      <c r="C101">
        <v>0.531078629032258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K1" zoomScale="80" zoomScaleNormal="80" workbookViewId="0">
      <selection activeCell="S2" sqref="S2:S11"/>
    </sheetView>
  </sheetViews>
  <sheetFormatPr baseColWidth="10" defaultColWidth="9.140625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6.28515625" bestFit="1" customWidth="1"/>
    <col min="5" max="5" width="14.85546875" bestFit="1" customWidth="1"/>
    <col min="6" max="6" width="20.85546875" bestFit="1" customWidth="1"/>
    <col min="7" max="7" width="21.28515625" bestFit="1" customWidth="1"/>
    <col min="8" max="8" width="18.7109375" bestFit="1" customWidth="1"/>
    <col min="9" max="9" width="19.140625" bestFit="1" customWidth="1"/>
    <col min="10" max="10" width="14.85546875" bestFit="1" customWidth="1"/>
    <col min="11" max="11" width="15.42578125" bestFit="1" customWidth="1"/>
    <col min="12" max="12" width="14.7109375" bestFit="1" customWidth="1"/>
    <col min="13" max="13" width="10.140625" bestFit="1" customWidth="1"/>
    <col min="14" max="14" width="15.140625" bestFit="1" customWidth="1"/>
    <col min="15" max="15" width="15.5703125" bestFit="1" customWidth="1"/>
    <col min="16" max="16" width="14.7109375" bestFit="1" customWidth="1"/>
    <col min="17" max="17" width="13" bestFit="1" customWidth="1"/>
    <col min="18" max="18" width="18.42578125" bestFit="1" customWidth="1"/>
    <col min="19" max="19" width="19" bestFit="1" customWidth="1"/>
    <col min="20" max="20" width="20.5703125" bestFit="1" customWidth="1"/>
    <col min="21" max="21" width="21.140625" bestFit="1" customWidth="1"/>
    <col min="22" max="22" width="28" bestFit="1" customWidth="1"/>
    <col min="23" max="23" width="28.42578125" bestFit="1" customWidth="1"/>
    <col min="24" max="24" width="14.140625" bestFit="1" customWidth="1"/>
    <col min="25" max="25" width="14.7109375" bestFit="1" customWidth="1"/>
    <col min="26" max="26" width="21.5703125" bestFit="1" customWidth="1"/>
    <col min="27" max="27" width="22" bestFit="1" customWidth="1"/>
    <col min="28" max="28" width="16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33</v>
      </c>
      <c r="B2" t="s">
        <v>31</v>
      </c>
      <c r="C2">
        <v>1</v>
      </c>
      <c r="D2">
        <v>4382.45694</v>
      </c>
      <c r="E2">
        <v>0.999</v>
      </c>
      <c r="F2">
        <v>826</v>
      </c>
      <c r="G2">
        <v>0.188</v>
      </c>
      <c r="H2">
        <v>0</v>
      </c>
      <c r="I2">
        <v>0</v>
      </c>
      <c r="J2">
        <v>7671</v>
      </c>
      <c r="K2">
        <v>2E-3</v>
      </c>
      <c r="L2">
        <v>6119357927</v>
      </c>
      <c r="M2">
        <v>1.3959999999999999</v>
      </c>
      <c r="N2">
        <v>5075717745</v>
      </c>
      <c r="O2">
        <v>0.83</v>
      </c>
      <c r="P2">
        <v>522914166</v>
      </c>
      <c r="Q2">
        <v>119.32</v>
      </c>
      <c r="R2">
        <v>42124505</v>
      </c>
      <c r="S2">
        <v>8.06</v>
      </c>
      <c r="T2">
        <v>1673662826</v>
      </c>
      <c r="U2">
        <v>381.90100000000001</v>
      </c>
      <c r="V2">
        <v>8528929</v>
      </c>
      <c r="W2">
        <v>0.51</v>
      </c>
      <c r="X2">
        <v>43553576</v>
      </c>
      <c r="Y2">
        <v>9.9380000000000006</v>
      </c>
      <c r="Z2">
        <v>4847106</v>
      </c>
      <c r="AA2">
        <v>11.13</v>
      </c>
      <c r="AB2">
        <v>4.3873424500000002</v>
      </c>
    </row>
    <row r="3" spans="1:28" x14ac:dyDescent="0.25">
      <c r="A3" t="s">
        <v>33</v>
      </c>
      <c r="B3" t="s">
        <v>31</v>
      </c>
      <c r="C3">
        <v>2</v>
      </c>
      <c r="D3">
        <v>4414.1568850000003</v>
      </c>
      <c r="E3">
        <v>0.999</v>
      </c>
      <c r="F3">
        <v>823</v>
      </c>
      <c r="G3">
        <v>0.186</v>
      </c>
      <c r="H3">
        <v>0</v>
      </c>
      <c r="I3">
        <v>0</v>
      </c>
      <c r="J3">
        <v>7634</v>
      </c>
      <c r="K3">
        <v>2E-3</v>
      </c>
      <c r="L3">
        <v>6163451109</v>
      </c>
      <c r="M3">
        <v>1.3959999999999999</v>
      </c>
      <c r="N3">
        <v>5061556452</v>
      </c>
      <c r="O3">
        <v>0.82</v>
      </c>
      <c r="P3">
        <v>524518446</v>
      </c>
      <c r="Q3">
        <v>118.82599999999999</v>
      </c>
      <c r="R3">
        <v>45763305</v>
      </c>
      <c r="S3">
        <v>8.7200000000000006</v>
      </c>
      <c r="T3">
        <v>1680646598</v>
      </c>
      <c r="U3">
        <v>380.74</v>
      </c>
      <c r="V3">
        <v>8449958</v>
      </c>
      <c r="W3">
        <v>0.5</v>
      </c>
      <c r="X3">
        <v>43536898</v>
      </c>
      <c r="Y3">
        <v>9.8629999999999995</v>
      </c>
      <c r="Z3">
        <v>4709277</v>
      </c>
      <c r="AA3">
        <v>10.82</v>
      </c>
      <c r="AB3">
        <v>4.4181079270000003</v>
      </c>
    </row>
    <row r="4" spans="1:28" x14ac:dyDescent="0.25">
      <c r="A4" t="s">
        <v>33</v>
      </c>
      <c r="B4" t="s">
        <v>31</v>
      </c>
      <c r="C4">
        <v>3</v>
      </c>
      <c r="D4">
        <v>4365.5317269999996</v>
      </c>
      <c r="E4">
        <v>0.999</v>
      </c>
      <c r="F4">
        <v>817</v>
      </c>
      <c r="G4">
        <v>0.187</v>
      </c>
      <c r="H4">
        <v>0</v>
      </c>
      <c r="I4">
        <v>0</v>
      </c>
      <c r="J4">
        <v>7584</v>
      </c>
      <c r="K4">
        <v>2E-3</v>
      </c>
      <c r="L4">
        <v>6095677808</v>
      </c>
      <c r="M4">
        <v>1.3959999999999999</v>
      </c>
      <c r="N4">
        <v>5024979968</v>
      </c>
      <c r="O4">
        <v>0.82</v>
      </c>
      <c r="P4">
        <v>520293646</v>
      </c>
      <c r="Q4">
        <v>119.182</v>
      </c>
      <c r="R4">
        <v>42106017</v>
      </c>
      <c r="S4">
        <v>8.09</v>
      </c>
      <c r="T4">
        <v>1671183645</v>
      </c>
      <c r="U4">
        <v>382.81299999999999</v>
      </c>
      <c r="V4">
        <v>8513783</v>
      </c>
      <c r="W4">
        <v>0.51</v>
      </c>
      <c r="X4">
        <v>41623360</v>
      </c>
      <c r="Y4">
        <v>9.5350000000000001</v>
      </c>
      <c r="Z4">
        <v>4605325</v>
      </c>
      <c r="AA4">
        <v>11.06</v>
      </c>
      <c r="AB4">
        <v>4.3695142090000001</v>
      </c>
    </row>
    <row r="5" spans="1:28" x14ac:dyDescent="0.25">
      <c r="A5" t="s">
        <v>33</v>
      </c>
      <c r="B5" t="s">
        <v>31</v>
      </c>
      <c r="C5">
        <v>4</v>
      </c>
      <c r="D5">
        <v>4415.0863639999998</v>
      </c>
      <c r="E5">
        <v>0.999</v>
      </c>
      <c r="F5">
        <v>811</v>
      </c>
      <c r="G5">
        <v>0.184</v>
      </c>
      <c r="H5">
        <v>0</v>
      </c>
      <c r="I5">
        <v>0</v>
      </c>
      <c r="J5">
        <v>7634</v>
      </c>
      <c r="K5">
        <v>2E-3</v>
      </c>
      <c r="L5">
        <v>6164382069</v>
      </c>
      <c r="M5">
        <v>1.3959999999999999</v>
      </c>
      <c r="N5">
        <v>5056055234</v>
      </c>
      <c r="O5">
        <v>0.82</v>
      </c>
      <c r="P5">
        <v>523855496</v>
      </c>
      <c r="Q5">
        <v>118.651</v>
      </c>
      <c r="R5">
        <v>44993372</v>
      </c>
      <c r="S5">
        <v>8.59</v>
      </c>
      <c r="T5">
        <v>1685554559</v>
      </c>
      <c r="U5">
        <v>381.77199999999999</v>
      </c>
      <c r="V5">
        <v>8860290</v>
      </c>
      <c r="W5">
        <v>0.53</v>
      </c>
      <c r="X5">
        <v>42828226</v>
      </c>
      <c r="Y5">
        <v>9.6999999999999993</v>
      </c>
      <c r="Z5">
        <v>4816329</v>
      </c>
      <c r="AA5">
        <v>11.25</v>
      </c>
      <c r="AB5">
        <v>4.4198873189999999</v>
      </c>
    </row>
    <row r="6" spans="1:28" x14ac:dyDescent="0.25">
      <c r="A6" t="s">
        <v>33</v>
      </c>
      <c r="B6" t="s">
        <v>31</v>
      </c>
      <c r="C6">
        <v>5</v>
      </c>
      <c r="D6">
        <v>4399.5679309999996</v>
      </c>
      <c r="E6">
        <v>0.999</v>
      </c>
      <c r="F6">
        <v>818</v>
      </c>
      <c r="G6">
        <v>0.186</v>
      </c>
      <c r="H6">
        <v>0</v>
      </c>
      <c r="I6">
        <v>0</v>
      </c>
      <c r="J6">
        <v>7619</v>
      </c>
      <c r="K6">
        <v>2E-3</v>
      </c>
      <c r="L6">
        <v>6143020145</v>
      </c>
      <c r="M6">
        <v>1.3959999999999999</v>
      </c>
      <c r="N6">
        <v>5052432541</v>
      </c>
      <c r="O6">
        <v>0.82</v>
      </c>
      <c r="P6">
        <v>522351484</v>
      </c>
      <c r="Q6">
        <v>118.72799999999999</v>
      </c>
      <c r="R6">
        <v>42671544</v>
      </c>
      <c r="S6">
        <v>8.17</v>
      </c>
      <c r="T6">
        <v>1683037878</v>
      </c>
      <c r="U6">
        <v>382.54599999999999</v>
      </c>
      <c r="V6">
        <v>9035689</v>
      </c>
      <c r="W6">
        <v>0.54</v>
      </c>
      <c r="X6">
        <v>43258899</v>
      </c>
      <c r="Y6">
        <v>9.8330000000000002</v>
      </c>
      <c r="Z6">
        <v>4859581</v>
      </c>
      <c r="AA6">
        <v>11.23</v>
      </c>
      <c r="AB6">
        <v>4.4046833200000002</v>
      </c>
    </row>
    <row r="7" spans="1:28" x14ac:dyDescent="0.25">
      <c r="A7" t="s">
        <v>33</v>
      </c>
      <c r="B7" t="s">
        <v>31</v>
      </c>
      <c r="C7">
        <v>6</v>
      </c>
      <c r="D7">
        <v>4407.5730860000003</v>
      </c>
      <c r="E7">
        <v>0.999</v>
      </c>
      <c r="F7">
        <v>825</v>
      </c>
      <c r="G7">
        <v>0.187</v>
      </c>
      <c r="H7">
        <v>0</v>
      </c>
      <c r="I7">
        <v>0</v>
      </c>
      <c r="J7">
        <v>7635</v>
      </c>
      <c r="K7">
        <v>2E-3</v>
      </c>
      <c r="L7">
        <v>6131126439</v>
      </c>
      <c r="M7">
        <v>1.391</v>
      </c>
      <c r="N7">
        <v>5049391678</v>
      </c>
      <c r="O7">
        <v>0.82</v>
      </c>
      <c r="P7">
        <v>521707727</v>
      </c>
      <c r="Q7">
        <v>118.366</v>
      </c>
      <c r="R7">
        <v>42902536</v>
      </c>
      <c r="S7">
        <v>8.2200000000000006</v>
      </c>
      <c r="T7">
        <v>1678200786</v>
      </c>
      <c r="U7">
        <v>380.75400000000002</v>
      </c>
      <c r="V7">
        <v>8689788</v>
      </c>
      <c r="W7">
        <v>0.52</v>
      </c>
      <c r="X7">
        <v>43080530</v>
      </c>
      <c r="Y7">
        <v>9.7739999999999991</v>
      </c>
      <c r="Z7">
        <v>4923407</v>
      </c>
      <c r="AA7">
        <v>11.43</v>
      </c>
      <c r="AB7">
        <v>4.4135140240000004</v>
      </c>
    </row>
    <row r="8" spans="1:28" x14ac:dyDescent="0.25">
      <c r="A8" t="s">
        <v>33</v>
      </c>
      <c r="B8" t="s">
        <v>31</v>
      </c>
      <c r="C8">
        <v>7</v>
      </c>
      <c r="D8">
        <v>4403.0806940000002</v>
      </c>
      <c r="E8">
        <v>0.999</v>
      </c>
      <c r="F8">
        <v>817</v>
      </c>
      <c r="G8">
        <v>0.186</v>
      </c>
      <c r="H8">
        <v>0</v>
      </c>
      <c r="I8">
        <v>0</v>
      </c>
      <c r="J8">
        <v>7620</v>
      </c>
      <c r="K8">
        <v>2E-3</v>
      </c>
      <c r="L8">
        <v>6142885026</v>
      </c>
      <c r="M8">
        <v>1.395</v>
      </c>
      <c r="N8">
        <v>5082320016</v>
      </c>
      <c r="O8">
        <v>0.83</v>
      </c>
      <c r="P8">
        <v>521367465</v>
      </c>
      <c r="Q8">
        <v>118.41</v>
      </c>
      <c r="R8">
        <v>43626914</v>
      </c>
      <c r="S8">
        <v>8.3699999999999992</v>
      </c>
      <c r="T8">
        <v>1680472058</v>
      </c>
      <c r="U8">
        <v>381.65800000000002</v>
      </c>
      <c r="V8">
        <v>8696652</v>
      </c>
      <c r="W8">
        <v>0.52</v>
      </c>
      <c r="X8">
        <v>44159370</v>
      </c>
      <c r="Y8">
        <v>10.029</v>
      </c>
      <c r="Z8">
        <v>4935353</v>
      </c>
      <c r="AA8">
        <v>11.18</v>
      </c>
      <c r="AB8">
        <v>4.4092696680000003</v>
      </c>
    </row>
    <row r="9" spans="1:28" x14ac:dyDescent="0.25">
      <c r="A9" t="s">
        <v>33</v>
      </c>
      <c r="B9" t="s">
        <v>31</v>
      </c>
      <c r="C9">
        <v>8</v>
      </c>
      <c r="D9">
        <v>4385.300432</v>
      </c>
      <c r="E9">
        <v>0.998</v>
      </c>
      <c r="F9">
        <v>828</v>
      </c>
      <c r="G9">
        <v>0.189</v>
      </c>
      <c r="H9">
        <v>0</v>
      </c>
      <c r="I9">
        <v>0</v>
      </c>
      <c r="J9">
        <v>7603</v>
      </c>
      <c r="K9">
        <v>2E-3</v>
      </c>
      <c r="L9">
        <v>6115695629</v>
      </c>
      <c r="M9">
        <v>1.395</v>
      </c>
      <c r="N9">
        <v>5037807315</v>
      </c>
      <c r="O9">
        <v>0.82</v>
      </c>
      <c r="P9">
        <v>522124609</v>
      </c>
      <c r="Q9">
        <v>119.062</v>
      </c>
      <c r="R9">
        <v>42899485</v>
      </c>
      <c r="S9">
        <v>8.2200000000000006</v>
      </c>
      <c r="T9">
        <v>1668609583</v>
      </c>
      <c r="U9">
        <v>380.50099999999998</v>
      </c>
      <c r="V9">
        <v>8563401</v>
      </c>
      <c r="W9">
        <v>0.51</v>
      </c>
      <c r="X9">
        <v>42891489</v>
      </c>
      <c r="Y9">
        <v>9.7810000000000006</v>
      </c>
      <c r="Z9">
        <v>4918261</v>
      </c>
      <c r="AA9">
        <v>11.47</v>
      </c>
      <c r="AB9">
        <v>4.3920537939999997</v>
      </c>
    </row>
    <row r="10" spans="1:28" x14ac:dyDescent="0.25">
      <c r="A10" t="s">
        <v>33</v>
      </c>
      <c r="B10" t="s">
        <v>31</v>
      </c>
      <c r="C10">
        <v>9</v>
      </c>
      <c r="D10">
        <v>4396.636004</v>
      </c>
      <c r="E10">
        <v>0.999</v>
      </c>
      <c r="F10">
        <v>813</v>
      </c>
      <c r="G10">
        <v>0.185</v>
      </c>
      <c r="H10">
        <v>0</v>
      </c>
      <c r="I10">
        <v>0</v>
      </c>
      <c r="J10">
        <v>7590</v>
      </c>
      <c r="K10">
        <v>2E-3</v>
      </c>
      <c r="L10">
        <v>6121207372</v>
      </c>
      <c r="M10">
        <v>1.3919999999999999</v>
      </c>
      <c r="N10">
        <v>5025924076</v>
      </c>
      <c r="O10">
        <v>0.82</v>
      </c>
      <c r="P10">
        <v>521374742</v>
      </c>
      <c r="Q10">
        <v>118.58499999999999</v>
      </c>
      <c r="R10">
        <v>43416624</v>
      </c>
      <c r="S10">
        <v>8.33</v>
      </c>
      <c r="T10">
        <v>1670246894</v>
      </c>
      <c r="U10">
        <v>379.892</v>
      </c>
      <c r="V10">
        <v>8895927</v>
      </c>
      <c r="W10">
        <v>0.53</v>
      </c>
      <c r="X10">
        <v>42236529</v>
      </c>
      <c r="Y10">
        <v>9.6069999999999993</v>
      </c>
      <c r="Z10">
        <v>4823546</v>
      </c>
      <c r="AA10">
        <v>11.42</v>
      </c>
      <c r="AB10">
        <v>4.4025058919999998</v>
      </c>
    </row>
    <row r="11" spans="1:28" x14ac:dyDescent="0.25">
      <c r="A11" t="s">
        <v>33</v>
      </c>
      <c r="B11" t="s">
        <v>31</v>
      </c>
      <c r="C11">
        <v>10</v>
      </c>
      <c r="D11">
        <v>4442.5672500000001</v>
      </c>
      <c r="E11">
        <v>0.999</v>
      </c>
      <c r="F11">
        <v>832</v>
      </c>
      <c r="G11">
        <v>0.187</v>
      </c>
      <c r="H11">
        <v>0</v>
      </c>
      <c r="I11">
        <v>0</v>
      </c>
      <c r="J11">
        <v>7872</v>
      </c>
      <c r="K11">
        <v>2E-3</v>
      </c>
      <c r="L11">
        <v>6202780585</v>
      </c>
      <c r="M11">
        <v>1.3959999999999999</v>
      </c>
      <c r="N11">
        <v>5107975474</v>
      </c>
      <c r="O11">
        <v>0.82</v>
      </c>
      <c r="P11">
        <v>530190499</v>
      </c>
      <c r="Q11">
        <v>119.343</v>
      </c>
      <c r="R11">
        <v>42282094</v>
      </c>
      <c r="S11">
        <v>7.97</v>
      </c>
      <c r="T11">
        <v>1706482670</v>
      </c>
      <c r="U11">
        <v>384.12099999999998</v>
      </c>
      <c r="V11">
        <v>8987009</v>
      </c>
      <c r="W11">
        <v>0.53</v>
      </c>
      <c r="X11">
        <v>42538404</v>
      </c>
      <c r="Y11">
        <v>9.5749999999999993</v>
      </c>
      <c r="Z11">
        <v>4719022</v>
      </c>
      <c r="AA11">
        <v>11.09</v>
      </c>
      <c r="AB11">
        <v>4.4480154169999997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1016-114A-4E5A-A915-5F527F7B69E9}">
  <dimension ref="A1:Y81"/>
  <sheetViews>
    <sheetView zoomScale="80" zoomScaleNormal="80" workbookViewId="0">
      <selection sqref="A1:Y12"/>
    </sheetView>
  </sheetViews>
  <sheetFormatPr baseColWidth="10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1.28515625" bestFit="1" customWidth="1"/>
    <col min="5" max="5" width="14.140625" bestFit="1" customWidth="1"/>
    <col min="6" max="6" width="5.140625" bestFit="1" customWidth="1"/>
    <col min="7" max="7" width="12.5703125" bestFit="1" customWidth="1"/>
    <col min="8" max="8" width="7.28515625" bestFit="1" customWidth="1"/>
    <col min="9" max="11" width="7.7109375" bestFit="1" customWidth="1"/>
    <col min="12" max="12" width="14.85546875" bestFit="1" customWidth="1"/>
    <col min="13" max="13" width="14.42578125" bestFit="1" customWidth="1"/>
    <col min="14" max="15" width="20.140625" bestFit="1" customWidth="1"/>
    <col min="16" max="16" width="20.85546875" bestFit="1" customWidth="1"/>
    <col min="17" max="17" width="21.28515625" bestFit="1" customWidth="1"/>
    <col min="18" max="18" width="7.7109375" bestFit="1" customWidth="1"/>
    <col min="19" max="19" width="10.5703125" bestFit="1" customWidth="1"/>
    <col min="20" max="20" width="12.28515625" bestFit="1" customWidth="1"/>
    <col min="21" max="21" width="14" bestFit="1" customWidth="1"/>
    <col min="22" max="22" width="18" bestFit="1" customWidth="1"/>
    <col min="23" max="23" width="8.42578125" bestFit="1" customWidth="1"/>
    <col min="24" max="24" width="11.28515625" bestFit="1" customWidth="1"/>
    <col min="25" max="25" width="12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5</v>
      </c>
      <c r="Q1" t="s">
        <v>6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t="s">
        <v>33</v>
      </c>
      <c r="B2" t="s">
        <v>31</v>
      </c>
      <c r="C2">
        <v>1</v>
      </c>
      <c r="D2">
        <v>4.3</v>
      </c>
      <c r="E2">
        <v>0.11</v>
      </c>
      <c r="F2">
        <v>99</v>
      </c>
      <c r="G2" s="2">
        <v>5.1041666666666663E-5</v>
      </c>
      <c r="H2">
        <v>0</v>
      </c>
      <c r="I2">
        <v>0</v>
      </c>
      <c r="J2">
        <v>0</v>
      </c>
      <c r="K2">
        <v>0</v>
      </c>
      <c r="L2">
        <v>45228</v>
      </c>
      <c r="M2">
        <v>0</v>
      </c>
      <c r="N2">
        <v>0</v>
      </c>
      <c r="O2">
        <v>7619</v>
      </c>
      <c r="P2">
        <v>376</v>
      </c>
      <c r="Q2">
        <v>435</v>
      </c>
      <c r="R2">
        <v>0</v>
      </c>
      <c r="S2">
        <v>0</v>
      </c>
      <c r="T2">
        <v>96</v>
      </c>
      <c r="U2">
        <v>0</v>
      </c>
      <c r="V2">
        <v>0</v>
      </c>
      <c r="W2">
        <v>0</v>
      </c>
      <c r="X2">
        <v>4096</v>
      </c>
      <c r="Y2">
        <v>0</v>
      </c>
    </row>
    <row r="3" spans="1:25" x14ac:dyDescent="0.25">
      <c r="A3" t="s">
        <v>33</v>
      </c>
      <c r="B3" t="s">
        <v>31</v>
      </c>
      <c r="C3">
        <v>2</v>
      </c>
      <c r="D3">
        <v>4.22</v>
      </c>
      <c r="E3">
        <v>0.16</v>
      </c>
      <c r="F3">
        <v>99</v>
      </c>
      <c r="G3" s="2">
        <v>5.0925925925925923E-5</v>
      </c>
      <c r="H3">
        <v>0</v>
      </c>
      <c r="I3">
        <v>0</v>
      </c>
      <c r="J3">
        <v>0</v>
      </c>
      <c r="K3">
        <v>0</v>
      </c>
      <c r="L3">
        <v>45324</v>
      </c>
      <c r="M3">
        <v>0</v>
      </c>
      <c r="N3">
        <v>0</v>
      </c>
      <c r="O3">
        <v>7627</v>
      </c>
      <c r="P3">
        <v>378</v>
      </c>
      <c r="Q3">
        <v>450</v>
      </c>
      <c r="R3">
        <v>0</v>
      </c>
      <c r="S3">
        <v>0</v>
      </c>
      <c r="T3">
        <v>96</v>
      </c>
      <c r="U3">
        <v>0</v>
      </c>
      <c r="V3">
        <v>0</v>
      </c>
      <c r="W3">
        <v>0</v>
      </c>
      <c r="X3">
        <v>4096</v>
      </c>
      <c r="Y3">
        <v>0</v>
      </c>
    </row>
    <row r="4" spans="1:25" x14ac:dyDescent="0.25">
      <c r="A4" t="s">
        <v>33</v>
      </c>
      <c r="B4" t="s">
        <v>31</v>
      </c>
      <c r="C4">
        <v>3</v>
      </c>
      <c r="D4">
        <v>4.34</v>
      </c>
      <c r="E4">
        <v>0.09</v>
      </c>
      <c r="F4">
        <v>99</v>
      </c>
      <c r="G4" s="2">
        <v>5.1273148148148143E-5</v>
      </c>
      <c r="H4">
        <v>0</v>
      </c>
      <c r="I4">
        <v>0</v>
      </c>
      <c r="J4">
        <v>0</v>
      </c>
      <c r="K4">
        <v>0</v>
      </c>
      <c r="L4">
        <v>44752</v>
      </c>
      <c r="M4">
        <v>0</v>
      </c>
      <c r="N4">
        <v>0</v>
      </c>
      <c r="O4">
        <v>7699</v>
      </c>
      <c r="P4">
        <v>376</v>
      </c>
      <c r="Q4">
        <v>440</v>
      </c>
      <c r="R4">
        <v>0</v>
      </c>
      <c r="S4">
        <v>0</v>
      </c>
      <c r="T4">
        <v>96</v>
      </c>
      <c r="U4">
        <v>0</v>
      </c>
      <c r="V4">
        <v>0</v>
      </c>
      <c r="W4">
        <v>0</v>
      </c>
      <c r="X4">
        <v>4096</v>
      </c>
      <c r="Y4">
        <v>0</v>
      </c>
    </row>
    <row r="5" spans="1:25" x14ac:dyDescent="0.25">
      <c r="A5" t="s">
        <v>33</v>
      </c>
      <c r="B5" t="s">
        <v>31</v>
      </c>
      <c r="C5">
        <v>4</v>
      </c>
      <c r="D5">
        <v>4.3899999999999997</v>
      </c>
      <c r="E5">
        <v>0.06</v>
      </c>
      <c r="F5">
        <v>99</v>
      </c>
      <c r="G5" s="2">
        <v>5.1504629629629636E-5</v>
      </c>
      <c r="H5">
        <v>0</v>
      </c>
      <c r="I5">
        <v>0</v>
      </c>
      <c r="J5">
        <v>0</v>
      </c>
      <c r="K5">
        <v>0</v>
      </c>
      <c r="L5">
        <v>44900</v>
      </c>
      <c r="M5">
        <v>0</v>
      </c>
      <c r="N5">
        <v>0</v>
      </c>
      <c r="O5">
        <v>7665</v>
      </c>
      <c r="P5">
        <v>374</v>
      </c>
      <c r="Q5">
        <v>445</v>
      </c>
      <c r="R5">
        <v>0</v>
      </c>
      <c r="S5">
        <v>0</v>
      </c>
      <c r="T5">
        <v>96</v>
      </c>
      <c r="U5">
        <v>0</v>
      </c>
      <c r="V5">
        <v>0</v>
      </c>
      <c r="W5">
        <v>0</v>
      </c>
      <c r="X5">
        <v>4096</v>
      </c>
      <c r="Y5">
        <v>0</v>
      </c>
    </row>
    <row r="6" spans="1:25" x14ac:dyDescent="0.25">
      <c r="A6" t="s">
        <v>33</v>
      </c>
      <c r="B6" t="s">
        <v>31</v>
      </c>
      <c r="C6">
        <v>5</v>
      </c>
      <c r="D6">
        <v>4.25</v>
      </c>
      <c r="E6">
        <v>0.1</v>
      </c>
      <c r="F6">
        <v>99</v>
      </c>
      <c r="G6" s="2">
        <v>5.0462962962962963E-5</v>
      </c>
      <c r="H6">
        <v>0</v>
      </c>
      <c r="I6">
        <v>0</v>
      </c>
      <c r="J6">
        <v>0</v>
      </c>
      <c r="K6">
        <v>0</v>
      </c>
      <c r="L6">
        <v>44940</v>
      </c>
      <c r="M6">
        <v>0</v>
      </c>
      <c r="N6">
        <v>0</v>
      </c>
      <c r="O6">
        <v>7616</v>
      </c>
      <c r="P6">
        <v>374</v>
      </c>
      <c r="Q6">
        <v>434</v>
      </c>
      <c r="R6">
        <v>0</v>
      </c>
      <c r="S6">
        <v>0</v>
      </c>
      <c r="T6">
        <v>96</v>
      </c>
      <c r="U6">
        <v>0</v>
      </c>
      <c r="V6">
        <v>0</v>
      </c>
      <c r="W6">
        <v>0</v>
      </c>
      <c r="X6">
        <v>4096</v>
      </c>
      <c r="Y6">
        <v>0</v>
      </c>
    </row>
    <row r="7" spans="1:25" x14ac:dyDescent="0.25">
      <c r="A7" t="s">
        <v>33</v>
      </c>
      <c r="B7" t="s">
        <v>31</v>
      </c>
      <c r="C7">
        <v>6</v>
      </c>
      <c r="D7">
        <v>4.3499999999999996</v>
      </c>
      <c r="E7">
        <v>0.1</v>
      </c>
      <c r="F7">
        <v>99</v>
      </c>
      <c r="G7" s="2">
        <v>5.1620370370370377E-5</v>
      </c>
      <c r="H7">
        <v>0</v>
      </c>
      <c r="I7">
        <v>0</v>
      </c>
      <c r="J7">
        <v>0</v>
      </c>
      <c r="K7">
        <v>0</v>
      </c>
      <c r="L7">
        <v>44808</v>
      </c>
      <c r="M7">
        <v>0</v>
      </c>
      <c r="N7">
        <v>0</v>
      </c>
      <c r="O7">
        <v>7662</v>
      </c>
      <c r="P7">
        <v>389</v>
      </c>
      <c r="Q7">
        <v>460</v>
      </c>
      <c r="R7">
        <v>0</v>
      </c>
      <c r="S7">
        <v>0</v>
      </c>
      <c r="T7">
        <v>96</v>
      </c>
      <c r="U7">
        <v>0</v>
      </c>
      <c r="V7">
        <v>0</v>
      </c>
      <c r="W7">
        <v>0</v>
      </c>
      <c r="X7">
        <v>4096</v>
      </c>
      <c r="Y7">
        <v>0</v>
      </c>
    </row>
    <row r="8" spans="1:25" x14ac:dyDescent="0.25">
      <c r="A8" t="s">
        <v>33</v>
      </c>
      <c r="B8" t="s">
        <v>31</v>
      </c>
      <c r="C8">
        <v>7</v>
      </c>
      <c r="D8">
        <v>4.3499999999999996</v>
      </c>
      <c r="E8">
        <v>7.0000000000000007E-2</v>
      </c>
      <c r="F8">
        <v>99</v>
      </c>
      <c r="G8" s="2">
        <v>5.1157407407407416E-5</v>
      </c>
      <c r="H8">
        <v>0</v>
      </c>
      <c r="I8">
        <v>0</v>
      </c>
      <c r="J8">
        <v>0</v>
      </c>
      <c r="K8">
        <v>0</v>
      </c>
      <c r="L8">
        <v>45132</v>
      </c>
      <c r="M8">
        <v>0</v>
      </c>
      <c r="N8">
        <v>0</v>
      </c>
      <c r="O8">
        <v>7631</v>
      </c>
      <c r="P8">
        <v>371</v>
      </c>
      <c r="Q8">
        <v>429</v>
      </c>
      <c r="R8">
        <v>0</v>
      </c>
      <c r="S8">
        <v>0</v>
      </c>
      <c r="T8">
        <v>96</v>
      </c>
      <c r="U8">
        <v>0</v>
      </c>
      <c r="V8">
        <v>0</v>
      </c>
      <c r="W8">
        <v>0</v>
      </c>
      <c r="X8">
        <v>4096</v>
      </c>
      <c r="Y8">
        <v>0</v>
      </c>
    </row>
    <row r="9" spans="1:25" x14ac:dyDescent="0.25">
      <c r="A9" t="s">
        <v>33</v>
      </c>
      <c r="B9" t="s">
        <v>31</v>
      </c>
      <c r="C9">
        <v>8</v>
      </c>
      <c r="D9">
        <v>4.29</v>
      </c>
      <c r="E9">
        <v>0.08</v>
      </c>
      <c r="F9">
        <v>99</v>
      </c>
      <c r="G9" s="2">
        <v>5.0810185185185176E-5</v>
      </c>
      <c r="H9">
        <v>0</v>
      </c>
      <c r="I9">
        <v>0</v>
      </c>
      <c r="J9">
        <v>0</v>
      </c>
      <c r="K9">
        <v>0</v>
      </c>
      <c r="L9">
        <v>45020</v>
      </c>
      <c r="M9">
        <v>0</v>
      </c>
      <c r="N9">
        <v>0</v>
      </c>
      <c r="O9">
        <v>7629</v>
      </c>
      <c r="P9">
        <v>375</v>
      </c>
      <c r="Q9">
        <v>438</v>
      </c>
      <c r="R9">
        <v>0</v>
      </c>
      <c r="S9">
        <v>0</v>
      </c>
      <c r="T9">
        <v>96</v>
      </c>
      <c r="U9">
        <v>0</v>
      </c>
      <c r="V9">
        <v>0</v>
      </c>
      <c r="W9">
        <v>0</v>
      </c>
      <c r="X9">
        <v>4096</v>
      </c>
      <c r="Y9">
        <v>0</v>
      </c>
    </row>
    <row r="10" spans="1:25" x14ac:dyDescent="0.25">
      <c r="A10" t="s">
        <v>33</v>
      </c>
      <c r="B10" t="s">
        <v>31</v>
      </c>
      <c r="C10">
        <v>9</v>
      </c>
      <c r="D10">
        <v>4.3</v>
      </c>
      <c r="E10">
        <v>0.1</v>
      </c>
      <c r="F10">
        <v>99</v>
      </c>
      <c r="G10" s="2">
        <v>5.0925925925925923E-5</v>
      </c>
      <c r="H10">
        <v>0</v>
      </c>
      <c r="I10">
        <v>0</v>
      </c>
      <c r="J10">
        <v>0</v>
      </c>
      <c r="K10">
        <v>0</v>
      </c>
      <c r="L10">
        <v>45028</v>
      </c>
      <c r="M10">
        <v>0</v>
      </c>
      <c r="N10">
        <v>0</v>
      </c>
      <c r="O10">
        <v>7630</v>
      </c>
      <c r="P10">
        <v>371</v>
      </c>
      <c r="Q10">
        <v>438</v>
      </c>
      <c r="R10">
        <v>0</v>
      </c>
      <c r="S10">
        <v>0</v>
      </c>
      <c r="T10">
        <v>96</v>
      </c>
      <c r="U10">
        <v>0</v>
      </c>
      <c r="V10">
        <v>0</v>
      </c>
      <c r="W10">
        <v>0</v>
      </c>
      <c r="X10">
        <v>4096</v>
      </c>
      <c r="Y10">
        <v>0</v>
      </c>
    </row>
    <row r="11" spans="1:25" x14ac:dyDescent="0.25">
      <c r="A11" t="s">
        <v>33</v>
      </c>
      <c r="B11" t="s">
        <v>31</v>
      </c>
      <c r="C11">
        <v>10</v>
      </c>
      <c r="D11">
        <v>4.33</v>
      </c>
      <c r="E11">
        <v>0.1</v>
      </c>
      <c r="F11">
        <v>99</v>
      </c>
      <c r="G11" s="2">
        <v>5.1388888888888896E-5</v>
      </c>
      <c r="H11">
        <v>0</v>
      </c>
      <c r="I11">
        <v>0</v>
      </c>
      <c r="J11">
        <v>0</v>
      </c>
      <c r="K11">
        <v>0</v>
      </c>
      <c r="L11">
        <v>45084</v>
      </c>
      <c r="M11">
        <v>0</v>
      </c>
      <c r="N11">
        <v>0</v>
      </c>
      <c r="O11">
        <v>7651</v>
      </c>
      <c r="P11">
        <v>376</v>
      </c>
      <c r="Q11">
        <v>439</v>
      </c>
      <c r="R11">
        <v>0</v>
      </c>
      <c r="S11">
        <v>0</v>
      </c>
      <c r="T11">
        <v>96</v>
      </c>
      <c r="U11">
        <v>0</v>
      </c>
      <c r="V11">
        <v>0</v>
      </c>
      <c r="W11">
        <v>0</v>
      </c>
      <c r="X11">
        <v>4096</v>
      </c>
      <c r="Y11">
        <v>0</v>
      </c>
    </row>
    <row r="12" spans="1:25" x14ac:dyDescent="0.25">
      <c r="G12" s="2"/>
    </row>
    <row r="13" spans="1:25" x14ac:dyDescent="0.25">
      <c r="G13" s="2"/>
    </row>
    <row r="14" spans="1:25" x14ac:dyDescent="0.25">
      <c r="G14" s="2"/>
    </row>
    <row r="15" spans="1:25" x14ac:dyDescent="0.25">
      <c r="G15" s="2"/>
    </row>
    <row r="16" spans="1:25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8091-3954-40D7-BE72-1CDD148046F8}">
  <dimension ref="A1:T24"/>
  <sheetViews>
    <sheetView topLeftCell="J1" workbookViewId="0">
      <selection activeCell="T3" sqref="T3"/>
    </sheetView>
  </sheetViews>
  <sheetFormatPr baseColWidth="10" defaultRowHeight="15" x14ac:dyDescent="0.25"/>
  <cols>
    <col min="1" max="1" width="7.28515625" bestFit="1" customWidth="1"/>
    <col min="2" max="2" width="20.140625" bestFit="1" customWidth="1"/>
    <col min="3" max="3" width="12" bestFit="1" customWidth="1"/>
    <col min="4" max="4" width="18.5703125" bestFit="1" customWidth="1"/>
    <col min="5" max="5" width="13.28515625" bestFit="1" customWidth="1"/>
    <col min="6" max="6" width="12" bestFit="1" customWidth="1"/>
    <col min="7" max="7" width="13.42578125" bestFit="1" customWidth="1"/>
    <col min="8" max="8" width="13.42578125" customWidth="1"/>
    <col min="9" max="9" width="12" bestFit="1" customWidth="1"/>
    <col min="10" max="10" width="16.140625" bestFit="1" customWidth="1"/>
    <col min="11" max="11" width="16.140625" customWidth="1"/>
    <col min="12" max="12" width="17.85546875" bestFit="1" customWidth="1"/>
    <col min="13" max="13" width="24.140625" bestFit="1" customWidth="1"/>
    <col min="14" max="14" width="12" bestFit="1" customWidth="1"/>
    <col min="15" max="15" width="24.140625" bestFit="1" customWidth="1"/>
    <col min="16" max="16" width="17.85546875" bestFit="1" customWidth="1"/>
    <col min="18" max="18" width="3" bestFit="1" customWidth="1"/>
  </cols>
  <sheetData>
    <row r="1" spans="1:20" x14ac:dyDescent="0.25">
      <c r="C1" s="1" t="str">
        <f>SUBSTITUTE(ADDRESS(1,MATCH(C2, perf!1:1, 0),4),"1","")</f>
        <v>D</v>
      </c>
      <c r="D1" s="1" t="str">
        <f>SUBSTITUTE(ADDRESS(1,MATCH(D2, perf!1:1, 0),4),"1","")</f>
        <v>F</v>
      </c>
      <c r="E1" s="1" t="str">
        <f>SUBSTITUTE(ADDRESS(1,MATCH(E2, perf!1:1, 0),4),"1","")</f>
        <v>J</v>
      </c>
      <c r="F1" s="1" t="str">
        <f>SUBSTITUTE(ADDRESS(1,MATCH(F2, perf!1:1, 0),4),"1","")</f>
        <v>L</v>
      </c>
      <c r="G1" s="1" t="str">
        <f>SUBSTITUTE(ADDRESS(1,MATCH(G2, perf!1:1, 0),4),"1","")</f>
        <v>N</v>
      </c>
      <c r="H1" s="1" t="str">
        <f>SUBSTITUTE(ADDRESS(1,MATCH(H2, perf!1:1, 0),4),"1","")</f>
        <v>O</v>
      </c>
      <c r="I1" s="1" t="str">
        <f>SUBSTITUTE(ADDRESS(1,MATCH(I2, perf!1:1, 0),4),"1","")</f>
        <v>P</v>
      </c>
      <c r="J1" s="1" t="str">
        <f>SUBSTITUTE(ADDRESS(1,MATCH(J2, perf!1:1, 0),4),"1","")</f>
        <v>R</v>
      </c>
      <c r="K1" s="1" t="str">
        <f>SUBSTITUTE(ADDRESS(1,MATCH(K2, perf!1:1, 0),4),"1","")</f>
        <v>S</v>
      </c>
      <c r="L1" s="1" t="str">
        <f>SUBSTITUTE(ADDRESS(1,MATCH(L2, perf!1:1, 0),4),"1","")</f>
        <v>T</v>
      </c>
      <c r="M1" s="1" t="str">
        <f>SUBSTITUTE(ADDRESS(1,MATCH(M2, perf!1:1, 0),4),"1","")</f>
        <v>V</v>
      </c>
      <c r="N1" s="1" t="str">
        <f>SUBSTITUTE(ADDRESS(1,MATCH(N2, perf!1:1, 0),4),"1","")</f>
        <v>X</v>
      </c>
      <c r="O1" s="1" t="str">
        <f>SUBSTITUTE(ADDRESS(1,MATCH(O2, perf!1:1, 0),4),"1","")</f>
        <v>W</v>
      </c>
      <c r="P1" s="1" t="str">
        <f>SUBSTITUTE(ADDRESS(1,MATCH(P2, perf!1:1, 0),4),"1","")</f>
        <v>Z</v>
      </c>
    </row>
    <row r="2" spans="1:20" x14ac:dyDescent="0.25">
      <c r="A2" s="1" t="s">
        <v>0</v>
      </c>
      <c r="B2" s="1" t="s">
        <v>1</v>
      </c>
      <c r="C2" s="1" t="s">
        <v>3</v>
      </c>
      <c r="D2" s="1" t="s">
        <v>5</v>
      </c>
      <c r="E2" s="1" t="s">
        <v>9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17</v>
      </c>
      <c r="K2" s="1" t="s">
        <v>18</v>
      </c>
      <c r="L2" s="1" t="s">
        <v>19</v>
      </c>
      <c r="M2" s="1" t="s">
        <v>21</v>
      </c>
      <c r="N2" s="1" t="s">
        <v>23</v>
      </c>
      <c r="O2" s="1" t="s">
        <v>22</v>
      </c>
      <c r="P2" s="1" t="s">
        <v>25</v>
      </c>
      <c r="T2" s="1" t="s">
        <v>61</v>
      </c>
    </row>
    <row r="3" spans="1:20" x14ac:dyDescent="0.25">
      <c r="A3" t="str" cm="1">
        <f t="array" aca="1" ref="A3" ca="1">INDIRECT("perf!A"&amp;R3)</f>
        <v>js</v>
      </c>
      <c r="B3" t="str" cm="1">
        <f t="array" aca="1" ref="B3" ca="1">INDIRECT("perf!B"&amp;R3)</f>
        <v>art-optimal</v>
      </c>
      <c r="C3">
        <f t="shared" ref="C3:P10" ca="1" si="0">AVERAGE(INDIRECT("perf!"&amp;C$1&amp;$R3&amp;":"&amp;C$1&amp;$R3+9))</f>
        <v>4401.1957313000003</v>
      </c>
      <c r="D3">
        <f t="shared" ca="1" si="0"/>
        <v>821</v>
      </c>
      <c r="E3">
        <f t="shared" ca="1" si="0"/>
        <v>7646.2</v>
      </c>
      <c r="F3">
        <f t="shared" ca="1" si="0"/>
        <v>6139958410.8999996</v>
      </c>
      <c r="G3" s="9">
        <f t="shared" ca="1" si="0"/>
        <v>5057416049.8999996</v>
      </c>
      <c r="H3">
        <f t="shared" ca="1" si="0"/>
        <v>0.82200000000000006</v>
      </c>
      <c r="I3">
        <f t="shared" ca="1" si="0"/>
        <v>523069828</v>
      </c>
      <c r="J3">
        <f t="shared" ca="1" si="0"/>
        <v>43278639.600000001</v>
      </c>
      <c r="K3">
        <f t="shared" ca="1" si="0"/>
        <v>8.2739999999999991</v>
      </c>
      <c r="L3">
        <f t="shared" ca="1" si="0"/>
        <v>1679809749.7</v>
      </c>
      <c r="M3">
        <f t="shared" ca="1" si="0"/>
        <v>8722142.5999999996</v>
      </c>
      <c r="N3">
        <f t="shared" ca="1" si="0"/>
        <v>42970728.100000001</v>
      </c>
      <c r="O3">
        <f t="shared" ca="1" si="0"/>
        <v>0.52</v>
      </c>
      <c r="P3">
        <f t="shared" ca="1" si="0"/>
        <v>4815720.7</v>
      </c>
      <c r="R3" s="1">
        <v>2</v>
      </c>
      <c r="T3">
        <f ca="1">(C3/1000)*conso_js*5.1</f>
        <v>3.5344762965810927</v>
      </c>
    </row>
    <row r="4" spans="1:20" x14ac:dyDescent="0.25">
      <c r="A4" cm="1">
        <f t="array" aca="1" ref="A4" ca="1">INDIRECT("perf!A"&amp;R4)</f>
        <v>0</v>
      </c>
      <c r="B4" cm="1">
        <f t="array" aca="1" ref="B4" ca="1">INDIRECT("perf!B"&amp;R4)</f>
        <v>0</v>
      </c>
      <c r="C4" t="e">
        <f t="shared" ca="1" si="0"/>
        <v>#DIV/0!</v>
      </c>
      <c r="D4" t="e">
        <f t="shared" ca="1" si="0"/>
        <v>#DIV/0!</v>
      </c>
      <c r="E4" t="e">
        <f t="shared" ca="1" si="0"/>
        <v>#DIV/0!</v>
      </c>
      <c r="F4" t="e">
        <f t="shared" ca="1" si="0"/>
        <v>#DIV/0!</v>
      </c>
      <c r="G4" s="9" t="e">
        <f t="shared" ca="1" si="0"/>
        <v>#DIV/0!</v>
      </c>
      <c r="H4" t="e">
        <f t="shared" ca="1" si="0"/>
        <v>#DIV/0!</v>
      </c>
      <c r="I4" t="e">
        <f t="shared" ca="1" si="0"/>
        <v>#DIV/0!</v>
      </c>
      <c r="J4" t="e">
        <f t="shared" ca="1" si="0"/>
        <v>#DIV/0!</v>
      </c>
      <c r="K4" t="e">
        <f t="shared" ca="1" si="0"/>
        <v>#DIV/0!</v>
      </c>
      <c r="L4" t="e">
        <f t="shared" ca="1" si="0"/>
        <v>#DIV/0!</v>
      </c>
      <c r="M4" t="e">
        <f t="shared" ca="1" si="0"/>
        <v>#DIV/0!</v>
      </c>
      <c r="N4" t="e">
        <f t="shared" ca="1" si="0"/>
        <v>#DIV/0!</v>
      </c>
      <c r="O4" t="e">
        <f t="shared" ca="1" si="0"/>
        <v>#DIV/0!</v>
      </c>
      <c r="P4" t="e">
        <f t="shared" ca="1" si="0"/>
        <v>#DIV/0!</v>
      </c>
      <c r="R4" s="1">
        <v>12</v>
      </c>
      <c r="T4" t="e">
        <f ca="1">(C4/1000)*conso_java*5.1</f>
        <v>#DIV/0!</v>
      </c>
    </row>
    <row r="5" spans="1:20" x14ac:dyDescent="0.25">
      <c r="A5" cm="1">
        <f t="array" aca="1" ref="A5" ca="1">INDIRECT("perf!A"&amp;R5)</f>
        <v>0</v>
      </c>
      <c r="B5" cm="1">
        <f t="array" aca="1" ref="B5" ca="1">INDIRECT("perf!B"&amp;R5)</f>
        <v>0</v>
      </c>
      <c r="C5" t="e">
        <f t="shared" ca="1" si="0"/>
        <v>#DIV/0!</v>
      </c>
      <c r="D5" t="e">
        <f t="shared" ca="1" si="0"/>
        <v>#DIV/0!</v>
      </c>
      <c r="E5" t="e">
        <f t="shared" ca="1" si="0"/>
        <v>#DIV/0!</v>
      </c>
      <c r="F5" t="e">
        <f t="shared" ca="1" si="0"/>
        <v>#DIV/0!</v>
      </c>
      <c r="G5" s="9" t="e">
        <f t="shared" ca="1" si="0"/>
        <v>#DIV/0!</v>
      </c>
      <c r="H5" t="e">
        <f t="shared" ca="1" si="0"/>
        <v>#DIV/0!</v>
      </c>
      <c r="I5" t="e">
        <f t="shared" ca="1" si="0"/>
        <v>#DIV/0!</v>
      </c>
      <c r="J5" t="e">
        <f t="shared" ca="1" si="0"/>
        <v>#DIV/0!</v>
      </c>
      <c r="K5" t="e">
        <f t="shared" ca="1" si="0"/>
        <v>#DIV/0!</v>
      </c>
      <c r="L5" t="e">
        <f t="shared" ca="1" si="0"/>
        <v>#DIV/0!</v>
      </c>
      <c r="M5" t="e">
        <f t="shared" ca="1" si="0"/>
        <v>#DIV/0!</v>
      </c>
      <c r="N5" t="e">
        <f t="shared" ca="1" si="0"/>
        <v>#DIV/0!</v>
      </c>
      <c r="O5" t="e">
        <f t="shared" ca="1" si="0"/>
        <v>#DIV/0!</v>
      </c>
      <c r="P5" t="e">
        <f t="shared" ca="1" si="0"/>
        <v>#DIV/0!</v>
      </c>
      <c r="R5" s="1">
        <v>22</v>
      </c>
      <c r="T5" t="e">
        <f ca="1">(C5/1000)*conso_js*5.1</f>
        <v>#DIV/0!</v>
      </c>
    </row>
    <row r="6" spans="1:20" x14ac:dyDescent="0.25">
      <c r="A6" cm="1">
        <f t="array" aca="1" ref="A6" ca="1">INDIRECT("perf!A"&amp;R6)</f>
        <v>0</v>
      </c>
      <c r="B6" cm="1">
        <f t="array" aca="1" ref="B6" ca="1">INDIRECT("perf!B"&amp;R6)</f>
        <v>0</v>
      </c>
      <c r="C6" t="e">
        <f t="shared" ca="1" si="0"/>
        <v>#DIV/0!</v>
      </c>
      <c r="D6" t="e">
        <f t="shared" ca="1" si="0"/>
        <v>#DIV/0!</v>
      </c>
      <c r="E6" t="e">
        <f t="shared" ca="1" si="0"/>
        <v>#DIV/0!</v>
      </c>
      <c r="F6" t="e">
        <f t="shared" ca="1" si="0"/>
        <v>#DIV/0!</v>
      </c>
      <c r="G6" s="9" t="e">
        <f t="shared" ca="1" si="0"/>
        <v>#DIV/0!</v>
      </c>
      <c r="H6" t="e">
        <f t="shared" ca="1" si="0"/>
        <v>#DIV/0!</v>
      </c>
      <c r="I6" t="e">
        <f t="shared" ca="1" si="0"/>
        <v>#DIV/0!</v>
      </c>
      <c r="J6" t="e">
        <f t="shared" ca="1" si="0"/>
        <v>#DIV/0!</v>
      </c>
      <c r="K6" t="e">
        <f t="shared" ca="1" si="0"/>
        <v>#DIV/0!</v>
      </c>
      <c r="L6" t="e">
        <f t="shared" ca="1" si="0"/>
        <v>#DIV/0!</v>
      </c>
      <c r="M6" t="e">
        <f t="shared" ca="1" si="0"/>
        <v>#DIV/0!</v>
      </c>
      <c r="N6" t="e">
        <f t="shared" ca="1" si="0"/>
        <v>#DIV/0!</v>
      </c>
      <c r="O6" t="e">
        <f t="shared" ca="1" si="0"/>
        <v>#DIV/0!</v>
      </c>
      <c r="P6" t="e">
        <f t="shared" ca="1" si="0"/>
        <v>#DIV/0!</v>
      </c>
      <c r="R6" s="1">
        <v>32</v>
      </c>
      <c r="T6" t="e">
        <f ca="1">(C6/1000)*conso_php*5.1</f>
        <v>#DIV/0!</v>
      </c>
    </row>
    <row r="7" spans="1:20" x14ac:dyDescent="0.25">
      <c r="A7" cm="1">
        <f t="array" aca="1" ref="A7" ca="1">INDIRECT("perf!A"&amp;R7)</f>
        <v>0</v>
      </c>
      <c r="B7" cm="1">
        <f t="array" aca="1" ref="B7" ca="1">INDIRECT("perf!B"&amp;R7)</f>
        <v>0</v>
      </c>
      <c r="C7" t="e">
        <f t="shared" ca="1" si="0"/>
        <v>#DIV/0!</v>
      </c>
      <c r="D7" t="e">
        <f t="shared" ca="1" si="0"/>
        <v>#DIV/0!</v>
      </c>
      <c r="E7" t="e">
        <f t="shared" ca="1" si="0"/>
        <v>#DIV/0!</v>
      </c>
      <c r="F7" t="e">
        <f t="shared" ca="1" si="0"/>
        <v>#DIV/0!</v>
      </c>
      <c r="G7" s="9" t="e">
        <f t="shared" ca="1" si="0"/>
        <v>#DIV/0!</v>
      </c>
      <c r="H7" t="e">
        <f t="shared" ca="1" si="0"/>
        <v>#DIV/0!</v>
      </c>
      <c r="I7" t="e">
        <f t="shared" ca="1" si="0"/>
        <v>#DIV/0!</v>
      </c>
      <c r="J7" t="e">
        <f t="shared" ca="1" si="0"/>
        <v>#DIV/0!</v>
      </c>
      <c r="K7" t="e">
        <f t="shared" ca="1" si="0"/>
        <v>#DIV/0!</v>
      </c>
      <c r="L7" t="e">
        <f t="shared" ca="1" si="0"/>
        <v>#DIV/0!</v>
      </c>
      <c r="M7" t="e">
        <f t="shared" ca="1" si="0"/>
        <v>#DIV/0!</v>
      </c>
      <c r="N7" t="e">
        <f t="shared" ca="1" si="0"/>
        <v>#DIV/0!</v>
      </c>
      <c r="O7" t="e">
        <f t="shared" ca="1" si="0"/>
        <v>#DIV/0!</v>
      </c>
      <c r="P7" t="e">
        <f t="shared" ca="1" si="0"/>
        <v>#DIV/0!</v>
      </c>
      <c r="R7" s="1">
        <v>42</v>
      </c>
      <c r="T7" t="e">
        <f ca="1">(C7/1000)*conso_py*5.1</f>
        <v>#DIV/0!</v>
      </c>
    </row>
    <row r="8" spans="1:20" x14ac:dyDescent="0.25">
      <c r="A8" cm="1">
        <f t="array" aca="1" ref="A8" ca="1">INDIRECT("perf!A"&amp;R8)</f>
        <v>0</v>
      </c>
      <c r="B8" cm="1">
        <f t="array" aca="1" ref="B8" ca="1">INDIRECT("perf!B"&amp;R8)</f>
        <v>0</v>
      </c>
      <c r="C8" t="e">
        <f t="shared" ca="1" si="0"/>
        <v>#DIV/0!</v>
      </c>
      <c r="D8" t="e">
        <f t="shared" ca="1" si="0"/>
        <v>#DIV/0!</v>
      </c>
      <c r="E8" t="e">
        <f t="shared" ca="1" si="0"/>
        <v>#DIV/0!</v>
      </c>
      <c r="F8" t="e">
        <f t="shared" ca="1" si="0"/>
        <v>#DIV/0!</v>
      </c>
      <c r="G8" s="9" t="e">
        <f t="shared" ca="1" si="0"/>
        <v>#DIV/0!</v>
      </c>
      <c r="H8" t="e">
        <f t="shared" ca="1" si="0"/>
        <v>#DIV/0!</v>
      </c>
      <c r="I8" t="e">
        <f t="shared" ca="1" si="0"/>
        <v>#DIV/0!</v>
      </c>
      <c r="J8" t="e">
        <f t="shared" ca="1" si="0"/>
        <v>#DIV/0!</v>
      </c>
      <c r="K8" t="e">
        <f t="shared" ca="1" si="0"/>
        <v>#DIV/0!</v>
      </c>
      <c r="L8" t="e">
        <f t="shared" ca="1" si="0"/>
        <v>#DIV/0!</v>
      </c>
      <c r="M8" t="e">
        <f t="shared" ca="1" si="0"/>
        <v>#DIV/0!</v>
      </c>
      <c r="N8" t="e">
        <f t="shared" ca="1" si="0"/>
        <v>#DIV/0!</v>
      </c>
      <c r="O8" t="e">
        <f t="shared" ca="1" si="0"/>
        <v>#DIV/0!</v>
      </c>
      <c r="P8" t="e">
        <f t="shared" ca="1" si="0"/>
        <v>#DIV/0!</v>
      </c>
      <c r="R8" s="1">
        <v>52</v>
      </c>
      <c r="T8" t="e">
        <f ca="1">(C8/1000)*conso_py*5.1</f>
        <v>#DIV/0!</v>
      </c>
    </row>
    <row r="9" spans="1:20" x14ac:dyDescent="0.25">
      <c r="A9" cm="1">
        <f t="array" aca="1" ref="A9" ca="1">INDIRECT("perf!A"&amp;R9)</f>
        <v>0</v>
      </c>
      <c r="B9" cm="1">
        <f t="array" aca="1" ref="B9" ca="1">INDIRECT("perf!B"&amp;R9)</f>
        <v>0</v>
      </c>
      <c r="C9" t="e">
        <f t="shared" ca="1" si="0"/>
        <v>#DIV/0!</v>
      </c>
      <c r="D9" t="e">
        <f t="shared" ca="1" si="0"/>
        <v>#DIV/0!</v>
      </c>
      <c r="E9" t="e">
        <f t="shared" ca="1" si="0"/>
        <v>#DIV/0!</v>
      </c>
      <c r="F9" t="e">
        <f t="shared" ca="1" si="0"/>
        <v>#DIV/0!</v>
      </c>
      <c r="G9" s="9" t="e">
        <f t="shared" ca="1" si="0"/>
        <v>#DIV/0!</v>
      </c>
      <c r="H9" t="e">
        <f t="shared" ca="1" si="0"/>
        <v>#DIV/0!</v>
      </c>
      <c r="I9" t="e">
        <f t="shared" ca="1" si="0"/>
        <v>#DIV/0!</v>
      </c>
      <c r="J9" t="e">
        <f t="shared" ca="1" si="0"/>
        <v>#DIV/0!</v>
      </c>
      <c r="K9" t="e">
        <f t="shared" ca="1" si="0"/>
        <v>#DIV/0!</v>
      </c>
      <c r="L9" t="e">
        <f t="shared" ca="1" si="0"/>
        <v>#DIV/0!</v>
      </c>
      <c r="M9" t="e">
        <f t="shared" ca="1" si="0"/>
        <v>#DIV/0!</v>
      </c>
      <c r="N9" t="e">
        <f t="shared" ca="1" si="0"/>
        <v>#DIV/0!</v>
      </c>
      <c r="O9" t="e">
        <f t="shared" ca="1" si="0"/>
        <v>#DIV/0!</v>
      </c>
      <c r="P9" t="e">
        <f t="shared" ca="1" si="0"/>
        <v>#DIV/0!</v>
      </c>
      <c r="R9" s="1">
        <v>62</v>
      </c>
      <c r="T9" t="e">
        <f ca="1">(C9/1000)*conso_py*5.1</f>
        <v>#DIV/0!</v>
      </c>
    </row>
    <row r="10" spans="1:20" x14ac:dyDescent="0.25">
      <c r="A10" cm="1">
        <f t="array" aca="1" ref="A10" ca="1">INDIRECT("perf!A"&amp;R10)</f>
        <v>0</v>
      </c>
      <c r="B10" cm="1">
        <f t="array" aca="1" ref="B10" ca="1">INDIRECT("perf!B"&amp;R10)</f>
        <v>0</v>
      </c>
      <c r="C10" t="e">
        <f t="shared" ca="1" si="0"/>
        <v>#DIV/0!</v>
      </c>
      <c r="D10" t="e">
        <f t="shared" ca="1" si="0"/>
        <v>#DIV/0!</v>
      </c>
      <c r="E10" t="e">
        <f t="shared" ca="1" si="0"/>
        <v>#DIV/0!</v>
      </c>
      <c r="F10" t="e">
        <f t="shared" ca="1" si="0"/>
        <v>#DIV/0!</v>
      </c>
      <c r="G10" s="9" t="e">
        <f t="shared" ca="1" si="0"/>
        <v>#DIV/0!</v>
      </c>
      <c r="H10" t="e">
        <f t="shared" ca="1" si="0"/>
        <v>#DIV/0!</v>
      </c>
      <c r="I10" t="e">
        <f t="shared" ca="1" si="0"/>
        <v>#DIV/0!</v>
      </c>
      <c r="J10" t="e">
        <f t="shared" ca="1" si="0"/>
        <v>#DIV/0!</v>
      </c>
      <c r="K10" t="e">
        <f t="shared" ca="1" si="0"/>
        <v>#DIV/0!</v>
      </c>
      <c r="L10" t="e">
        <f t="shared" ca="1" si="0"/>
        <v>#DIV/0!</v>
      </c>
      <c r="M10" t="e">
        <f t="shared" ca="1" si="0"/>
        <v>#DIV/0!</v>
      </c>
      <c r="N10" t="e">
        <f t="shared" ca="1" si="0"/>
        <v>#DIV/0!</v>
      </c>
      <c r="O10" t="e">
        <f t="shared" ca="1" si="0"/>
        <v>#DIV/0!</v>
      </c>
      <c r="P10" t="e">
        <f t="shared" ca="1" si="0"/>
        <v>#DIV/0!</v>
      </c>
      <c r="R10" s="1">
        <v>72</v>
      </c>
      <c r="T10" t="e">
        <f ca="1">(C10/1000)*conso_py*5.1</f>
        <v>#DIV/0!</v>
      </c>
    </row>
    <row r="16" spans="1:20" x14ac:dyDescent="0.25">
      <c r="A16" s="1" t="s">
        <v>0</v>
      </c>
      <c r="B16" s="1" t="s">
        <v>1</v>
      </c>
      <c r="C16" s="1" t="s">
        <v>3</v>
      </c>
      <c r="D16" s="1" t="s">
        <v>5</v>
      </c>
      <c r="E16" s="1" t="s">
        <v>9</v>
      </c>
      <c r="F16" s="1" t="s">
        <v>11</v>
      </c>
      <c r="G16" s="1" t="s">
        <v>13</v>
      </c>
      <c r="H16" s="7" t="s">
        <v>14</v>
      </c>
      <c r="I16" s="1" t="s">
        <v>15</v>
      </c>
      <c r="J16" s="10" t="s">
        <v>17</v>
      </c>
      <c r="K16" s="7" t="s">
        <v>18</v>
      </c>
      <c r="L16" s="10" t="s">
        <v>19</v>
      </c>
      <c r="M16" s="10" t="s">
        <v>21</v>
      </c>
      <c r="N16" s="1" t="s">
        <v>23</v>
      </c>
      <c r="O16" s="7" t="s">
        <v>22</v>
      </c>
      <c r="P16" s="1" t="s">
        <v>25</v>
      </c>
      <c r="T16" s="1" t="s">
        <v>61</v>
      </c>
    </row>
    <row r="17" spans="1:20" x14ac:dyDescent="0.25">
      <c r="A17" t="str">
        <f ca="1">A3</f>
        <v>js</v>
      </c>
      <c r="B17" t="str">
        <f ca="1">B3</f>
        <v>art-optimal</v>
      </c>
      <c r="C17" s="3">
        <f ca="1">C3/C$3</f>
        <v>1</v>
      </c>
      <c r="D17" s="3">
        <f t="shared" ref="D17:P17" ca="1" si="1">D3/D$3</f>
        <v>1</v>
      </c>
      <c r="E17" s="3">
        <f t="shared" ca="1" si="1"/>
        <v>1</v>
      </c>
      <c r="F17" s="3">
        <f t="shared" ca="1" si="1"/>
        <v>1</v>
      </c>
      <c r="G17" s="3">
        <f t="shared" ca="1" si="1"/>
        <v>1</v>
      </c>
      <c r="H17" s="8">
        <f t="shared" ca="1" si="1"/>
        <v>1</v>
      </c>
      <c r="I17" s="3">
        <f t="shared" ca="1" si="1"/>
        <v>1</v>
      </c>
      <c r="J17" s="3">
        <f t="shared" ca="1" si="1"/>
        <v>1</v>
      </c>
      <c r="K17" s="8">
        <f t="shared" ca="1" si="1"/>
        <v>1</v>
      </c>
      <c r="L17" s="3">
        <f t="shared" ca="1" si="1"/>
        <v>1</v>
      </c>
      <c r="M17" s="3">
        <f t="shared" ca="1" si="1"/>
        <v>1</v>
      </c>
      <c r="N17" s="3">
        <f t="shared" ca="1" si="1"/>
        <v>1</v>
      </c>
      <c r="O17" s="8">
        <f t="shared" ca="1" si="1"/>
        <v>1</v>
      </c>
      <c r="P17" s="3">
        <f t="shared" ca="1" si="1"/>
        <v>1</v>
      </c>
      <c r="T17" s="3">
        <f ca="1">T3/T$3</f>
        <v>1</v>
      </c>
    </row>
    <row r="18" spans="1:20" x14ac:dyDescent="0.25">
      <c r="A18">
        <f t="shared" ref="A18:B18" ca="1" si="2">A4</f>
        <v>0</v>
      </c>
      <c r="B18">
        <f t="shared" ca="1" si="2"/>
        <v>0</v>
      </c>
      <c r="C18" s="3" t="e">
        <f t="shared" ref="C18:P21" ca="1" si="3">C4/C$3</f>
        <v>#DIV/0!</v>
      </c>
      <c r="D18" s="3" t="e">
        <f t="shared" ca="1" si="3"/>
        <v>#DIV/0!</v>
      </c>
      <c r="E18" s="3" t="e">
        <f t="shared" ca="1" si="3"/>
        <v>#DIV/0!</v>
      </c>
      <c r="F18" s="3" t="e">
        <f t="shared" ca="1" si="3"/>
        <v>#DIV/0!</v>
      </c>
      <c r="G18" s="3" t="e">
        <f t="shared" ca="1" si="3"/>
        <v>#DIV/0!</v>
      </c>
      <c r="H18" s="8" t="e">
        <f t="shared" ca="1" si="3"/>
        <v>#DIV/0!</v>
      </c>
      <c r="I18" s="3" t="e">
        <f t="shared" ca="1" si="3"/>
        <v>#DIV/0!</v>
      </c>
      <c r="J18" s="3" t="e">
        <f t="shared" ca="1" si="3"/>
        <v>#DIV/0!</v>
      </c>
      <c r="K18" s="8" t="e">
        <f t="shared" ca="1" si="3"/>
        <v>#DIV/0!</v>
      </c>
      <c r="L18" s="3" t="e">
        <f t="shared" ca="1" si="3"/>
        <v>#DIV/0!</v>
      </c>
      <c r="M18" s="3" t="e">
        <f t="shared" ca="1" si="3"/>
        <v>#DIV/0!</v>
      </c>
      <c r="N18" s="3" t="e">
        <f t="shared" ca="1" si="3"/>
        <v>#DIV/0!</v>
      </c>
      <c r="O18" s="8" t="e">
        <f t="shared" ca="1" si="3"/>
        <v>#DIV/0!</v>
      </c>
      <c r="P18" s="3" t="e">
        <f t="shared" ca="1" si="3"/>
        <v>#DIV/0!</v>
      </c>
      <c r="T18" s="3" t="e">
        <f t="shared" ref="T18:T21" ca="1" si="4">T4/T$3</f>
        <v>#DIV/0!</v>
      </c>
    </row>
    <row r="19" spans="1:20" x14ac:dyDescent="0.25">
      <c r="A19">
        <f t="shared" ref="A19:B19" ca="1" si="5">A5</f>
        <v>0</v>
      </c>
      <c r="B19">
        <f t="shared" ca="1" si="5"/>
        <v>0</v>
      </c>
      <c r="C19" s="3" t="e">
        <f t="shared" ca="1" si="3"/>
        <v>#DIV/0!</v>
      </c>
      <c r="D19" s="3" t="e">
        <f t="shared" ca="1" si="3"/>
        <v>#DIV/0!</v>
      </c>
      <c r="E19" s="3" t="e">
        <f t="shared" ca="1" si="3"/>
        <v>#DIV/0!</v>
      </c>
      <c r="F19" s="3" t="e">
        <f t="shared" ca="1" si="3"/>
        <v>#DIV/0!</v>
      </c>
      <c r="G19" s="3" t="e">
        <f t="shared" ca="1" si="3"/>
        <v>#DIV/0!</v>
      </c>
      <c r="H19" s="8" t="e">
        <f t="shared" ca="1" si="3"/>
        <v>#DIV/0!</v>
      </c>
      <c r="I19" s="3" t="e">
        <f t="shared" ca="1" si="3"/>
        <v>#DIV/0!</v>
      </c>
      <c r="J19" s="3" t="e">
        <f t="shared" ca="1" si="3"/>
        <v>#DIV/0!</v>
      </c>
      <c r="K19" s="8" t="e">
        <f t="shared" ca="1" si="3"/>
        <v>#DIV/0!</v>
      </c>
      <c r="L19" s="3" t="e">
        <f t="shared" ca="1" si="3"/>
        <v>#DIV/0!</v>
      </c>
      <c r="M19" s="3" t="e">
        <f t="shared" ca="1" si="3"/>
        <v>#DIV/0!</v>
      </c>
      <c r="N19" s="3" t="e">
        <f t="shared" ca="1" si="3"/>
        <v>#DIV/0!</v>
      </c>
      <c r="O19" s="8" t="e">
        <f t="shared" ca="1" si="3"/>
        <v>#DIV/0!</v>
      </c>
      <c r="P19" s="3" t="e">
        <f t="shared" ca="1" si="3"/>
        <v>#DIV/0!</v>
      </c>
      <c r="T19" s="3" t="e">
        <f ca="1">T5/T$3</f>
        <v>#DIV/0!</v>
      </c>
    </row>
    <row r="20" spans="1:20" x14ac:dyDescent="0.25">
      <c r="A20">
        <f t="shared" ref="A20:B20" ca="1" si="6">A6</f>
        <v>0</v>
      </c>
      <c r="B20">
        <f t="shared" ca="1" si="6"/>
        <v>0</v>
      </c>
      <c r="C20" s="3" t="e">
        <f t="shared" ca="1" si="3"/>
        <v>#DIV/0!</v>
      </c>
      <c r="D20" s="3" t="e">
        <f t="shared" ca="1" si="3"/>
        <v>#DIV/0!</v>
      </c>
      <c r="E20" s="3" t="e">
        <f t="shared" ca="1" si="3"/>
        <v>#DIV/0!</v>
      </c>
      <c r="F20" s="3" t="e">
        <f t="shared" ca="1" si="3"/>
        <v>#DIV/0!</v>
      </c>
      <c r="G20" s="3" t="e">
        <f t="shared" ca="1" si="3"/>
        <v>#DIV/0!</v>
      </c>
      <c r="H20" s="8" t="e">
        <f t="shared" ca="1" si="3"/>
        <v>#DIV/0!</v>
      </c>
      <c r="I20" s="3" t="e">
        <f t="shared" ca="1" si="3"/>
        <v>#DIV/0!</v>
      </c>
      <c r="J20" s="3" t="e">
        <f t="shared" ca="1" si="3"/>
        <v>#DIV/0!</v>
      </c>
      <c r="K20" s="8" t="e">
        <f t="shared" ca="1" si="3"/>
        <v>#DIV/0!</v>
      </c>
      <c r="L20" s="3" t="e">
        <f t="shared" ca="1" si="3"/>
        <v>#DIV/0!</v>
      </c>
      <c r="M20" s="3" t="e">
        <f t="shared" ca="1" si="3"/>
        <v>#DIV/0!</v>
      </c>
      <c r="N20" s="3" t="e">
        <f t="shared" ca="1" si="3"/>
        <v>#DIV/0!</v>
      </c>
      <c r="O20" s="8" t="e">
        <f t="shared" ca="1" si="3"/>
        <v>#DIV/0!</v>
      </c>
      <c r="P20" s="3" t="e">
        <f t="shared" ca="1" si="3"/>
        <v>#DIV/0!</v>
      </c>
      <c r="T20" s="3" t="e">
        <f t="shared" ca="1" si="4"/>
        <v>#DIV/0!</v>
      </c>
    </row>
    <row r="21" spans="1:20" x14ac:dyDescent="0.25">
      <c r="A21">
        <f t="shared" ref="A21:B21" ca="1" si="7">A7</f>
        <v>0</v>
      </c>
      <c r="B21">
        <f t="shared" ca="1" si="7"/>
        <v>0</v>
      </c>
      <c r="C21" s="3" t="e">
        <f t="shared" ca="1" si="3"/>
        <v>#DIV/0!</v>
      </c>
      <c r="D21" s="3" t="e">
        <f t="shared" ca="1" si="3"/>
        <v>#DIV/0!</v>
      </c>
      <c r="E21" s="3" t="e">
        <f t="shared" ca="1" si="3"/>
        <v>#DIV/0!</v>
      </c>
      <c r="F21" s="3" t="e">
        <f t="shared" ca="1" si="3"/>
        <v>#DIV/0!</v>
      </c>
      <c r="G21" s="3" t="e">
        <f t="shared" ca="1" si="3"/>
        <v>#DIV/0!</v>
      </c>
      <c r="H21" s="8" t="e">
        <f t="shared" ca="1" si="3"/>
        <v>#DIV/0!</v>
      </c>
      <c r="I21" s="3" t="e">
        <f t="shared" ca="1" si="3"/>
        <v>#DIV/0!</v>
      </c>
      <c r="J21" s="3" t="e">
        <f t="shared" ca="1" si="3"/>
        <v>#DIV/0!</v>
      </c>
      <c r="K21" s="8" t="e">
        <f t="shared" ca="1" si="3"/>
        <v>#DIV/0!</v>
      </c>
      <c r="L21" s="3" t="e">
        <f t="shared" ca="1" si="3"/>
        <v>#DIV/0!</v>
      </c>
      <c r="M21" s="3" t="e">
        <f t="shared" ca="1" si="3"/>
        <v>#DIV/0!</v>
      </c>
      <c r="N21" s="3" t="e">
        <f t="shared" ca="1" si="3"/>
        <v>#DIV/0!</v>
      </c>
      <c r="O21" s="8" t="e">
        <f t="shared" ca="1" si="3"/>
        <v>#DIV/0!</v>
      </c>
      <c r="P21" s="3" t="e">
        <f t="shared" ca="1" si="3"/>
        <v>#DIV/0!</v>
      </c>
      <c r="T21" s="3" t="e">
        <f t="shared" ca="1" si="4"/>
        <v>#DIV/0!</v>
      </c>
    </row>
    <row r="22" spans="1:20" x14ac:dyDescent="0.25">
      <c r="A22">
        <f t="shared" ref="A22:B22" ca="1" si="8">A8</f>
        <v>0</v>
      </c>
      <c r="B22">
        <f t="shared" ca="1" si="8"/>
        <v>0</v>
      </c>
      <c r="C22" s="3" t="e">
        <f t="shared" ref="C22:P22" ca="1" si="9">C8/C$4</f>
        <v>#DIV/0!</v>
      </c>
      <c r="D22" s="3" t="e">
        <f t="shared" ca="1" si="9"/>
        <v>#DIV/0!</v>
      </c>
      <c r="E22" s="3" t="e">
        <f t="shared" ca="1" si="9"/>
        <v>#DIV/0!</v>
      </c>
      <c r="F22" s="3" t="e">
        <f t="shared" ca="1" si="9"/>
        <v>#DIV/0!</v>
      </c>
      <c r="G22" s="3" t="e">
        <f t="shared" ca="1" si="9"/>
        <v>#DIV/0!</v>
      </c>
      <c r="H22" s="8" t="e">
        <f t="shared" ca="1" si="9"/>
        <v>#DIV/0!</v>
      </c>
      <c r="I22" s="3" t="e">
        <f t="shared" ca="1" si="9"/>
        <v>#DIV/0!</v>
      </c>
      <c r="J22" s="3" t="e">
        <f t="shared" ca="1" si="9"/>
        <v>#DIV/0!</v>
      </c>
      <c r="K22" s="8" t="e">
        <f t="shared" ca="1" si="9"/>
        <v>#DIV/0!</v>
      </c>
      <c r="L22" s="3" t="e">
        <f t="shared" ca="1" si="9"/>
        <v>#DIV/0!</v>
      </c>
      <c r="M22" s="3" t="e">
        <f t="shared" ca="1" si="9"/>
        <v>#DIV/0!</v>
      </c>
      <c r="N22" s="3" t="e">
        <f t="shared" ca="1" si="9"/>
        <v>#DIV/0!</v>
      </c>
      <c r="O22" s="8" t="e">
        <f t="shared" ca="1" si="9"/>
        <v>#DIV/0!</v>
      </c>
      <c r="P22" s="3" t="e">
        <f t="shared" ca="1" si="9"/>
        <v>#DIV/0!</v>
      </c>
      <c r="T22" s="3" t="e">
        <f t="shared" ref="T22:T24" ca="1" si="10">T8/T$4</f>
        <v>#DIV/0!</v>
      </c>
    </row>
    <row r="23" spans="1:20" x14ac:dyDescent="0.25">
      <c r="A23">
        <f t="shared" ref="A23:B23" ca="1" si="11">A9</f>
        <v>0</v>
      </c>
      <c r="B23">
        <f t="shared" ca="1" si="11"/>
        <v>0</v>
      </c>
      <c r="C23" s="3" t="e">
        <f t="shared" ref="C23:P23" ca="1" si="12">C9/C$4</f>
        <v>#DIV/0!</v>
      </c>
      <c r="D23" s="3" t="e">
        <f t="shared" ca="1" si="12"/>
        <v>#DIV/0!</v>
      </c>
      <c r="E23" s="3" t="e">
        <f t="shared" ca="1" si="12"/>
        <v>#DIV/0!</v>
      </c>
      <c r="F23" s="3" t="e">
        <f t="shared" ca="1" si="12"/>
        <v>#DIV/0!</v>
      </c>
      <c r="G23" s="3" t="e">
        <f t="shared" ca="1" si="12"/>
        <v>#DIV/0!</v>
      </c>
      <c r="H23" s="8" t="e">
        <f t="shared" ca="1" si="12"/>
        <v>#DIV/0!</v>
      </c>
      <c r="I23" s="3" t="e">
        <f t="shared" ca="1" si="12"/>
        <v>#DIV/0!</v>
      </c>
      <c r="J23" s="3" t="e">
        <f t="shared" ca="1" si="12"/>
        <v>#DIV/0!</v>
      </c>
      <c r="K23" s="8" t="e">
        <f t="shared" ca="1" si="12"/>
        <v>#DIV/0!</v>
      </c>
      <c r="L23" s="3" t="e">
        <f t="shared" ca="1" si="12"/>
        <v>#DIV/0!</v>
      </c>
      <c r="M23" s="3" t="e">
        <f t="shared" ca="1" si="12"/>
        <v>#DIV/0!</v>
      </c>
      <c r="N23" s="3" t="e">
        <f t="shared" ca="1" si="12"/>
        <v>#DIV/0!</v>
      </c>
      <c r="O23" s="8" t="e">
        <f t="shared" ca="1" si="12"/>
        <v>#DIV/0!</v>
      </c>
      <c r="P23" s="3" t="e">
        <f t="shared" ca="1" si="12"/>
        <v>#DIV/0!</v>
      </c>
      <c r="T23" s="3" t="e">
        <f t="shared" ca="1" si="10"/>
        <v>#DIV/0!</v>
      </c>
    </row>
    <row r="24" spans="1:20" x14ac:dyDescent="0.25">
      <c r="A24">
        <f t="shared" ref="A24:B24" ca="1" si="13">A10</f>
        <v>0</v>
      </c>
      <c r="B24">
        <f t="shared" ca="1" si="13"/>
        <v>0</v>
      </c>
      <c r="C24" s="3" t="e">
        <f t="shared" ref="C24:P24" ca="1" si="14">C10/C$4</f>
        <v>#DIV/0!</v>
      </c>
      <c r="D24" s="3" t="e">
        <f t="shared" ca="1" si="14"/>
        <v>#DIV/0!</v>
      </c>
      <c r="E24" s="3" t="e">
        <f t="shared" ca="1" si="14"/>
        <v>#DIV/0!</v>
      </c>
      <c r="F24" s="3" t="e">
        <f t="shared" ca="1" si="14"/>
        <v>#DIV/0!</v>
      </c>
      <c r="G24" s="3" t="e">
        <f t="shared" ca="1" si="14"/>
        <v>#DIV/0!</v>
      </c>
      <c r="H24" s="8" t="e">
        <f t="shared" ca="1" si="14"/>
        <v>#DIV/0!</v>
      </c>
      <c r="I24" s="3" t="e">
        <f t="shared" ca="1" si="14"/>
        <v>#DIV/0!</v>
      </c>
      <c r="J24" s="3" t="e">
        <f t="shared" ca="1" si="14"/>
        <v>#DIV/0!</v>
      </c>
      <c r="K24" s="8" t="e">
        <f t="shared" ca="1" si="14"/>
        <v>#DIV/0!</v>
      </c>
      <c r="L24" s="3" t="e">
        <f t="shared" ca="1" si="14"/>
        <v>#DIV/0!</v>
      </c>
      <c r="M24" s="3" t="e">
        <f t="shared" ca="1" si="14"/>
        <v>#DIV/0!</v>
      </c>
      <c r="N24" s="3" t="e">
        <f t="shared" ca="1" si="14"/>
        <v>#DIV/0!</v>
      </c>
      <c r="O24" s="8" t="e">
        <f t="shared" ca="1" si="14"/>
        <v>#DIV/0!</v>
      </c>
      <c r="P24" s="3" t="e">
        <f t="shared" ca="1" si="14"/>
        <v>#DIV/0!</v>
      </c>
      <c r="T24" s="3" t="e">
        <f t="shared" ca="1" si="10"/>
        <v>#DIV/0!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B361-9102-407E-9B71-2AE4EE2C2C6B}">
  <dimension ref="A1:J24"/>
  <sheetViews>
    <sheetView workbookViewId="0">
      <selection activeCell="J3" sqref="J3"/>
    </sheetView>
  </sheetViews>
  <sheetFormatPr baseColWidth="10" defaultRowHeight="15" x14ac:dyDescent="0.25"/>
  <cols>
    <col min="1" max="1" width="7.28515625" bestFit="1" customWidth="1"/>
    <col min="2" max="2" width="20.140625" bestFit="1" customWidth="1"/>
    <col min="3" max="3" width="12.85546875" bestFit="1" customWidth="1"/>
    <col min="4" max="4" width="17.7109375" bestFit="1" customWidth="1"/>
    <col min="5" max="6" width="18.5703125" bestFit="1" customWidth="1"/>
    <col min="8" max="8" width="3" style="1" bestFit="1" customWidth="1"/>
  </cols>
  <sheetData>
    <row r="1" spans="1:10" s="1" customFormat="1" x14ac:dyDescent="0.25">
      <c r="C1" s="1" t="str">
        <f>SUBSTITUTE(ADDRESS(1,MATCH(C2, mem!1:1, 0),4),"1","")</f>
        <v>L</v>
      </c>
      <c r="D1" s="1" t="str">
        <f>SUBSTITUTE(ADDRESS(1,MATCH(D2, mem!1:1, 0),4),"1","")</f>
        <v>O</v>
      </c>
      <c r="E1" s="1" t="str">
        <f>SUBSTITUTE(ADDRESS(1,MATCH(E2, mem!1:1, 0),4),"1","")</f>
        <v>P</v>
      </c>
      <c r="F1" s="1" t="str">
        <f>SUBSTITUTE(ADDRESS(1,MATCH(F2, mem!1:1, 0),4),"1","")</f>
        <v>Q</v>
      </c>
    </row>
    <row r="2" spans="1:10" x14ac:dyDescent="0.25">
      <c r="A2" s="1" t="s">
        <v>0</v>
      </c>
      <c r="B2" s="1" t="s">
        <v>1</v>
      </c>
      <c r="C2" t="s">
        <v>42</v>
      </c>
      <c r="D2" t="s">
        <v>45</v>
      </c>
      <c r="E2" t="s">
        <v>5</v>
      </c>
      <c r="F2" t="s">
        <v>6</v>
      </c>
    </row>
    <row r="3" spans="1:10" x14ac:dyDescent="0.25">
      <c r="A3" t="str" cm="1">
        <f t="array" aca="1" ref="A3" ca="1">INDIRECT("mem!A"&amp;H3)</f>
        <v>js</v>
      </c>
      <c r="B3" t="str" cm="1">
        <f t="array" aca="1" ref="B3" ca="1">INDIRECT("mem!B"&amp;H3)</f>
        <v>art-optimal</v>
      </c>
      <c r="C3">
        <f ca="1">AVERAGE(INDIRECT("mem!"&amp;$C$1&amp;$H3&amp;":"&amp;$C$1&amp;$H3+9))</f>
        <v>45021.599999999999</v>
      </c>
      <c r="D3">
        <f ca="1">AVERAGE(INDIRECT("mem!"&amp;$D$1&amp;$H3&amp;":"&amp;$D$1&amp;$H3+9))</f>
        <v>7642.9</v>
      </c>
      <c r="E3">
        <f ca="1">AVERAGE(INDIRECT("mem!"&amp;$E$1&amp;$H3&amp;":"&amp;$E$1&amp;$H3+9))</f>
        <v>376</v>
      </c>
      <c r="F3">
        <f ca="1">AVERAGE(INDIRECT("mem!"&amp;$F$1&amp;$H3&amp;":"&amp;$F$1&amp;$H3+9))</f>
        <v>440.8</v>
      </c>
      <c r="H3" s="1">
        <v>2</v>
      </c>
      <c r="J3">
        <f ca="1">C3/1024</f>
        <v>43.966406249999999</v>
      </c>
    </row>
    <row r="4" spans="1:10" x14ac:dyDescent="0.25">
      <c r="A4" cm="1">
        <f t="array" aca="1" ref="A4" ca="1">INDIRECT("mem!A"&amp;H4)</f>
        <v>0</v>
      </c>
      <c r="B4" cm="1">
        <f t="array" aca="1" ref="B4" ca="1">INDIRECT("mem!B"&amp;H4)</f>
        <v>0</v>
      </c>
      <c r="C4" t="e">
        <f t="shared" ref="C4:C10" ca="1" si="0">AVERAGE(INDIRECT("mem!"&amp;$C$1&amp;$H4&amp;":"&amp;$C$1&amp;$H4+9))</f>
        <v>#DIV/0!</v>
      </c>
      <c r="D4" t="e">
        <f t="shared" ref="D4:D10" ca="1" si="1">AVERAGE(INDIRECT("mem!"&amp;$D$1&amp;$H4&amp;":"&amp;$D$1&amp;$H4+9))</f>
        <v>#DIV/0!</v>
      </c>
      <c r="E4" t="e">
        <f t="shared" ref="E4:E10" ca="1" si="2">AVERAGE(INDIRECT("mem!"&amp;$E$1&amp;$H4&amp;":"&amp;$E$1&amp;$H4+9))</f>
        <v>#DIV/0!</v>
      </c>
      <c r="F4" t="e">
        <f t="shared" ref="F4:F10" ca="1" si="3">AVERAGE(INDIRECT("mem!"&amp;$F$1&amp;$H4&amp;":"&amp;$F$1&amp;$H4+9))</f>
        <v>#DIV/0!</v>
      </c>
      <c r="H4" s="1">
        <v>12</v>
      </c>
      <c r="J4" t="e">
        <f t="shared" ref="J4:J10" ca="1" si="4">C4/1024</f>
        <v>#DIV/0!</v>
      </c>
    </row>
    <row r="5" spans="1:10" x14ac:dyDescent="0.25">
      <c r="A5" cm="1">
        <f t="array" aca="1" ref="A5" ca="1">INDIRECT("mem!A"&amp;H5)</f>
        <v>0</v>
      </c>
      <c r="B5" cm="1">
        <f t="array" aca="1" ref="B5" ca="1">INDIRECT("mem!B"&amp;H5)</f>
        <v>0</v>
      </c>
      <c r="C5" t="e">
        <f t="shared" ca="1" si="0"/>
        <v>#DIV/0!</v>
      </c>
      <c r="D5" t="e">
        <f t="shared" ca="1" si="1"/>
        <v>#DIV/0!</v>
      </c>
      <c r="E5" t="e">
        <f t="shared" ca="1" si="2"/>
        <v>#DIV/0!</v>
      </c>
      <c r="F5" t="e">
        <f t="shared" ca="1" si="3"/>
        <v>#DIV/0!</v>
      </c>
      <c r="H5" s="1">
        <v>22</v>
      </c>
      <c r="J5" t="e">
        <f t="shared" ca="1" si="4"/>
        <v>#DIV/0!</v>
      </c>
    </row>
    <row r="6" spans="1:10" x14ac:dyDescent="0.25">
      <c r="A6" cm="1">
        <f t="array" aca="1" ref="A6" ca="1">INDIRECT("mem!A"&amp;H6)</f>
        <v>0</v>
      </c>
      <c r="B6" cm="1">
        <f t="array" aca="1" ref="B6" ca="1">INDIRECT("mem!B"&amp;H6)</f>
        <v>0</v>
      </c>
      <c r="C6" t="e">
        <f t="shared" ca="1" si="0"/>
        <v>#DIV/0!</v>
      </c>
      <c r="D6" t="e">
        <f t="shared" ca="1" si="1"/>
        <v>#DIV/0!</v>
      </c>
      <c r="E6" t="e">
        <f t="shared" ca="1" si="2"/>
        <v>#DIV/0!</v>
      </c>
      <c r="F6" t="e">
        <f t="shared" ca="1" si="3"/>
        <v>#DIV/0!</v>
      </c>
      <c r="H6" s="1">
        <v>32</v>
      </c>
      <c r="J6" t="e">
        <f t="shared" ca="1" si="4"/>
        <v>#DIV/0!</v>
      </c>
    </row>
    <row r="7" spans="1:10" x14ac:dyDescent="0.25">
      <c r="A7" cm="1">
        <f t="array" aca="1" ref="A7" ca="1">INDIRECT("mem!A"&amp;H7)</f>
        <v>0</v>
      </c>
      <c r="B7" cm="1">
        <f t="array" aca="1" ref="B7" ca="1">INDIRECT("mem!B"&amp;H7)</f>
        <v>0</v>
      </c>
      <c r="C7" t="e">
        <f t="shared" ca="1" si="0"/>
        <v>#DIV/0!</v>
      </c>
      <c r="D7" t="e">
        <f t="shared" ca="1" si="1"/>
        <v>#DIV/0!</v>
      </c>
      <c r="E7" t="e">
        <f t="shared" ca="1" si="2"/>
        <v>#DIV/0!</v>
      </c>
      <c r="F7" t="e">
        <f t="shared" ca="1" si="3"/>
        <v>#DIV/0!</v>
      </c>
      <c r="H7" s="1">
        <v>42</v>
      </c>
      <c r="J7" t="e">
        <f t="shared" ca="1" si="4"/>
        <v>#DIV/0!</v>
      </c>
    </row>
    <row r="8" spans="1:10" x14ac:dyDescent="0.25">
      <c r="A8" cm="1">
        <f t="array" aca="1" ref="A8" ca="1">INDIRECT("mem!A"&amp;H8)</f>
        <v>0</v>
      </c>
      <c r="B8" cm="1">
        <f t="array" aca="1" ref="B8" ca="1">INDIRECT("mem!B"&amp;H8)</f>
        <v>0</v>
      </c>
      <c r="C8" t="e">
        <f t="shared" ca="1" si="0"/>
        <v>#DIV/0!</v>
      </c>
      <c r="D8" t="e">
        <f t="shared" ca="1" si="1"/>
        <v>#DIV/0!</v>
      </c>
      <c r="E8" t="e">
        <f t="shared" ca="1" si="2"/>
        <v>#DIV/0!</v>
      </c>
      <c r="F8" t="e">
        <f t="shared" ca="1" si="3"/>
        <v>#DIV/0!</v>
      </c>
      <c r="H8" s="1">
        <v>52</v>
      </c>
      <c r="J8" t="e">
        <f t="shared" ca="1" si="4"/>
        <v>#DIV/0!</v>
      </c>
    </row>
    <row r="9" spans="1:10" x14ac:dyDescent="0.25">
      <c r="A9" cm="1">
        <f t="array" aca="1" ref="A9" ca="1">INDIRECT("mem!A"&amp;H9)</f>
        <v>0</v>
      </c>
      <c r="B9" cm="1">
        <f t="array" aca="1" ref="B9" ca="1">INDIRECT("mem!B"&amp;H9)</f>
        <v>0</v>
      </c>
      <c r="C9" t="e">
        <f t="shared" ca="1" si="0"/>
        <v>#DIV/0!</v>
      </c>
      <c r="D9" t="e">
        <f t="shared" ca="1" si="1"/>
        <v>#DIV/0!</v>
      </c>
      <c r="E9" t="e">
        <f t="shared" ca="1" si="2"/>
        <v>#DIV/0!</v>
      </c>
      <c r="F9" t="e">
        <f t="shared" ca="1" si="3"/>
        <v>#DIV/0!</v>
      </c>
      <c r="H9" s="1">
        <v>62</v>
      </c>
      <c r="J9" t="e">
        <f t="shared" ca="1" si="4"/>
        <v>#DIV/0!</v>
      </c>
    </row>
    <row r="10" spans="1:10" x14ac:dyDescent="0.25">
      <c r="A10" cm="1">
        <f t="array" aca="1" ref="A10" ca="1">INDIRECT("mem!A"&amp;H10)</f>
        <v>0</v>
      </c>
      <c r="B10" cm="1">
        <f t="array" aca="1" ref="B10" ca="1">INDIRECT("mem!B"&amp;H10)</f>
        <v>0</v>
      </c>
      <c r="C10" t="e">
        <f t="shared" ca="1" si="0"/>
        <v>#DIV/0!</v>
      </c>
      <c r="D10" t="e">
        <f t="shared" ca="1" si="1"/>
        <v>#DIV/0!</v>
      </c>
      <c r="E10" t="e">
        <f t="shared" ca="1" si="2"/>
        <v>#DIV/0!</v>
      </c>
      <c r="F10" t="e">
        <f t="shared" ca="1" si="3"/>
        <v>#DIV/0!</v>
      </c>
      <c r="H10" s="1">
        <v>72</v>
      </c>
      <c r="J10" t="e">
        <f t="shared" ca="1" si="4"/>
        <v>#DIV/0!</v>
      </c>
    </row>
    <row r="16" spans="1:10" x14ac:dyDescent="0.25">
      <c r="A16" s="1" t="s">
        <v>0</v>
      </c>
      <c r="B16" s="1" t="s">
        <v>1</v>
      </c>
      <c r="C16" t="s">
        <v>42</v>
      </c>
      <c r="D16" t="s">
        <v>45</v>
      </c>
      <c r="E16" t="s">
        <v>5</v>
      </c>
      <c r="F16" t="s">
        <v>6</v>
      </c>
    </row>
    <row r="17" spans="1:6" x14ac:dyDescent="0.25">
      <c r="A17" t="str">
        <f ca="1">A3</f>
        <v>js</v>
      </c>
      <c r="B17" t="str">
        <f ca="1">B3</f>
        <v>art-optimal</v>
      </c>
      <c r="C17" s="4">
        <f ca="1">C3/C$3</f>
        <v>1</v>
      </c>
      <c r="D17" s="4">
        <f t="shared" ref="D17:F17" ca="1" si="5">D3/D$3</f>
        <v>1</v>
      </c>
      <c r="E17" s="4">
        <f t="shared" ca="1" si="5"/>
        <v>1</v>
      </c>
      <c r="F17" s="4">
        <f t="shared" ca="1" si="5"/>
        <v>1</v>
      </c>
    </row>
    <row r="18" spans="1:6" x14ac:dyDescent="0.25">
      <c r="A18">
        <f t="shared" ref="A18:B18" ca="1" si="6">A4</f>
        <v>0</v>
      </c>
      <c r="B18">
        <f t="shared" ca="1" si="6"/>
        <v>0</v>
      </c>
      <c r="C18" s="4" t="e">
        <f t="shared" ref="C18:F21" ca="1" si="7">C4/C$3</f>
        <v>#DIV/0!</v>
      </c>
      <c r="D18" s="4" t="e">
        <f t="shared" ca="1" si="7"/>
        <v>#DIV/0!</v>
      </c>
      <c r="E18" s="4" t="e">
        <f t="shared" ca="1" si="7"/>
        <v>#DIV/0!</v>
      </c>
      <c r="F18" s="4" t="e">
        <f t="shared" ca="1" si="7"/>
        <v>#DIV/0!</v>
      </c>
    </row>
    <row r="19" spans="1:6" x14ac:dyDescent="0.25">
      <c r="A19">
        <f t="shared" ref="A19:B19" ca="1" si="8">A5</f>
        <v>0</v>
      </c>
      <c r="B19">
        <f t="shared" ca="1" si="8"/>
        <v>0</v>
      </c>
      <c r="C19" s="4" t="e">
        <f t="shared" ca="1" si="7"/>
        <v>#DIV/0!</v>
      </c>
      <c r="D19" s="4" t="e">
        <f t="shared" ca="1" si="7"/>
        <v>#DIV/0!</v>
      </c>
      <c r="E19" s="4" t="e">
        <f t="shared" ca="1" si="7"/>
        <v>#DIV/0!</v>
      </c>
      <c r="F19" s="4" t="e">
        <f t="shared" ca="1" si="7"/>
        <v>#DIV/0!</v>
      </c>
    </row>
    <row r="20" spans="1:6" x14ac:dyDescent="0.25">
      <c r="A20">
        <f t="shared" ref="A20:B20" ca="1" si="9">A6</f>
        <v>0</v>
      </c>
      <c r="B20">
        <f t="shared" ca="1" si="9"/>
        <v>0</v>
      </c>
      <c r="C20" s="4" t="e">
        <f t="shared" ca="1" si="7"/>
        <v>#DIV/0!</v>
      </c>
      <c r="D20" s="4" t="e">
        <f t="shared" ca="1" si="7"/>
        <v>#DIV/0!</v>
      </c>
      <c r="E20" s="4" t="e">
        <f t="shared" ca="1" si="7"/>
        <v>#DIV/0!</v>
      </c>
      <c r="F20" s="4" t="e">
        <f t="shared" ca="1" si="7"/>
        <v>#DIV/0!</v>
      </c>
    </row>
    <row r="21" spans="1:6" x14ac:dyDescent="0.25">
      <c r="A21">
        <f t="shared" ref="A21:B21" ca="1" si="10">A7</f>
        <v>0</v>
      </c>
      <c r="B21">
        <f t="shared" ca="1" si="10"/>
        <v>0</v>
      </c>
      <c r="C21" s="4" t="e">
        <f t="shared" ca="1" si="7"/>
        <v>#DIV/0!</v>
      </c>
      <c r="D21" s="4" t="e">
        <f t="shared" ca="1" si="7"/>
        <v>#DIV/0!</v>
      </c>
      <c r="E21" s="4" t="e">
        <f t="shared" ca="1" si="7"/>
        <v>#DIV/0!</v>
      </c>
      <c r="F21" s="4" t="e">
        <f t="shared" ca="1" si="7"/>
        <v>#DIV/0!</v>
      </c>
    </row>
    <row r="22" spans="1:6" x14ac:dyDescent="0.25">
      <c r="A22">
        <f t="shared" ref="A22:B22" ca="1" si="11">A8</f>
        <v>0</v>
      </c>
      <c r="B22">
        <f t="shared" ca="1" si="11"/>
        <v>0</v>
      </c>
      <c r="C22" s="4" t="e">
        <f t="shared" ref="C22:F22" ca="1" si="12">C8/C$4</f>
        <v>#DIV/0!</v>
      </c>
      <c r="D22" s="4" t="e">
        <f t="shared" ca="1" si="12"/>
        <v>#DIV/0!</v>
      </c>
      <c r="E22" s="4" t="e">
        <f t="shared" ca="1" si="12"/>
        <v>#DIV/0!</v>
      </c>
      <c r="F22" s="4" t="e">
        <f t="shared" ca="1" si="12"/>
        <v>#DIV/0!</v>
      </c>
    </row>
    <row r="23" spans="1:6" x14ac:dyDescent="0.25">
      <c r="A23">
        <f t="shared" ref="A23:B23" ca="1" si="13">A9</f>
        <v>0</v>
      </c>
      <c r="B23">
        <f t="shared" ca="1" si="13"/>
        <v>0</v>
      </c>
      <c r="C23" s="4" t="e">
        <f t="shared" ref="C23:F23" ca="1" si="14">C9/C$4</f>
        <v>#DIV/0!</v>
      </c>
      <c r="D23" s="4" t="e">
        <f t="shared" ca="1" si="14"/>
        <v>#DIV/0!</v>
      </c>
      <c r="E23" s="4" t="e">
        <f t="shared" ca="1" si="14"/>
        <v>#DIV/0!</v>
      </c>
      <c r="F23" s="4" t="e">
        <f t="shared" ca="1" si="14"/>
        <v>#DIV/0!</v>
      </c>
    </row>
    <row r="24" spans="1:6" x14ac:dyDescent="0.25">
      <c r="A24">
        <f t="shared" ref="A24:B24" ca="1" si="15">A10</f>
        <v>0</v>
      </c>
      <c r="B24">
        <f t="shared" ca="1" si="15"/>
        <v>0</v>
      </c>
      <c r="C24" s="4" t="e">
        <f t="shared" ref="C24:F24" ca="1" si="16">C10/C$4</f>
        <v>#DIV/0!</v>
      </c>
      <c r="D24" s="4" t="e">
        <f t="shared" ca="1" si="16"/>
        <v>#DIV/0!</v>
      </c>
      <c r="E24" s="4" t="e">
        <f t="shared" ca="1" si="16"/>
        <v>#DIV/0!</v>
      </c>
      <c r="F24" s="4" t="e">
        <f t="shared" ca="1" si="16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C8B6-5942-485B-B666-FF69C38454F5}">
  <dimension ref="A1:AF23"/>
  <sheetViews>
    <sheetView zoomScale="90" zoomScaleNormal="90" workbookViewId="0">
      <selection activeCell="M3" sqref="M3:U8"/>
    </sheetView>
  </sheetViews>
  <sheetFormatPr baseColWidth="10" defaultRowHeight="15" x14ac:dyDescent="0.25"/>
  <cols>
    <col min="1" max="1" width="8.140625" bestFit="1" customWidth="1"/>
    <col min="2" max="2" width="9.5703125" bestFit="1" customWidth="1"/>
    <col min="3" max="3" width="12.42578125" bestFit="1" customWidth="1"/>
    <col min="4" max="4" width="12.85546875" bestFit="1" customWidth="1"/>
    <col min="5" max="5" width="13.85546875" bestFit="1" customWidth="1"/>
    <col min="6" max="6" width="16.28515625" bestFit="1" customWidth="1"/>
    <col min="7" max="7" width="24.42578125" bestFit="1" customWidth="1"/>
  </cols>
  <sheetData>
    <row r="1" spans="1:32" x14ac:dyDescent="0.25">
      <c r="A1" s="1" t="s">
        <v>0</v>
      </c>
      <c r="B1" s="1" t="s">
        <v>61</v>
      </c>
      <c r="C1" s="1" t="s">
        <v>3</v>
      </c>
      <c r="D1" t="s">
        <v>42</v>
      </c>
      <c r="E1" s="7" t="s">
        <v>14</v>
      </c>
      <c r="F1" s="7" t="s">
        <v>18</v>
      </c>
      <c r="G1" s="7" t="s">
        <v>22</v>
      </c>
      <c r="AF1" t="s">
        <v>61</v>
      </c>
    </row>
    <row r="2" spans="1:32" x14ac:dyDescent="0.25">
      <c r="A2" s="1" t="s">
        <v>63</v>
      </c>
      <c r="B2" s="1" t="s">
        <v>64</v>
      </c>
      <c r="C2" s="1" t="s">
        <v>65</v>
      </c>
      <c r="D2" t="s">
        <v>66</v>
      </c>
      <c r="E2" s="7" t="s">
        <v>67</v>
      </c>
      <c r="F2" s="7" t="s">
        <v>68</v>
      </c>
      <c r="G2" s="7" t="s">
        <v>69</v>
      </c>
      <c r="AF2">
        <v>0.16743190193958363</v>
      </c>
    </row>
    <row r="3" spans="1:32" x14ac:dyDescent="0.25">
      <c r="A3" t="s">
        <v>54</v>
      </c>
      <c r="B3">
        <v>1</v>
      </c>
      <c r="C3">
        <v>1</v>
      </c>
      <c r="D3">
        <v>1</v>
      </c>
      <c r="E3">
        <v>0.83</v>
      </c>
      <c r="F3">
        <v>1.05</v>
      </c>
      <c r="G3">
        <v>0.11</v>
      </c>
      <c r="I3" t="s">
        <v>32</v>
      </c>
      <c r="AF3">
        <v>1</v>
      </c>
    </row>
    <row r="4" spans="1:32" x14ac:dyDescent="0.25">
      <c r="A4" t="s">
        <v>56</v>
      </c>
      <c r="B4">
        <v>1.65</v>
      </c>
      <c r="C4">
        <v>1.39</v>
      </c>
      <c r="D4">
        <v>7.68</v>
      </c>
      <c r="E4">
        <v>0.83</v>
      </c>
      <c r="F4">
        <v>7.26</v>
      </c>
      <c r="G4">
        <v>0.5</v>
      </c>
      <c r="I4" t="s">
        <v>28</v>
      </c>
      <c r="AF4">
        <v>0.27558204967308686</v>
      </c>
    </row>
    <row r="5" spans="1:32" x14ac:dyDescent="0.25">
      <c r="A5" t="s">
        <v>55</v>
      </c>
      <c r="B5">
        <v>5.97</v>
      </c>
      <c r="C5">
        <v>5.48</v>
      </c>
      <c r="D5">
        <v>7.1</v>
      </c>
      <c r="E5">
        <v>0.92</v>
      </c>
      <c r="F5">
        <v>7.56</v>
      </c>
      <c r="G5">
        <v>1.1499999999999999</v>
      </c>
      <c r="I5" t="s">
        <v>33</v>
      </c>
      <c r="AF5">
        <v>2.8569961561791706</v>
      </c>
    </row>
    <row r="6" spans="1:32" x14ac:dyDescent="0.25">
      <c r="A6" t="s">
        <v>59</v>
      </c>
      <c r="B6">
        <v>17.059999999999999</v>
      </c>
      <c r="C6">
        <v>13.74</v>
      </c>
      <c r="D6">
        <v>4.7699999999999996</v>
      </c>
      <c r="E6">
        <v>0.73</v>
      </c>
      <c r="F6">
        <v>5.48</v>
      </c>
      <c r="G6">
        <v>0.12</v>
      </c>
      <c r="I6" t="s">
        <v>30</v>
      </c>
      <c r="AF6">
        <v>6.4047781325538047</v>
      </c>
    </row>
    <row r="7" spans="1:32" x14ac:dyDescent="0.25">
      <c r="A7" t="s">
        <v>57</v>
      </c>
      <c r="B7" s="3">
        <v>38.25</v>
      </c>
      <c r="C7">
        <v>30.99</v>
      </c>
      <c r="D7">
        <v>4.25</v>
      </c>
      <c r="E7">
        <v>0.66</v>
      </c>
      <c r="F7">
        <v>26.95</v>
      </c>
      <c r="G7">
        <v>0.36</v>
      </c>
      <c r="I7" t="s">
        <v>29</v>
      </c>
      <c r="N7" s="3"/>
    </row>
    <row r="8" spans="1:32" x14ac:dyDescent="0.25">
      <c r="B8" s="3"/>
      <c r="C8" s="3"/>
      <c r="D8" s="3"/>
      <c r="E8" s="3"/>
      <c r="F8" s="3"/>
      <c r="G8" s="3"/>
      <c r="N8" s="11"/>
    </row>
    <row r="23" spans="3:3" x14ac:dyDescent="0.25">
      <c r="C23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6457111CC4C41BB518AE6CCCDF7A4" ma:contentTypeVersion="8" ma:contentTypeDescription="Crée un document." ma:contentTypeScope="" ma:versionID="f7e0d66768f1c412a408dbd006cf9139">
  <xsd:schema xmlns:xsd="http://www.w3.org/2001/XMLSchema" xmlns:xs="http://www.w3.org/2001/XMLSchema" xmlns:p="http://schemas.microsoft.com/office/2006/metadata/properties" xmlns:ns2="8a961ac1-3f86-45b9-baa9-cce491f1b870" targetNamespace="http://schemas.microsoft.com/office/2006/metadata/properties" ma:root="true" ma:fieldsID="59e935de513f8e5363e9d8230d2a9d64" ns2:_="">
    <xsd:import namespace="8a961ac1-3f86-45b9-baa9-cce491f1b8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61ac1-3f86-45b9-baa9-cce491f1b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32D3D-4B45-4785-BE27-DD613F1F98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A8D78B-030B-4EBA-A346-DC4FC3D65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961ac1-3f86-45b9-baa9-cce491f1b8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8F4A1-D834-470E-94FB-4440C202DF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INA260</vt:lpstr>
      <vt:lpstr>perf</vt:lpstr>
      <vt:lpstr>mem</vt:lpstr>
      <vt:lpstr>perf_moy</vt:lpstr>
      <vt:lpstr>mem_moy</vt:lpstr>
      <vt:lpstr>results</vt:lpstr>
      <vt:lpstr>conso_c</vt:lpstr>
      <vt:lpstr>conso_java</vt:lpstr>
      <vt:lpstr>conso_js</vt:lpstr>
      <vt:lpstr>conso_php</vt:lpstr>
      <vt:lpstr>conso_py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Giuseppina CIANCIO</cp:lastModifiedBy>
  <dcterms:created xsi:type="dcterms:W3CDTF">2015-06-05T18:19:34Z</dcterms:created>
  <dcterms:modified xsi:type="dcterms:W3CDTF">2021-05-21T15:06:07Z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0x010100CF86457111CC4C41BB518AE6CCCDF7A4</vt:lpwstr>
  </property>
</Properties>
</file>