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ficina\archivos estadistica\estadisticas\REM 2025\Rem Finales 2025\01\121789\"/>
    </mc:Choice>
  </mc:AlternateContent>
  <xr:revisionPtr revIDLastSave="0" documentId="13_ncr:1_{404ACE83-6662-40B2-8008-0C8F1B7B0E92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0" yWindow="7605" windowWidth="28800" windowHeight="7740" tabRatio="901" activeTab="12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CA264" i="29"/>
  <c r="CA270" i="29"/>
  <c r="CA271" i="29"/>
  <c r="CA272" i="29"/>
  <c r="CA273" i="29"/>
  <c r="CA279" i="29"/>
  <c r="CA280" i="29"/>
  <c r="CA281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57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23" i="34"/>
  <c r="CL123" i="34"/>
  <c r="CK124" i="34"/>
  <c r="CL124" i="34"/>
  <c r="CK125" i="34"/>
  <c r="CL125" i="34"/>
  <c r="CK126" i="34"/>
  <c r="CL126" i="34"/>
  <c r="CK127" i="34"/>
  <c r="CL127" i="34"/>
  <c r="CK128" i="34"/>
  <c r="CL128" i="34"/>
  <c r="CK129" i="34"/>
  <c r="CL129" i="34"/>
  <c r="CK130" i="34"/>
  <c r="CL130" i="34"/>
  <c r="CK131" i="34"/>
  <c r="CL131" i="34"/>
  <c r="CK132" i="34"/>
  <c r="CL132" i="34"/>
  <c r="CK133" i="34"/>
  <c r="CL133" i="34"/>
  <c r="CK134" i="34"/>
  <c r="CL134" i="34"/>
  <c r="CK135" i="34"/>
  <c r="CL135" i="34"/>
  <c r="CK136" i="34"/>
  <c r="CL136" i="34"/>
  <c r="CK137" i="34"/>
  <c r="CL137" i="34"/>
  <c r="CK138" i="34"/>
  <c r="CL138" i="34"/>
  <c r="CK139" i="34"/>
  <c r="CL139" i="34"/>
  <c r="CK140" i="34"/>
  <c r="CL140" i="34"/>
  <c r="CK141" i="34"/>
  <c r="CL141" i="34"/>
  <c r="CK142" i="34"/>
  <c r="CL142" i="34"/>
  <c r="CK143" i="34"/>
  <c r="CL143" i="34"/>
  <c r="CK144" i="34"/>
  <c r="CL144" i="34"/>
  <c r="CK145" i="34"/>
  <c r="CL145" i="34"/>
  <c r="CK146" i="34"/>
  <c r="CL146" i="34"/>
  <c r="CK147" i="34"/>
  <c r="CL147" i="34"/>
  <c r="CK148" i="34"/>
  <c r="CL148" i="34"/>
  <c r="CK149" i="34"/>
  <c r="CL149" i="34"/>
  <c r="CK150" i="34"/>
  <c r="CL150" i="34"/>
  <c r="CK151" i="34"/>
  <c r="CL151" i="34"/>
  <c r="CK11" i="32"/>
  <c r="CL11" i="32"/>
  <c r="CL154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A138" i="43"/>
  <c r="E27" i="18" s="1"/>
  <c r="U12" i="41"/>
  <c r="B138" i="43"/>
  <c r="D27" i="18" s="1"/>
  <c r="B174" i="42"/>
  <c r="CX11" i="3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CL156" i="31" l="1"/>
  <c r="CB156" i="31"/>
  <c r="CB155" i="31"/>
  <c r="CL155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A98" i="32"/>
  <c r="M98" i="32" s="1"/>
  <c r="CX82" i="32"/>
  <c r="CU78" i="32"/>
  <c r="N79" i="32"/>
  <c r="N80" i="32"/>
  <c r="N81" i="32"/>
  <c r="N82" i="32"/>
  <c r="N78" i="32"/>
  <c r="CA72" i="32"/>
  <c r="CA78" i="32"/>
  <c r="B78" i="32"/>
  <c r="CD82" i="32"/>
  <c r="CC82" i="32"/>
  <c r="CB82" i="32"/>
  <c r="CA82" i="32"/>
  <c r="DD27" i="32"/>
  <c r="DF31" i="32"/>
  <c r="DG31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A81" i="13"/>
  <c r="CA73" i="13"/>
  <c r="CA74" i="13"/>
  <c r="CA75" i="13"/>
  <c r="CA76" i="13"/>
  <c r="CA77" i="13"/>
  <c r="CA78" i="13"/>
  <c r="CA79" i="13"/>
  <c r="CA80" i="13"/>
  <c r="CH48" i="13"/>
  <c r="AY48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BV193" i="28" l="1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21" i="13"/>
  <c r="CA220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H49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123" i="34"/>
  <c r="CB123" i="34"/>
  <c r="AD123" i="34" s="1"/>
  <c r="CA132" i="34"/>
  <c r="CB132" i="34"/>
  <c r="AD132" i="34" s="1"/>
  <c r="CA133" i="34"/>
  <c r="CB133" i="34"/>
  <c r="AD133" i="34" s="1"/>
  <c r="CA134" i="34"/>
  <c r="CB134" i="34"/>
  <c r="CA135" i="34"/>
  <c r="CB135" i="34"/>
  <c r="CA136" i="34"/>
  <c r="AD136" i="34" s="1"/>
  <c r="CB136" i="34"/>
  <c r="CA137" i="34"/>
  <c r="AD137" i="34" s="1"/>
  <c r="CB137" i="34"/>
  <c r="CA138" i="34"/>
  <c r="AD138" i="34" s="1"/>
  <c r="CB138" i="34"/>
  <c r="CA139" i="34"/>
  <c r="AD139" i="34" s="1"/>
  <c r="CB139" i="34"/>
  <c r="CA140" i="34"/>
  <c r="CB140" i="34"/>
  <c r="CA141" i="34"/>
  <c r="CB141" i="34"/>
  <c r="CA142" i="34"/>
  <c r="CB142" i="34"/>
  <c r="CA143" i="34"/>
  <c r="AD143" i="34" s="1"/>
  <c r="CB143" i="34"/>
  <c r="CA144" i="34"/>
  <c r="CB144" i="34"/>
  <c r="CA145" i="34"/>
  <c r="AD145" i="34" s="1"/>
  <c r="CB145" i="34"/>
  <c r="CA146" i="34"/>
  <c r="CB146" i="34"/>
  <c r="CA147" i="34"/>
  <c r="CB147" i="34"/>
  <c r="AD147" i="34" s="1"/>
  <c r="CA148" i="34"/>
  <c r="AD148" i="34" s="1"/>
  <c r="CB148" i="34"/>
  <c r="CA149" i="34"/>
  <c r="AD149" i="34" s="1"/>
  <c r="CB149" i="34"/>
  <c r="CA150" i="34"/>
  <c r="AD150" i="34" s="1"/>
  <c r="CB150" i="34"/>
  <c r="CA151" i="34"/>
  <c r="AD151" i="34" s="1"/>
  <c r="CB151" i="34"/>
  <c r="AD134" i="34"/>
  <c r="AD135" i="34"/>
  <c r="AD140" i="34"/>
  <c r="AD141" i="34"/>
  <c r="AD142" i="34"/>
  <c r="AD144" i="34"/>
  <c r="AD146" i="34"/>
  <c r="CA91" i="34"/>
  <c r="CA92" i="34"/>
  <c r="CA93" i="34"/>
  <c r="CA90" i="34"/>
  <c r="AI16" i="33"/>
  <c r="AI17" i="33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117" i="22" l="1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6" i="22" l="1"/>
  <c r="N56" i="22"/>
  <c r="T30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B36" i="37" l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AT103" i="37" l="1"/>
  <c r="CD59" i="37"/>
  <c r="CJ59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64" i="37" l="1"/>
  <c r="AV13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O73" i="13"/>
  <c r="O74" i="13"/>
  <c r="O75" i="13"/>
  <c r="O76" i="13"/>
  <c r="O77" i="13"/>
  <c r="O78" i="13"/>
  <c r="O79" i="13"/>
  <c r="O80" i="13"/>
  <c r="O8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H44" i="13" l="1"/>
  <c r="CG44" i="13"/>
  <c r="CT44" i="13"/>
  <c r="CF44" i="13"/>
  <c r="CE44" i="13"/>
  <c r="CV44" i="13"/>
  <c r="CD44" i="13"/>
  <c r="CU44" i="13"/>
  <c r="CS44" i="13"/>
  <c r="CR44" i="13"/>
  <c r="AY44" i="13"/>
  <c r="CF12" i="13"/>
  <c r="CE12" i="13"/>
  <c r="CD12" i="13"/>
  <c r="AY12" i="13" s="1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AY46" i="13" s="1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45" i="13" l="1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00" i="34" l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AI13" i="33" s="1"/>
  <c r="CB13" i="33"/>
  <c r="CB15" i="33"/>
  <c r="AI15" i="33" s="1"/>
  <c r="B17" i="33"/>
  <c r="C11" i="33"/>
  <c r="B14" i="33"/>
  <c r="CA12" i="33" l="1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C66" i="32" l="1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U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U61" i="32" s="1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V63" i="32" s="1"/>
  <c r="CU26" i="32"/>
  <c r="CU12" i="32"/>
  <c r="CU15" i="32"/>
  <c r="CU30" i="32"/>
  <c r="CU17" i="32"/>
  <c r="CU18" i="32"/>
  <c r="CU28" i="32"/>
  <c r="C53" i="32"/>
  <c r="CG14" i="33"/>
  <c r="CF17" i="33"/>
  <c r="CV50" i="32"/>
  <c r="CU50" i="32"/>
  <c r="CU51" i="32"/>
  <c r="CV51" i="32"/>
  <c r="CU53" i="32"/>
  <c r="CV53" i="32"/>
  <c r="CU45" i="32"/>
  <c r="CV45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U56" i="32"/>
  <c r="CV56" i="32"/>
  <c r="CU49" i="32"/>
  <c r="CU47" i="32"/>
  <c r="CU55" i="32"/>
  <c r="CV47" i="32"/>
  <c r="CV55" i="32"/>
  <c r="CW24" i="32"/>
  <c r="CV60" i="32" l="1"/>
  <c r="CV61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8" i="32" l="1"/>
  <c r="AQ6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F181" i="28" l="1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A351" i="48" s="1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H28" i="46" l="1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205" i="45" l="1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4" i="41" l="1"/>
  <c r="CB44" i="41"/>
  <c r="CA43" i="41"/>
  <c r="CB43" i="41"/>
  <c r="CA47" i="41"/>
  <c r="CB47" i="41"/>
  <c r="CA48" i="41"/>
  <c r="CB48" i="41"/>
  <c r="CA49" i="41"/>
  <c r="R49" i="41" s="1"/>
  <c r="CB49" i="41"/>
  <c r="CA42" i="41"/>
  <c r="CB42" i="41"/>
  <c r="CB46" i="41"/>
  <c r="CA46" i="41"/>
  <c r="CB40" i="41"/>
  <c r="CA40" i="41"/>
  <c r="CA45" i="41"/>
  <c r="CB45" i="41"/>
  <c r="CA41" i="41"/>
  <c r="CB41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51" i="41"/>
  <c r="R53" i="41"/>
  <c r="R55" i="41"/>
  <c r="R57" i="41"/>
  <c r="R61" i="41"/>
  <c r="CE62" i="41"/>
  <c r="CE37" i="41"/>
  <c r="CE39" i="41"/>
  <c r="CE41" i="41"/>
  <c r="CE53" i="41"/>
  <c r="B202" i="41" l="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A258" i="32" s="1"/>
  <c r="F70" i="32"/>
  <c r="CX39" i="32"/>
  <c r="CC206" i="34" l="1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M70" i="32" s="1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L72" i="34" l="1"/>
  <c r="CK72" i="34"/>
  <c r="CA30" i="33"/>
  <c r="AI30" i="33" s="1"/>
  <c r="CB30" i="33"/>
  <c r="CB29" i="33"/>
  <c r="CA29" i="33"/>
  <c r="AI29" i="33" s="1"/>
  <c r="B258" i="32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AI93" i="32" s="1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T23" i="34" s="1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A278" i="34" s="1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T21" i="34" l="1"/>
  <c r="B278" i="34"/>
  <c r="T22" i="34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B38" i="29" l="1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275" i="29"/>
  <c r="CA275" i="29" s="1"/>
  <c r="C281" i="29"/>
  <c r="CH281" i="29" s="1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276" i="29"/>
  <c r="CA276" i="29" s="1"/>
  <c r="C279" i="29"/>
  <c r="CH279" i="29" s="1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A282" i="29" s="1"/>
  <c r="C298" i="29"/>
  <c r="C345" i="29"/>
  <c r="C365" i="29"/>
  <c r="C171" i="29"/>
  <c r="CP171" i="29" s="1"/>
  <c r="C12" i="28"/>
  <c r="D12" i="28"/>
  <c r="A437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B437" i="29" l="1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E9" i="18" s="1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D9" i="18" l="1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59" i="13"/>
  <c r="AY21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<sst xmlns="http://schemas.openxmlformats.org/spreadsheetml/2006/main" count="15244" uniqueCount="4433">
  <si>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</si>
  <si>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</si>
  <si>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</si>
  <si>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</si>
  <si>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</si>
  <si>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</si>
  <si>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</si>
  <si>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</si>
  <si>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</si>
  <si>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</si>
  <si>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</si>
  <si>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</si>
  <si>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</si>
  <si>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</si>
  <si>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</si>
  <si>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</si>
  <si>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</si>
  <si>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</si>
  <si>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</si>
  <si>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</si>
  <si>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</si>
  <si>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</si>
  <si>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</si>
  <si>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</si>
  <si>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</si>
  <si>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</si>
  <si>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</si>
  <si>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</si>
  <si>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</si>
  <si>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</si>
  <si>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</si>
  <si>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</si>
  <si>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</si>
  <si>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</si>
  <si>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</si>
  <si>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</si>
  <si>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</si>
  <si>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</si>
  <si>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</si>
  <si>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</si>
  <si>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</si>
  <si>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</si>
  <si>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</si>
  <si>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</si>
  <si>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</si>
  <si>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</si>
  <si>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</si>
  <si>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</si>
  <si>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</si>
  <si>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</si>
  <si>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</si>
  <si>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</si>
  <si>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</si>
  <si>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</si>
  <si>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</si>
  <si>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</si>
  <si>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</si>
  <si>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</si>
  <si>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</si>
  <si>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</si>
  <si>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</si>
  <si>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</si>
  <si>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</si>
  <si>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</si>
  <si>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</si>
  <si>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</si>
  <si>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</si>
  <si>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</si>
  <si>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</si>
  <si>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</si>
  <si>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</si>
  <si>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</si>
  <si>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</si>
  <si>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</si>
  <si>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</si>
  <si>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</si>
  <si>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</si>
  <si>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</si>
  <si>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</si>
  <si>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</si>
  <si>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</si>
  <si>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</si>
  <si>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</si>
  <si>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</si>
  <si>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</si>
  <si>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</si>
  <si>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</si>
  <si>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</si>
  <si>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</si>
  <si>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</si>
  <si>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</si>
  <si>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</si>
  <si>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</si>
  <si>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</si>
  <si>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</si>
  <si>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</si>
  <si>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</si>
  <si>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</si>
  <si>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</si>
  <si>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</si>
  <si>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</si>
  <si>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</si>
  <si>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</si>
  <si>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</si>
  <si>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</si>
  <si>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</si>
  <si>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</si>
  <si>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</si>
  <si>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</si>
  <si>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</si>
  <si>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</si>
  <si>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</si>
  <si>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</si>
  <si>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</si>
  <si>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</si>
  <si>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</si>
  <si>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</si>
  <si>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</si>
  <si>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</si>
  <si>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</si>
  <si>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</si>
  <si>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</si>
  <si>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</si>
  <si>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</si>
  <si>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</si>
  <si>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</si>
  <si>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</si>
  <si>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</si>
  <si>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</si>
  <si>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</si>
  <si>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</si>
  <si>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</si>
  <si>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</si>
  <si>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</si>
  <si>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</si>
  <si>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</si>
  <si>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</si>
  <si>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</si>
  <si>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</si>
  <si>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</si>
  <si>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</si>
  <si>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</si>
  <si>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</si>
  <si>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</si>
  <si>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</si>
  <si>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</si>
  <si>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</si>
  <si>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</si>
  <si>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</si>
  <si>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</si>
  <si>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</si>
  <si>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</si>
  <si>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</si>
  <si>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</si>
  <si>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</si>
  <si>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</si>
  <si>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</si>
  <si>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</si>
  <si>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</si>
  <si>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</si>
  <si>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</si>
  <si>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</si>
  <si>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</si>
  <si>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</si>
  <si>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</si>
  <si>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</si>
  <si>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</si>
  <si>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</si>
  <si>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</si>
  <si>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</si>
  <si>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</si>
  <si>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</si>
  <si>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</si>
  <si>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</si>
  <si>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</si>
  <si>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</si>
  <si>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</si>
  <si>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</si>
  <si>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</si>
  <si>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</si>
  <si>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</si>
  <si>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</si>
  <si>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</si>
  <si>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</si>
  <si>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</si>
  <si>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</si>
  <si>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</si>
  <si>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</si>
  <si>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</si>
  <si>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</si>
  <si>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</si>
  <si>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</si>
  <si>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</si>
  <si>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</si>
  <si>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</si>
  <si>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</si>
  <si>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</si>
  <si>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</si>
  <si>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</si>
  <si>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</si>
  <si>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</si>
  <si>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</si>
  <si>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</si>
  <si>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</si>
  <si>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</si>
  <si>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</si>
  <si>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</si>
  <si>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</si>
  <si>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</si>
  <si>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</si>
  <si>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</si>
  <si>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</si>
  <si>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</si>
  <si>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</si>
  <si>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</si>
  <si>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</si>
  <si>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</si>
  <si>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</si>
  <si>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</si>
  <si>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</si>
  <si>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</si>
  <si>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</si>
  <si>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</si>
  <si>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</si>
  <si>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</si>
  <si>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</si>
  <si>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</si>
  <si>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</si>
  <si>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</si>
  <si>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</si>
  <si>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</si>
  <si>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</si>
  <si>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</si>
  <si>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</si>
  <si>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</si>
  <si>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</si>
  <si>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</si>
  <si>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</si>
  <si>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</si>
  <si>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</si>
  <si>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</si>
  <si>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</si>
  <si>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</si>
  <si>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</si>
  <si>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</si>
  <si>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</si>
  <si>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</si>
  <si>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</si>
  <si>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</si>
  <si>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</si>
  <si>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</si>
  <si>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</si>
  <si>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</si>
  <si>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</si>
  <si>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</si>
  <si>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</si>
  <si>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</si>
  <si>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</si>
  <si>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</si>
  <si>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</si>
  <si>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</si>
  <si>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</si>
  <si>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</si>
  <si>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</si>
  <si>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</si>
  <si>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</si>
  <si>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</si>
  <si>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</si>
  <si>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</si>
  <si>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</si>
  <si>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</si>
  <si>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</si>
  <si>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</si>
  <si>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</si>
  <si>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</si>
  <si>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</si>
  <si>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</si>
  <si>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</si>
  <si>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</si>
  <si>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</si>
  <si>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</si>
  <si>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</si>
  <si>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</si>
  <si>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</si>
  <si>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</si>
  <si>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</si>
  <si>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</si>
  <si>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</si>
  <si>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</si>
  <si>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</si>
  <si>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</si>
  <si>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</si>
  <si>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</si>
  <si>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</si>
  <si>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</si>
  <si>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</si>
  <si>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</si>
  <si>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</si>
  <si>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</si>
  <si>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</si>
  <si>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</si>
  <si>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</si>
  <si>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</si>
  <si>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</si>
  <si>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</si>
  <si>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</si>
  <si>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</si>
  <si>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</si>
  <si>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</si>
  <si>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</si>
  <si>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</si>
  <si>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</si>
  <si>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</si>
  <si>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</si>
  <si>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</si>
  <si>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</si>
  <si>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</si>
  <si>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</si>
  <si>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</si>
  <si>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</si>
  <si>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</si>
  <si>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</si>
  <si>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</si>
  <si>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</si>
  <si>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</si>
  <si>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</si>
  <si>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</si>
  <si>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</si>
  <si>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</si>
  <si>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</si>
  <si>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</si>
  <si>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</si>
  <si>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</si>
  <si>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</si>
  <si>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</si>
  <si>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</si>
  <si>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</si>
  <si>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</si>
  <si>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</si>
  <si>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</si>
  <si>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</si>
  <si>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</si>
  <si>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</si>
  <si>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</si>
  <si>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</si>
  <si>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</si>
  <si>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</si>
  <si>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</si>
  <si>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</si>
  <si>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</si>
  <si>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</si>
  <si>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</si>
  <si>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</si>
  <si>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</si>
  <si>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</si>
  <si>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</si>
  <si>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</si>
  <si>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</si>
  <si>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</si>
  <si>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</si>
  <si>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</si>
  <si>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</si>
  <si>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</si>
  <si>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</si>
  <si>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</si>
  <si>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</si>
  <si>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</si>
  <si>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</si>
  <si>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</si>
  <si>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</si>
  <si>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</si>
  <si>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</si>
  <si>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</si>
  <si>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</si>
  <si>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</si>
  <si>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</si>
  <si>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</si>
  <si>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</si>
  <si>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</si>
  <si>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</si>
  <si>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</si>
  <si>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</si>
  <si>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</si>
  <si>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</si>
  <si>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</si>
  <si>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</si>
  <si>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</si>
  <si>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</si>
  <si>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</si>
  <si>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</si>
  <si>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</si>
  <si>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</si>
  <si>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</si>
  <si>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</si>
  <si>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</si>
  <si>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</si>
  <si>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</si>
  <si>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</si>
  <si>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</si>
  <si>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</si>
  <si>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</si>
  <si>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</si>
  <si>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</si>
  <si>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</si>
  <si>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</si>
  <si>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</si>
  <si>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</si>
  <si>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</si>
  <si>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</si>
  <si>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</si>
  <si>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</si>
  <si>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</si>
  <si>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</si>
  <si>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</si>
  <si>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</si>
  <si>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</si>
  <si>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</si>
  <si>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</si>
  <si>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</si>
  <si>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</si>
  <si>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</si>
  <si>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</si>
  <si>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</si>
  <si>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</si>
  <si>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</si>
  <si>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</si>
  <si>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</si>
  <si>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</si>
  <si>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</si>
  <si>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</si>
  <si>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</si>
  <si>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</si>
  <si>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</si>
  <si>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</si>
  <si>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</si>
  <si>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</si>
  <si>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</si>
  <si>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</si>
  <si>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</si>
  <si>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</si>
  <si>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</si>
  <si>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</si>
  <si>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</si>
  <si>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</si>
  <si>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</si>
  <si>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</si>
  <si>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</si>
  <si>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</si>
  <si>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</si>
  <si>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</si>
  <si>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</si>
  <si>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</si>
  <si>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</si>
  <si>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</si>
  <si>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</si>
  <si>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</si>
  <si>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</si>
  <si>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</si>
  <si>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</si>
  <si>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</si>
  <si>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</si>
  <si>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</si>
  <si>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</si>
  <si>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</si>
  <si>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</si>
  <si>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</si>
  <si>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</si>
  <si>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</si>
  <si>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</si>
  <si>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</si>
  <si>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</si>
  <si>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</si>
  <si>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</si>
  <si>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</si>
  <si>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</si>
  <si>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</si>
  <si>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</si>
  <si>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</si>
  <si>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</si>
  <si>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</si>
  <si>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</si>
  <si>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</si>
  <si>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</si>
  <si>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</si>
  <si>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</si>
  <si>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</si>
  <si>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</si>
  <si>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</si>
  <si>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</si>
  <si>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</si>
  <si>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</si>
  <si>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</si>
  <si>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</si>
  <si>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</si>
  <si>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</si>
  <si>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</si>
  <si>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</si>
  <si>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</si>
  <si>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</si>
  <si>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</si>
  <si>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</si>
  <si>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</si>
  <si>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</si>
  <si>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</si>
  <si>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</si>
  <si>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</si>
  <si>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</si>
  <si>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</si>
  <si>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</si>
  <si>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</si>
  <si>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</si>
  <si>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</si>
  <si>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</si>
  <si>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</si>
  <si>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</si>
  <si>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</si>
  <si>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</si>
  <si>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</si>
  <si>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</si>
  <si>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</si>
  <si>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</si>
  <si>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</si>
  <si>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</si>
  <si>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</si>
  <si>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</si>
  <si>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</si>
  <si>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</si>
  <si>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</si>
  <si>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</si>
  <si>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</si>
  <si>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</si>
  <si>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</si>
  <si>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</si>
  <si>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</si>
  <si>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</si>
  <si>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</si>
  <si>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</si>
  <si>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</si>
  <si>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</si>
  <si>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</si>
  <si>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</si>
  <si>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</si>
  <si>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</si>
  <si>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</si>
  <si>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</si>
  <si>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</si>
  <si>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</si>
  <si>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</si>
  <si>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</si>
  <si>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</si>
  <si>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</si>
  <si>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</si>
  <si>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</si>
  <si>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</si>
  <si>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</si>
  <si>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</si>
  <si>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</si>
  <si>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</si>
  <si>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</si>
  <si>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</si>
  <si>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</si>
  <si>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</si>
  <si>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</si>
  <si>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</si>
  <si>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</si>
  <si>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</si>
  <si>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</si>
  <si>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</si>
  <si>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</si>
  <si>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</si>
  <si>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</si>
  <si>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</si>
  <si>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</si>
  <si>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</si>
  <si>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</si>
  <si>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</si>
  <si>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</si>
  <si>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</si>
  <si>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</si>
  <si>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</si>
  <si>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</si>
  <si>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</si>
  <si>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</si>
  <si>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</si>
  <si>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</si>
  <si>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</si>
  <si>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</si>
  <si>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</si>
  <si>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</si>
  <si>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</si>
  <si>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</si>
  <si>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</si>
  <si>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</si>
  <si>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</si>
  <si>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</si>
  <si>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</si>
  <si>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</si>
  <si>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</si>
  <si>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</si>
  <si>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</si>
  <si>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</si>
  <si>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</si>
  <si>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</si>
  <si>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</si>
  <si>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</si>
  <si>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</si>
  <si>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</si>
  <si>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</si>
  <si>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</si>
  <si>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</si>
  <si>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</si>
  <si>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</si>
  <si>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</si>
  <si>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</si>
  <si>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</si>
  <si>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</si>
  <si>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</si>
  <si>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</si>
  <si>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</si>
  <si>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</si>
  <si>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</si>
  <si>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</si>
  <si>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</si>
  <si>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</si>
  <si>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</si>
  <si>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</si>
  <si>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</si>
  <si>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</si>
  <si>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</si>
  <si>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</si>
  <si>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</si>
  <si>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</si>
  <si>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</si>
  <si>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</si>
  <si>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</si>
  <si>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</si>
  <si>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</si>
  <si>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</si>
  <si>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</si>
  <si>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</si>
  <si>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</si>
  <si>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</si>
  <si>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</si>
  <si>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</si>
  <si>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</si>
  <si>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</si>
  <si>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</si>
  <si>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</si>
  <si>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</si>
  <si>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</si>
  <si>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</si>
  <si>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</si>
  <si>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</si>
  <si>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</si>
  <si>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</si>
  <si>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</si>
  <si>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</si>
  <si>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</si>
  <si>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</si>
  <si>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</si>
  <si>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</si>
  <si>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</si>
  <si>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</si>
  <si>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</si>
  <si>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</si>
  <si>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</si>
  <si>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</si>
  <si>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</si>
  <si>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</si>
  <si>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</si>
  <si>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</si>
  <si>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</si>
  <si>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</si>
  <si>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</si>
  <si>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</si>
  <si>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</si>
  <si>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</si>
  <si>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</si>
  <si>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</si>
  <si>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</si>
  <si>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</si>
  <si>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</si>
  <si>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</si>
  <si>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</si>
  <si>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</si>
  <si>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</si>
  <si>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</si>
  <si>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</si>
  <si>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</si>
  <si>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</si>
  <si>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</si>
  <si>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</si>
  <si>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</si>
  <si>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</si>
  <si>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</si>
  <si>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</si>
  <si>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</si>
  <si>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</si>
  <si>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</si>
  <si>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</si>
  <si>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</si>
  <si>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</si>
  <si>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</si>
  <si>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</si>
  <si>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</si>
  <si>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</si>
  <si>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</si>
  <si>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</si>
  <si>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</si>
  <si>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</si>
  <si>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</si>
  <si>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</si>
  <si>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</si>
  <si>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</si>
  <si>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</si>
  <si>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</si>
  <si>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</si>
  <si>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</si>
  <si>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</si>
  <si>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</si>
  <si>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</si>
  <si>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</si>
  <si>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</si>
  <si>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</si>
  <si>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</si>
  <si>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</si>
  <si>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</si>
  <si>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</si>
  <si>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</si>
  <si>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</si>
  <si>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</si>
  <si>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</si>
  <si>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</si>
  <si>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</si>
  <si>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</si>
  <si>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</si>
  <si>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</si>
  <si>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</si>
  <si>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</si>
  <si>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</si>
  <si>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</si>
  <si>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</si>
  <si>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</si>
  <si>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</si>
  <si>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</si>
  <si>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</si>
  <si>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</si>
  <si>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</si>
  <si>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</si>
  <si>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</si>
  <si>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</si>
  <si>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</si>
  <si>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</si>
  <si>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</si>
  <si>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</si>
  <si>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</si>
  <si>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</si>
  <si>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</si>
  <si>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</si>
  <si>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</si>
  <si>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</si>
  <si>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</si>
  <si>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</si>
  <si>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</si>
  <si>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</si>
  <si>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</si>
  <si>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</si>
  <si>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</si>
  <si>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</si>
  <si>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</si>
  <si>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</si>
  <si>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</si>
  <si>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</si>
  <si>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</si>
  <si>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</si>
  <si>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</si>
  <si>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</si>
  <si>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</si>
  <si>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</si>
  <si>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</si>
  <si>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</si>
  <si>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</si>
  <si>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</si>
  <si>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</si>
  <si>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</si>
  <si>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</si>
  <si>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</si>
  <si>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</si>
  <si>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</si>
  <si>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</si>
  <si>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</si>
  <si>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</si>
  <si>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</si>
  <si>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</si>
  <si>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</si>
  <si>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</si>
  <si>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</si>
  <si>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</si>
  <si>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</si>
  <si>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</si>
  <si>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</si>
  <si>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</si>
  <si>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</si>
  <si>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</si>
  <si>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</si>
  <si>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</si>
  <si>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</si>
  <si>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</si>
  <si>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</si>
  <si>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</si>
  <si>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</si>
  <si>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</si>
  <si>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</si>
  <si>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</si>
  <si>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</si>
  <si>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</si>
  <si>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</si>
  <si>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</si>
  <si>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</si>
  <si>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</si>
  <si>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</si>
  <si>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</si>
  <si>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</si>
  <si>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</si>
  <si>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</si>
  <si>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</si>
  <si>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</si>
  <si>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</si>
  <si>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</si>
  <si>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</si>
  <si>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</si>
  <si>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</si>
  <si>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</si>
  <si>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</si>
  <si>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</si>
  <si>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</si>
  <si>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</si>
  <si>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</si>
  <si>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</si>
  <si>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</si>
  <si>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</si>
  <si>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</si>
  <si>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</si>
  <si>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</si>
  <si>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</si>
  <si>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</si>
  <si>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</si>
  <si>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</si>
  <si>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</si>
  <si>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</si>
  <si>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</si>
  <si>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</si>
  <si>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</si>
  <si>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</si>
  <si>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</si>
  <si>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</si>
  <si>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</si>
  <si>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</si>
  <si>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</si>
  <si>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</si>
  <si>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</si>
  <si>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</si>
  <si>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</si>
  <si>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</si>
  <si>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</si>
  <si>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</si>
  <si>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</si>
  <si>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</si>
  <si>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</si>
  <si>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</si>
  <si>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</si>
  <si>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</si>
  <si>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</si>
  <si>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</si>
  <si>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</si>
  <si>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</si>
  <si>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</si>
  <si>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</si>
  <si>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</si>
  <si>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</si>
  <si>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</si>
  <si>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</si>
  <si>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</si>
  <si>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</si>
  <si>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</si>
  <si>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</si>
  <si>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</si>
  <si>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</si>
  <si>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</si>
  <si>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</si>
  <si>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</si>
  <si>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</si>
  <si>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</si>
  <si>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</si>
  <si>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</si>
  <si>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</si>
  <si>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</si>
  <si>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</si>
  <si>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</si>
  <si>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</si>
  <si>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</si>
  <si>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</si>
  <si>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</si>
  <si>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</si>
  <si>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</si>
  <si>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</si>
  <si>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</si>
  <si>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</si>
  <si>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</si>
  <si>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</si>
  <si>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</si>
  <si>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</si>
  <si>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</si>
  <si>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</si>
  <si>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</si>
  <si>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</si>
  <si>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</si>
  <si>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</si>
  <si>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</si>
  <si>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</si>
  <si>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</si>
  <si>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</si>
  <si>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</si>
  <si>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</si>
  <si>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</si>
  <si>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</si>
  <si>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</si>
  <si>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</si>
  <si>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</si>
  <si>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</si>
  <si>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</si>
  <si>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</si>
  <si>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</si>
  <si>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</si>
  <si>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</si>
  <si>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</si>
  <si>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</si>
  <si>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</si>
  <si>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</si>
  <si>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</si>
  <si>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</si>
  <si>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</si>
  <si>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</si>
  <si>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</si>
  <si>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</si>
  <si>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</si>
  <si>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</si>
  <si>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</si>
  <si>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</si>
  <si>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</si>
  <si>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</si>
  <si>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</si>
  <si>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</si>
  <si>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</si>
  <si>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</si>
  <si>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</si>
  <si>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</si>
  <si>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</si>
  <si>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</si>
  <si>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</si>
  <si>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</si>
  <si>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</si>
  <si>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</si>
  <si>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</si>
  <si>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</si>
  <si>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</si>
  <si>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</si>
  <si>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</si>
  <si>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</si>
  <si>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</si>
  <si>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</si>
  <si>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</si>
  <si>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</si>
  <si>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</si>
  <si>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</si>
  <si>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</si>
  <si>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</si>
  <si>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</si>
  <si>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</si>
  <si>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</si>
  <si>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</si>
  <si>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</si>
  <si>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</si>
  <si>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</si>
  <si>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</si>
  <si>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</si>
  <si>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</si>
  <si>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</si>
  <si>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</si>
  <si>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</si>
  <si>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</si>
  <si>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</si>
  <si>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</si>
  <si>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</si>
  <si>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</si>
  <si>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</si>
  <si>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</si>
  <si>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</si>
  <si>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</si>
  <si>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</si>
  <si>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</si>
  <si>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</si>
  <si>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</si>
  <si>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</si>
  <si>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</si>
  <si>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</si>
  <si>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</si>
  <si>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</si>
  <si>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</si>
  <si>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</si>
  <si>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</si>
  <si>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</si>
  <si>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</si>
  <si>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</si>
  <si>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</si>
  <si>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</si>
  <si>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</si>
  <si>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</si>
  <si>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</si>
  <si>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</si>
  <si>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</si>
  <si>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</si>
  <si>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</si>
  <si>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</si>
  <si>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</si>
  <si>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</si>
  <si>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</si>
  <si>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</si>
  <si>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</si>
  <si>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</si>
  <si>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</si>
  <si>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</si>
  <si>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</si>
  <si>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</si>
  <si>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</si>
  <si>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</si>
  <si>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</si>
  <si>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</si>
  <si>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</si>
  <si>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</si>
  <si>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</si>
  <si>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</si>
  <si>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</si>
  <si>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</si>
  <si>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</si>
  <si>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</si>
  <si>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</si>
  <si>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</si>
  <si>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</si>
  <si>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</si>
  <si>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</si>
  <si>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</si>
  <si>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</si>
  <si>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</si>
  <si>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</si>
  <si>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</si>
  <si>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</si>
  <si>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</si>
  <si>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</si>
  <si>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</si>
  <si>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</si>
  <si>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</si>
  <si>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</si>
  <si>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</si>
  <si>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</si>
  <si>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</si>
  <si>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</si>
  <si>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</si>
  <si>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</si>
  <si>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</si>
  <si>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</si>
  <si>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</si>
  <si>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</si>
  <si>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</si>
  <si>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</si>
  <si>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</si>
  <si>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</si>
  <si>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</si>
  <si>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</si>
  <si>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</si>
  <si>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</si>
  <si>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</si>
  <si>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</si>
  <si>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</si>
  <si>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</si>
  <si>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</si>
  <si>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</si>
  <si>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</si>
  <si>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</si>
  <si>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</si>
  <si>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</si>
  <si>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</si>
  <si>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</si>
  <si>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</si>
  <si>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</si>
  <si>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</si>
  <si>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</si>
  <si>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</si>
  <si>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</si>
  <si>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</si>
  <si>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</si>
  <si>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</si>
  <si>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</si>
  <si>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</si>
  <si>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</si>
  <si>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</si>
  <si>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</si>
  <si>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</si>
  <si>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</si>
  <si>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</si>
  <si>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</si>
  <si>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</si>
  <si>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</si>
  <si>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</si>
  <si>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</si>
  <si>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</si>
  <si>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</si>
  <si>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</si>
  <si>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</si>
  <si>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</si>
  <si>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</si>
  <si>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</si>
  <si>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</si>
  <si>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</si>
  <si>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</si>
  <si>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</si>
  <si>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</si>
  <si>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</si>
  <si>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</si>
  <si>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</si>
  <si>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</si>
  <si>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</si>
  <si>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</si>
  <si>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</si>
  <si>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</si>
  <si>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</si>
  <si>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</si>
  <si>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</si>
  <si>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</si>
  <si>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</si>
  <si>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</si>
  <si>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</si>
  <si>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</si>
  <si>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</si>
  <si>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</si>
  <si>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</si>
  <si>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</si>
  <si>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</si>
  <si>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</si>
  <si>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</si>
  <si>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</si>
  <si>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</si>
  <si>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</si>
  <si>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</si>
  <si>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</si>
  <si>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</si>
  <si>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</si>
  <si>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</si>
  <si>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</si>
  <si>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</si>
  <si>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</si>
  <si>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</si>
  <si>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</si>
  <si>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</si>
  <si>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</si>
  <si>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</si>
  <si>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</si>
  <si>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</si>
  <si>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</si>
  <si>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</si>
  <si>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</si>
  <si>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</si>
  <si>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</si>
  <si>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</si>
  <si>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</si>
  <si>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</si>
  <si>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</si>
  <si>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</si>
  <si>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</si>
  <si>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</si>
  <si>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</si>
  <si>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</si>
  <si>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</si>
  <si>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</si>
  <si>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</si>
  <si>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</si>
  <si>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</si>
  <si>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</si>
  <si>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</si>
  <si>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</si>
  <si>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</si>
  <si>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</si>
  <si>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</si>
  <si>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</si>
  <si>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</si>
  <si>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</si>
  <si>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</si>
  <si>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</si>
  <si>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</si>
  <si>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</si>
  <si>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</si>
  <si>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</si>
  <si>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</si>
  <si>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</si>
  <si>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</si>
  <si>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</si>
  <si>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</si>
  <si>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</si>
  <si>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</si>
  <si>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</si>
  <si>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</si>
  <si>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</si>
  <si>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</si>
  <si>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</si>
  <si>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</si>
  <si>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</si>
  <si>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</si>
  <si>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</si>
  <si>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</si>
  <si>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</si>
  <si>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</si>
  <si>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</si>
  <si>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</si>
  <si>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</si>
  <si>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</si>
  <si>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</si>
  <si>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</si>
  <si>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</si>
  <si>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</si>
  <si>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</si>
  <si>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</si>
  <si>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</si>
  <si>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</si>
  <si>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</si>
  <si>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</si>
  <si>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</si>
  <si>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</si>
  <si>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</si>
  <si>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</si>
  <si>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</si>
  <si>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</si>
  <si>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</si>
  <si>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</si>
  <si>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</si>
  <si>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</si>
  <si>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</si>
  <si>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</si>
  <si>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</si>
  <si>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</si>
  <si>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</si>
  <si>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</si>
  <si>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</si>
  <si>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</si>
  <si>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</si>
  <si>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</si>
  <si>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</si>
  <si>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</si>
  <si>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</si>
  <si>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</si>
  <si>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</si>
  <si>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</si>
  <si>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</si>
  <si>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</si>
  <si>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</si>
  <si>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</si>
  <si>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</si>
  <si>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</si>
  <si>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</si>
  <si>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</si>
  <si>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</si>
  <si>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</si>
  <si>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</si>
  <si>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</si>
  <si>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</si>
  <si>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</si>
  <si>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</si>
  <si>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</si>
  <si>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</si>
  <si>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</si>
  <si>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</si>
  <si>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</si>
  <si>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</si>
  <si>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</si>
  <si>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</si>
  <si>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</si>
  <si>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</si>
  <si>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</si>
  <si>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</si>
  <si>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</si>
  <si>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</si>
  <si>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</si>
  <si>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</si>
  <si>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</si>
  <si>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</si>
  <si>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</si>
  <si>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</si>
  <si>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</si>
  <si>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</si>
  <si>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</si>
  <si>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</si>
  <si>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</si>
  <si>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</si>
  <si>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</si>
  <si>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</si>
  <si>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</si>
  <si>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</si>
  <si>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</si>
  <si>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</si>
  <si>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</si>
  <si>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</si>
  <si>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</si>
  <si>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</si>
  <si>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</si>
  <si>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</si>
  <si>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</si>
  <si>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</si>
  <si>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</si>
  <si>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</si>
  <si>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</si>
  <si>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</si>
  <si>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</si>
  <si>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</si>
  <si>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</si>
  <si>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</si>
  <si>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</si>
  <si>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</si>
  <si>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</si>
  <si>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</si>
  <si>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</si>
  <si>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</si>
  <si>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</si>
  <si>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</si>
  <si>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</si>
  <si>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</si>
  <si>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</si>
  <si>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</si>
  <si>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</si>
  <si>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</si>
  <si>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</si>
  <si>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</si>
  <si>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</si>
  <si>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</si>
  <si>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</si>
  <si>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</si>
  <si>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</si>
  <si>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</si>
  <si>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</si>
  <si>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</si>
  <si>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</si>
  <si>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</si>
  <si>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</si>
  <si>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</si>
  <si>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</si>
  <si>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</si>
  <si>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</si>
  <si>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</si>
  <si>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</si>
  <si>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</si>
  <si>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</si>
  <si>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</si>
  <si>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</si>
  <si>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</si>
  <si>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</si>
  <si>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</si>
  <si>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</si>
  <si>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</si>
  <si>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</si>
  <si>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</si>
  <si>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</si>
  <si>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</si>
  <si>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</si>
  <si>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</si>
  <si>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</si>
  <si>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</si>
  <si>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</si>
  <si>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</si>
  <si>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</si>
  <si>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</si>
  <si>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</si>
  <si>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</si>
  <si>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</si>
  <si>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</si>
  <si>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</si>
  <si>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</si>
  <si>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</si>
  <si>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</si>
  <si>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</si>
  <si>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</si>
  <si>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</si>
  <si>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</si>
  <si>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</si>
  <si>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</si>
  <si>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</si>
  <si>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</si>
  <si>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</si>
  <si>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</si>
  <si>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</si>
  <si>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</si>
  <si>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</si>
  <si>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</si>
  <si>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</si>
  <si>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</si>
  <si>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</si>
  <si>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</si>
  <si>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</si>
  <si>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</si>
  <si>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</si>
  <si>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</si>
  <si>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</si>
  <si>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</si>
  <si>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</si>
  <si>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</si>
  <si>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</si>
  <si>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</si>
  <si>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</si>
  <si>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</si>
  <si>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</si>
  <si>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</si>
  <si>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</si>
  <si>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</si>
  <si>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</si>
  <si>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</si>
  <si>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</si>
  <si>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</si>
  <si>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</si>
  <si>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</si>
  <si>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</si>
  <si>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</si>
  <si>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</si>
  <si>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</si>
  <si>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</si>
  <si>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</si>
  <si>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</si>
  <si>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</si>
  <si>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</si>
  <si>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</si>
  <si>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</si>
  <si>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</si>
  <si>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</si>
  <si>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</si>
  <si>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</si>
  <si>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</si>
  <si>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</si>
  <si>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</si>
  <si>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</si>
  <si>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</si>
  <si>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</si>
  <si>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</si>
  <si>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</si>
  <si>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</si>
  <si>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</si>
  <si>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</si>
  <si>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</si>
  <si>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</si>
  <si>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</si>
  <si>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</si>
  <si>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</si>
  <si>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</si>
  <si>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</si>
  <si>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</si>
  <si>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</si>
  <si>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</si>
  <si>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</si>
  <si>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</si>
  <si>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</si>
  <si>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</si>
  <si>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</si>
  <si>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</si>
  <si>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</si>
  <si>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</si>
  <si>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</si>
  <si>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</si>
  <si>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</si>
  <si>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</si>
  <si>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</si>
  <si>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</si>
  <si>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</si>
  <si>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</si>
  <si>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</si>
  <si>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</si>
  <si>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</si>
  <si>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</si>
  <si>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</si>
  <si>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</si>
  <si>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</si>
  <si>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</si>
  <si>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</si>
  <si>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</si>
  <si>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</si>
  <si>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</si>
  <si>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</si>
  <si>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</si>
  <si>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</si>
  <si>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</si>
  <si>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</si>
  <si>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</si>
  <si>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</si>
  <si>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</si>
  <si>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</si>
  <si>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</si>
  <si>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</si>
  <si>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</si>
  <si>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</si>
  <si>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</si>
  <si>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</si>
  <si>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</si>
  <si>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</si>
  <si>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</si>
  <si>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</si>
  <si>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</si>
  <si>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</si>
  <si>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</si>
  <si>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</si>
  <si>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</si>
  <si>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</si>
  <si>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</si>
  <si>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</si>
  <si>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</si>
  <si>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</si>
  <si>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</si>
  <si>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</si>
  <si>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</si>
  <si>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</si>
  <si>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</si>
  <si>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</si>
  <si>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</si>
  <si>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</si>
  <si>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</si>
  <si>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</si>
  <si>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</si>
  <si>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</si>
  <si>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</si>
  <si>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</si>
  <si>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</si>
  <si>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</si>
  <si>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</si>
  <si>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</si>
  <si>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</si>
  <si>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</si>
  <si>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</si>
  <si>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</si>
  <si>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</si>
  <si>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</si>
  <si>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</si>
  <si>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</si>
  <si>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</si>
  <si>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</si>
  <si>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</si>
  <si>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</si>
  <si>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</si>
  <si>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</si>
  <si>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</si>
  <si>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</si>
  <si>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</si>
  <si>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</si>
  <si>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</si>
  <si>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</si>
  <si>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</si>
  <si>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</si>
  <si>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</si>
  <si>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</si>
  <si>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</si>
  <si>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</si>
  <si>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</si>
  <si>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</si>
  <si>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</si>
  <si>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</si>
  <si>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</si>
  <si>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</si>
  <si>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</si>
  <si>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</si>
  <si>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</si>
  <si>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</si>
  <si>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</si>
  <si>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</si>
  <si>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</si>
  <si>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</si>
  <si>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</si>
  <si>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</si>
  <si>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</si>
  <si>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</si>
  <si>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</si>
  <si>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</si>
  <si>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</si>
  <si>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</si>
  <si>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</si>
  <si>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</si>
  <si>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</si>
  <si>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</si>
  <si>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</si>
  <si>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</si>
  <si>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</si>
  <si>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</si>
  <si>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</si>
  <si>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</si>
  <si>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</si>
  <si>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</si>
  <si>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</si>
  <si>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</si>
  <si>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</si>
  <si>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</si>
  <si>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</si>
  <si>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</si>
  <si>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</si>
  <si>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</si>
  <si>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</si>
  <si>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</si>
  <si>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</si>
  <si>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</si>
  <si>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</si>
  <si>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</si>
  <si>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</si>
  <si>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</si>
  <si>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</si>
  <si>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</si>
  <si>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</si>
  <si>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</si>
  <si>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</si>
  <si>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</si>
  <si>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</si>
  <si>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</si>
  <si>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</si>
  <si>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</si>
  <si>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</si>
  <si>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</si>
  <si>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</si>
  <si>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</si>
  <si>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</si>
  <si>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</si>
  <si>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</si>
  <si>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</si>
  <si>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</si>
  <si>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</si>
  <si>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</si>
  <si>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</si>
  <si>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</si>
  <si>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</si>
  <si>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</si>
  <si>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</si>
  <si>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</si>
  <si>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</si>
  <si>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</si>
  <si>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</si>
  <si>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</si>
  <si>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</si>
  <si>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</si>
  <si>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</si>
  <si>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</si>
  <si>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</si>
  <si>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</si>
  <si>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</si>
  <si>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</si>
  <si>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</si>
  <si>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</si>
  <si>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</si>
  <si>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</si>
  <si>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</si>
  <si>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</si>
  <si>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</si>
  <si>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</si>
  <si>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</si>
  <si>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</si>
  <si>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</si>
  <si>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</si>
  <si>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</si>
  <si>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</si>
  <si>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</si>
  <si>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</si>
  <si>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</si>
  <si>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</si>
  <si>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</si>
  <si>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</si>
  <si>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</si>
  <si>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</si>
  <si>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</si>
  <si>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</si>
  <si>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</si>
  <si>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</si>
  <si>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</si>
  <si>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</si>
  <si>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</si>
  <si>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</si>
  <si>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</si>
  <si>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</si>
  <si>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</si>
  <si>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</si>
  <si>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</si>
  <si>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</si>
  <si>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</si>
  <si>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</si>
  <si>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</si>
  <si>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</si>
  <si>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</si>
  <si>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</si>
  <si>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</si>
  <si>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</si>
  <si>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</si>
  <si>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</si>
  <si>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</si>
  <si>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</si>
  <si>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</si>
  <si>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</si>
  <si>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</si>
  <si>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</si>
  <si>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</si>
  <si>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</si>
  <si>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</si>
  <si>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</si>
  <si>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</si>
  <si>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</si>
  <si>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</si>
  <si>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</si>
  <si>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</si>
  <si>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</si>
  <si>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</si>
  <si>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</si>
  <si>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</si>
  <si>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</si>
  <si>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</si>
  <si>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</si>
  <si>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</si>
  <si>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</si>
  <si>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</si>
  <si>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</si>
  <si>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</si>
  <si>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</si>
  <si>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</si>
  <si>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</si>
  <si>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</si>
  <si>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</si>
  <si>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</si>
  <si>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</si>
  <si>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</si>
  <si>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</si>
  <si>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</si>
  <si>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</si>
  <si>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</si>
  <si>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</si>
  <si>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</si>
  <si>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</si>
  <si>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</si>
  <si>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</si>
  <si>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</si>
  <si>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</si>
  <si>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</si>
  <si>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</si>
  <si>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</si>
  <si>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</si>
  <si>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</si>
  <si>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</si>
  <si>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</si>
  <si>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</si>
  <si>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</si>
  <si>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</si>
  <si>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</si>
  <si>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</si>
  <si>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</si>
  <si>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</si>
  <si>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</si>
  <si>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</si>
  <si>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</si>
  <si>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</si>
  <si>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</si>
  <si>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</si>
  <si>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</si>
  <si>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</si>
  <si>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</si>
  <si>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</si>
  <si>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</si>
  <si>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</si>
  <si>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</si>
  <si>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</si>
  <si>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</si>
  <si>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</si>
  <si>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</si>
  <si>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</si>
  <si>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</si>
  <si>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</si>
  <si>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</si>
  <si>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</si>
  <si>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</si>
  <si>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</si>
  <si>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</si>
  <si>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</si>
  <si>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</si>
  <si>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</si>
  <si>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</si>
  <si>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</si>
  <si>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</si>
  <si>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</si>
  <si>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</si>
  <si>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</si>
  <si>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</si>
  <si>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</si>
  <si>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</si>
  <si>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</si>
  <si>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</si>
  <si>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</si>
  <si>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</si>
  <si>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</si>
  <si>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</si>
  <si>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</si>
  <si>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</si>
  <si>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</si>
  <si>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</si>
  <si>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</si>
  <si>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</si>
  <si>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</si>
  <si>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</si>
  <si>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</si>
  <si>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</si>
  <si>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</si>
  <si>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</si>
  <si>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</si>
  <si>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</si>
  <si>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</si>
  <si>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</si>
  <si>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</si>
  <si>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</si>
  <si>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</si>
  <si>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</si>
  <si>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</si>
  <si>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</si>
  <si>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</si>
  <si>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</si>
  <si>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</si>
  <si>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</si>
  <si>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</si>
  <si>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</si>
  <si>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</si>
  <si>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</si>
  <si>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</si>
  <si>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</si>
  <si>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</si>
  <si>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</si>
  <si>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</si>
  <si>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</si>
  <si>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</si>
  <si>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</si>
  <si>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</si>
  <si>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</si>
  <si>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</si>
  <si>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</si>
  <si>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</si>
  <si>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</si>
  <si>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</si>
  <si>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</si>
  <si>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</si>
  <si>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</si>
  <si>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</si>
  <si>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</si>
  <si>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</si>
  <si>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</si>
  <si>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</si>
  <si>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</si>
  <si>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</si>
  <si>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</si>
  <si>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</si>
  <si>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</si>
  <si>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</si>
  <si>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</si>
  <si>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</si>
  <si>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</si>
  <si>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</si>
  <si>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</si>
  <si>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</si>
  <si>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</si>
  <si>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</si>
  <si>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</si>
  <si>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</si>
  <si>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</si>
  <si>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</si>
  <si>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</si>
  <si>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</si>
  <si>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</si>
  <si>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</si>
  <si>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</si>
  <si>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</si>
  <si>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</si>
  <si>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</si>
  <si>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</si>
  <si>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</si>
  <si>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</si>
  <si>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</si>
  <si>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</si>
  <si>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</si>
  <si>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</si>
  <si>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</si>
  <si>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</si>
  <si>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</si>
  <si>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</si>
  <si>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</si>
  <si>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</si>
  <si>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</si>
  <si>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</si>
  <si>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</si>
  <si>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</si>
  <si>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</si>
  <si>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</si>
  <si>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</si>
  <si>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</si>
  <si>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</si>
  <si>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</si>
  <si>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</si>
  <si>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</si>
  <si>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</si>
  <si>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</si>
  <si>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</si>
  <si>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</si>
  <si>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</si>
  <si>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</si>
  <si>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</si>
  <si>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</si>
  <si>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</si>
  <si>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</si>
  <si>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</si>
  <si>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</si>
  <si>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</si>
  <si>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</si>
  <si>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</si>
  <si>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</si>
  <si>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</si>
  <si>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</si>
  <si>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</si>
  <si>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</si>
  <si>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</si>
  <si>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</si>
  <si>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</si>
  <si>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</si>
  <si>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</si>
  <si>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</si>
  <si>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</si>
  <si>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</si>
  <si>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</si>
  <si>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</si>
  <si>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</si>
  <si>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</si>
  <si>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</si>
  <si>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</si>
  <si>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</si>
  <si>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</si>
  <si>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</si>
  <si>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</si>
  <si>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</si>
  <si>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</si>
  <si>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</si>
  <si>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</si>
  <si>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</si>
  <si>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</si>
  <si>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</si>
  <si>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</si>
  <si>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</si>
  <si>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</si>
  <si>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</si>
  <si>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</si>
  <si>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</si>
  <si>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</si>
  <si>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</si>
  <si>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</si>
  <si>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</si>
  <si>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</si>
  <si>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</si>
  <si>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</si>
  <si>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</si>
  <si>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</si>
  <si>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</si>
  <si>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</si>
  <si>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</si>
  <si>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</si>
  <si>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</si>
  <si>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</si>
  <si>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</si>
  <si>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</si>
  <si>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</si>
  <si>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</si>
  <si>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</si>
  <si>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</si>
  <si>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</si>
  <si>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</si>
  <si>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</si>
  <si>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</si>
  <si>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</si>
  <si>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</si>
  <si>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</si>
  <si>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</si>
  <si>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</si>
  <si>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</si>
  <si>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</si>
  <si>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</si>
  <si>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</si>
  <si>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</si>
  <si>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</si>
  <si>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</si>
  <si>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</si>
  <si>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</si>
  <si>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</si>
  <si>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</si>
  <si>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</si>
  <si>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</si>
  <si>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</si>
  <si>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</si>
  <si>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</si>
  <si>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</si>
  <si>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</si>
  <si>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</si>
  <si>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</si>
  <si>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</si>
  <si>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</si>
  <si>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</si>
  <si>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</si>
  <si>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</si>
  <si>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</si>
  <si>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</si>
  <si>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</si>
  <si>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</si>
  <si>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</si>
  <si>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</si>
  <si>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</si>
  <si>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</si>
  <si>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</si>
  <si>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</si>
  <si>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</si>
  <si>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</si>
  <si>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</si>
  <si>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</si>
  <si>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</si>
  <si>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</si>
  <si>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</si>
  <si>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</si>
  <si>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</si>
  <si>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</si>
  <si>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</si>
  <si>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</si>
  <si>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</si>
  <si>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</si>
  <si>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</si>
  <si>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</si>
  <si>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</si>
  <si>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</si>
  <si>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</si>
  <si>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</si>
  <si>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</si>
  <si>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</si>
  <si>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</si>
  <si>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</si>
  <si>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</si>
  <si>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</si>
  <si>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</si>
  <si>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</si>
  <si>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</si>
  <si>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</si>
  <si>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</si>
  <si>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</si>
  <si>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</si>
  <si>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</si>
  <si>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</si>
  <si>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</si>
  <si>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</si>
  <si>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</si>
  <si>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</si>
  <si>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</si>
  <si>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</si>
  <si>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</si>
  <si>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</si>
  <si>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</si>
  <si>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</si>
  <si>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</si>
  <si>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</si>
  <si>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</si>
  <si>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</si>
  <si>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</si>
  <si>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</si>
  <si>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</si>
  <si>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</si>
  <si>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</si>
  <si>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</si>
  <si>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</si>
  <si>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</si>
  <si>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</si>
  <si>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</si>
  <si>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</si>
  <si>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</si>
  <si>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</si>
  <si>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</si>
  <si>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</si>
  <si>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</si>
  <si>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</si>
  <si>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</si>
  <si>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</si>
  <si>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</si>
  <si>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</si>
  <si>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</si>
  <si>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</si>
  <si>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</si>
  <si>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</si>
  <si>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</si>
  <si>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</si>
  <si>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</si>
  <si>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</si>
  <si>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</si>
  <si>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</si>
  <si>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</si>
  <si>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</si>
  <si>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</si>
  <si>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</si>
  <si>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</si>
  <si>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</si>
  <si>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</si>
  <si>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</si>
  <si>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</si>
  <si>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</si>
  <si>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</si>
  <si>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</si>
  <si>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</si>
  <si>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</si>
  <si>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</si>
  <si>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</si>
  <si>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</si>
  <si>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</si>
  <si>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</si>
  <si>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</si>
  <si>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</si>
  <si>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</si>
  <si>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</si>
  <si>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</si>
  <si>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</si>
  <si>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</si>
  <si>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</si>
  <si>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</si>
  <si>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</si>
  <si>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</si>
  <si>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</si>
  <si>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</si>
  <si>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</si>
  <si>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</si>
  <si>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</si>
  <si>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</si>
  <si>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</si>
  <si>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</si>
  <si>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</si>
  <si>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</si>
  <si>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</si>
  <si>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</si>
  <si>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</si>
  <si>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</si>
  <si>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</si>
  <si>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</si>
  <si>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</si>
  <si>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</si>
  <si>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</si>
  <si>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</si>
  <si>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</si>
  <si>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</si>
  <si>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</si>
  <si>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</si>
  <si>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</si>
  <si>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</si>
  <si>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</si>
  <si>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</si>
  <si>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</si>
  <si>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</si>
  <si>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</si>
  <si>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</si>
  <si>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</si>
  <si>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</si>
  <si>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</si>
  <si>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</si>
  <si>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</si>
  <si>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</si>
  <si>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</si>
  <si>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</si>
  <si>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</si>
  <si>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</si>
  <si>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</si>
  <si>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</si>
  <si>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</si>
  <si>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</si>
  <si>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</si>
  <si>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</si>
  <si>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</si>
  <si>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</si>
  <si>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</si>
  <si>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</si>
  <si>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</si>
  <si>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</si>
  <si>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</si>
  <si>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</si>
  <si>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</si>
  <si>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</si>
  <si>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</si>
  <si>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</si>
  <si>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</si>
  <si>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</si>
  <si>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</si>
  <si>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</si>
  <si>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</si>
  <si>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</si>
  <si>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</si>
  <si>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</si>
  <si>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</si>
  <si>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</si>
  <si>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</si>
  <si>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</si>
  <si>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</si>
  <si>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</si>
  <si>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</si>
  <si>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</si>
  <si>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</si>
  <si>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</si>
  <si>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</si>
  <si>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</si>
  <si>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</si>
  <si>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</si>
  <si>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</si>
  <si>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</si>
  <si>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</si>
  <si>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</si>
  <si>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</si>
  <si>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</si>
  <si>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</si>
  <si>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</si>
  <si>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</si>
  <si>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</si>
  <si>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</si>
  <si>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</si>
  <si>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</si>
  <si>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</si>
  <si>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</si>
  <si>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</si>
  <si>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</si>
  <si>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</si>
  <si>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</si>
  <si>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</si>
  <si>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</si>
  <si>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</si>
  <si>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</si>
  <si>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</si>
  <si>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</si>
  <si>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</si>
  <si>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</si>
  <si>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</si>
  <si>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</si>
  <si>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</si>
  <si>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</si>
  <si>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</si>
  <si>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</si>
  <si>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</si>
  <si>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</si>
  <si>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</si>
  <si>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</si>
  <si>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</si>
  <si>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</si>
  <si>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</si>
  <si>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</si>
  <si>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</si>
  <si>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</si>
  <si>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</si>
  <si>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</si>
  <si>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</si>
  <si>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</si>
  <si>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</si>
  <si>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</si>
  <si>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</si>
  <si>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</si>
  <si>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</si>
  <si>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</si>
  <si>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</si>
  <si>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</si>
  <si>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</si>
  <si>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</si>
  <si>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</si>
  <si>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</si>
  <si>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</si>
  <si>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</si>
  <si>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</si>
  <si>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</si>
  <si>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</si>
  <si>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</si>
  <si>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</si>
  <si>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</si>
  <si>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</si>
  <si>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</si>
  <si>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</si>
  <si>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</si>
  <si>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</si>
  <si>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</si>
  <si>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</si>
  <si>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</si>
  <si>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</si>
  <si>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</si>
  <si>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</si>
  <si>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</si>
  <si>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</si>
  <si>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</si>
  <si>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</si>
  <si>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</si>
  <si>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</si>
  <si>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</si>
  <si>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</si>
  <si>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</si>
  <si>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</si>
  <si>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</si>
  <si>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</si>
  <si>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</si>
  <si>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</si>
  <si>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</si>
  <si>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</si>
  <si>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</si>
  <si>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</si>
  <si>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</si>
  <si>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</si>
  <si>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</si>
  <si>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</si>
  <si>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</si>
  <si>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</si>
  <si>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</si>
  <si>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</si>
  <si>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</si>
  <si>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</si>
  <si>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</si>
  <si>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</si>
  <si>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</si>
  <si>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</si>
  <si>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</si>
  <si>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</si>
  <si>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</si>
  <si>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</si>
  <si>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</si>
  <si>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</si>
  <si>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</si>
  <si>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</si>
  <si>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</si>
  <si>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</si>
  <si>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</si>
  <si>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</si>
  <si>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</si>
  <si>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</si>
  <si>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</si>
  <si>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</si>
  <si>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</si>
  <si>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</si>
  <si>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</si>
  <si>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</si>
  <si>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</si>
  <si>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</si>
  <si>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</si>
  <si>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</si>
  <si>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</si>
  <si>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</si>
  <si>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</si>
  <si>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</si>
  <si>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</si>
  <si>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</si>
  <si>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</si>
  <si>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</si>
  <si>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</si>
  <si>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</si>
  <si>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</si>
  <si>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</si>
  <si>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</si>
  <si>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</si>
  <si>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</si>
  <si>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</si>
  <si>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</si>
  <si>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</si>
  <si>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</si>
  <si>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</si>
  <si>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</si>
  <si>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</si>
  <si>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</si>
  <si>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</si>
  <si>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</si>
  <si>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</si>
  <si>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</si>
  <si>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</si>
  <si>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</si>
  <si>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</si>
  <si>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</si>
  <si>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</si>
  <si>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</si>
  <si>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</si>
  <si>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</si>
  <si>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</si>
  <si>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</si>
  <si>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</si>
  <si>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</si>
  <si>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</si>
  <si>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</si>
  <si>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</si>
  <si>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</si>
  <si>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</si>
  <si>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</si>
  <si>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</si>
  <si>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</si>
  <si>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</si>
  <si>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</si>
  <si>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</si>
  <si>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</si>
  <si>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</si>
  <si>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</si>
  <si>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</si>
  <si>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</si>
  <si>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</si>
  <si>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</si>
  <si>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</si>
  <si>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</si>
  <si>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</si>
  <si>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</si>
  <si>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</si>
  <si>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</si>
  <si>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</si>
  <si>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</si>
  <si>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</si>
  <si>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</si>
  <si>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</si>
  <si>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</si>
  <si>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</si>
  <si>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</si>
  <si>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</si>
  <si>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</si>
  <si>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</si>
  <si>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</si>
  <si>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</si>
  <si>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</si>
  <si>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</si>
  <si>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</si>
  <si>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</si>
  <si>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</si>
  <si>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</si>
  <si>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</si>
  <si>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</si>
  <si>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</si>
  <si>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</si>
  <si>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</si>
  <si>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</si>
  <si>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</si>
  <si>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</si>
  <si>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</si>
  <si>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</si>
  <si>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</si>
  <si>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</si>
  <si>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</si>
  <si>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</si>
  <si>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</si>
  <si>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</si>
  <si>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</si>
  <si>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</si>
  <si>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</si>
  <si>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</si>
  <si>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</si>
  <si>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</si>
  <si>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</si>
  <si>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</si>
  <si>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</si>
  <si>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</si>
  <si>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</si>
  <si>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</si>
  <si>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</si>
  <si>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</si>
  <si>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</si>
  <si>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</si>
  <si>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</si>
  <si>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</si>
  <si>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</si>
  <si>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</si>
  <si>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</si>
  <si>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</si>
  <si>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</si>
  <si>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</si>
  <si>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</si>
  <si>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</si>
  <si>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</si>
  <si>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</si>
  <si>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</si>
  <si>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</si>
  <si>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</si>
  <si>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</si>
  <si>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</si>
  <si>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</si>
  <si>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</si>
  <si>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</si>
  <si>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</si>
  <si>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</si>
  <si>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</si>
  <si>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</si>
  <si>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</si>
  <si>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</si>
  <si>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</si>
  <si>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</si>
  <si>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</si>
  <si>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</si>
  <si>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</si>
  <si>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</si>
  <si>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</si>
  <si>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</si>
  <si>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</si>
  <si>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</si>
  <si>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</si>
  <si>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</si>
  <si>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</si>
  <si>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</si>
  <si>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</si>
  <si>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</si>
  <si>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</si>
  <si>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</si>
  <si>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</si>
  <si>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</si>
  <si>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</si>
  <si>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</si>
  <si>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</si>
  <si>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</si>
  <si>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</si>
  <si>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</si>
  <si>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</si>
  <si>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</si>
  <si>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</si>
  <si>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</si>
  <si>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</si>
  <si>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</si>
  <si>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</si>
  <si>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</si>
  <si>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</si>
  <si>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</si>
  <si>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</si>
  <si>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</si>
  <si>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</si>
  <si>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</si>
  <si>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</si>
  <si>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</si>
  <si>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</si>
  <si>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</si>
  <si>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</si>
  <si>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</si>
  <si>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</si>
  <si>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</si>
  <si>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</si>
  <si>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</si>
  <si>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</si>
  <si>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</si>
  <si>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</si>
  <si>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</si>
  <si>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</si>
  <si>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</si>
  <si>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</si>
  <si>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</si>
  <si>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</si>
  <si>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</si>
  <si>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</si>
  <si>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</si>
  <si>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</si>
  <si>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</si>
  <si>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</si>
  <si>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</si>
  <si>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</si>
  <si>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</si>
  <si>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</si>
  <si>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</si>
  <si>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</si>
  <si>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</si>
  <si>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</si>
  <si>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</si>
  <si>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</si>
  <si>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</si>
  <si>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</si>
  <si>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</si>
  <si>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</si>
  <si>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</si>
  <si>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</si>
  <si>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</si>
  <si>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</si>
  <si>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</si>
  <si>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</si>
  <si>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</si>
  <si>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</si>
  <si>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</si>
  <si>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</si>
  <si>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</si>
  <si>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</si>
  <si>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</si>
  <si>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</si>
  <si>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</si>
  <si>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</si>
  <si>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</si>
  <si>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</si>
  <si>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</si>
  <si>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</si>
  <si>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</si>
  <si>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</si>
  <si>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</si>
  <si>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</si>
  <si>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</si>
  <si>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</si>
  <si>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</si>
  <si>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</si>
  <si>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</si>
  <si>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</si>
  <si>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</si>
  <si>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</si>
  <si>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</si>
  <si>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</si>
  <si>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</si>
  <si>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</si>
  <si>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</si>
  <si>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</si>
  <si>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</si>
  <si>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</si>
  <si>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</si>
  <si>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</si>
  <si>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</si>
  <si>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</si>
  <si>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</si>
  <si>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</si>
  <si>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</si>
  <si>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</si>
  <si>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</si>
  <si>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</si>
  <si>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</si>
  <si>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</si>
  <si>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</si>
  <si>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</si>
  <si>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</si>
  <si>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</si>
  <si>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</si>
  <si>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</si>
  <si>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</si>
  <si>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</si>
  <si>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</si>
  <si>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</si>
  <si>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</si>
  <si>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</si>
  <si>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</si>
  <si>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</si>
  <si>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</si>
  <si>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</si>
  <si>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</si>
  <si>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</si>
  <si>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</si>
  <si>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</si>
  <si>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</si>
  <si>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</si>
  <si>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</si>
  <si>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</si>
  <si>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</si>
  <si>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</si>
  <si>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</si>
  <si>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</si>
  <si>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</si>
  <si>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</si>
  <si>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</si>
  <si>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</si>
  <si>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</si>
  <si>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</si>
  <si>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</si>
  <si>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</si>
  <si>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</si>
  <si>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</si>
  <si>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</si>
  <si>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</si>
  <si>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</si>
  <si>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</si>
  <si>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</si>
  <si>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</si>
  <si>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</si>
  <si>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</si>
  <si>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</si>
  <si>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</si>
  <si>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</si>
  <si>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</si>
  <si>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</si>
  <si>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</si>
  <si>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</si>
  <si>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</si>
  <si>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</si>
  <si>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</si>
  <si>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</si>
  <si>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</si>
  <si>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</si>
  <si>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</si>
  <si>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</si>
  <si>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</si>
  <si>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</si>
  <si>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</si>
  <si>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</si>
  <si>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</si>
  <si>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</si>
  <si>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</si>
  <si>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</si>
  <si>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</si>
  <si>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</si>
  <si>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</si>
  <si>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</si>
  <si>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</si>
  <si>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</si>
  <si>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</si>
  <si>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</si>
  <si>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</si>
  <si>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</si>
  <si>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</si>
  <si>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</si>
  <si>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</si>
  <si>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</si>
  <si>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</si>
  <si>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</si>
  <si>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</si>
  <si>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</si>
  <si>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</si>
  <si>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</si>
  <si>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</si>
  <si>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</si>
  <si>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</si>
  <si>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</si>
  <si>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</si>
  <si>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</si>
  <si>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</si>
  <si>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</si>
  <si>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</si>
  <si>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</si>
  <si>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</si>
  <si>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</si>
  <si>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</si>
  <si>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</si>
  <si>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</si>
  <si>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</si>
  <si>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</si>
  <si>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</si>
  <si>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</si>
  <si>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</si>
  <si>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</si>
  <si>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</si>
  <si>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</si>
  <si>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</si>
  <si>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</si>
  <si>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</si>
  <si>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</si>
  <si>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</si>
  <si>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</si>
  <si>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</si>
  <si>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</si>
  <si>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</si>
  <si>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</si>
  <si>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</si>
  <si>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</si>
  <si>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</si>
  <si>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</si>
  <si>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</si>
  <si>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</si>
  <si>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</si>
  <si>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</si>
  <si>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</si>
  <si>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</si>
  <si>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</si>
  <si>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</si>
  <si>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</si>
  <si>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</si>
  <si>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</si>
  <si>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</si>
  <si>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</si>
  <si>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</si>
  <si>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</si>
  <si>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</si>
  <si>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</si>
  <si>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</si>
  <si>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</si>
  <si>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</si>
  <si>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</si>
  <si>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</si>
  <si>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</si>
  <si>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</si>
  <si>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</si>
  <si>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</si>
  <si>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</si>
  <si>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</si>
  <si>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</si>
  <si>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</si>
  <si>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</si>
  <si>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</si>
  <si>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</si>
  <si>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</si>
  <si>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</si>
  <si>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</si>
  <si>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</si>
  <si>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</si>
  <si>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</si>
  <si>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</si>
  <si>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</si>
  <si>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</si>
  <si>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</si>
  <si>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</si>
  <si>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</si>
  <si>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</si>
  <si>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</si>
  <si>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</si>
  <si>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</si>
  <si>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</si>
  <si>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</si>
  <si>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</si>
  <si>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</si>
  <si>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</si>
  <si>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</si>
  <si>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</si>
  <si>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</si>
  <si>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</si>
  <si>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</si>
  <si>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</si>
  <si>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</si>
  <si>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</si>
  <si>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</si>
  <si>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</si>
  <si>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</si>
  <si>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</si>
  <si>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</si>
  <si>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</si>
  <si>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</si>
  <si>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</si>
  <si>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</si>
  <si>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</si>
  <si>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</si>
  <si>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</si>
  <si>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</si>
  <si>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</si>
  <si>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</si>
  <si>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</si>
  <si>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</si>
  <si>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</si>
  <si>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</si>
  <si>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</si>
  <si>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</si>
  <si>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</si>
  <si>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</si>
  <si>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</si>
  <si>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</si>
  <si>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</si>
  <si>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</si>
  <si>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</si>
  <si>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</si>
  <si>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</si>
  <si>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</si>
  <si>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</si>
  <si>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</si>
  <si>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</si>
  <si>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</si>
  <si>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</si>
  <si>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</si>
  <si>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</si>
  <si>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</si>
  <si>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</si>
  <si>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</si>
  <si>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</si>
  <si>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</si>
  <si>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</si>
  <si>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</si>
  <si>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</si>
  <si>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</si>
  <si>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</si>
  <si>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</si>
  <si>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</si>
  <si>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</si>
  <si>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</si>
  <si>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</si>
  <si>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</si>
  <si>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</si>
  <si>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</si>
  <si>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</si>
  <si>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</si>
  <si>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</si>
  <si>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</si>
  <si>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</si>
  <si>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</si>
  <si>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</si>
  <si>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</si>
  <si>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</si>
  <si>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</si>
  <si>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</si>
  <si>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</si>
  <si>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</si>
  <si>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</si>
  <si>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</si>
  <si>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</si>
  <si>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</si>
  <si>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</si>
  <si>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</si>
  <si>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</si>
  <si>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</si>
  <si>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</si>
  <si>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</si>
  <si>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</si>
  <si>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</si>
  <si>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</si>
  <si>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</si>
  <si>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</si>
  <si>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</si>
  <si>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</si>
  <si>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</si>
  <si>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</si>
  <si>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</si>
  <si>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</si>
  <si>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</si>
  <si>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</si>
  <si>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</si>
  <si>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</si>
  <si>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</si>
  <si>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</si>
  <si>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</si>
  <si>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</si>
  <si>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</si>
  <si>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</si>
  <si>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</si>
  <si>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</si>
  <si>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</si>
  <si>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</si>
  <si>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</si>
  <si>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</si>
  <si>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</si>
  <si>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</si>
  <si>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</si>
  <si>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</si>
  <si>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</si>
  <si>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</si>
  <si>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</si>
  <si>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</si>
  <si>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</si>
  <si>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</si>
  <si>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</si>
  <si>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</si>
  <si>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</si>
  <si>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</si>
  <si>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</si>
  <si>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</si>
  <si>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</si>
  <si>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</si>
  <si>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</si>
  <si>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</si>
  <si>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</si>
  <si>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</si>
  <si>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</si>
  <si>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</si>
  <si>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</si>
  <si>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</si>
  <si>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</si>
  <si>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</si>
  <si>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</si>
  <si>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</si>
  <si>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</si>
  <si>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</si>
  <si>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</si>
  <si>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</si>
  <si>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</si>
  <si>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</si>
  <si>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</si>
  <si>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</si>
  <si>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</si>
  <si>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</si>
  <si>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</si>
  <si>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</si>
  <si>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</si>
  <si>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</si>
  <si>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</si>
  <si>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</si>
  <si>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</si>
  <si>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</si>
  <si>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</si>
  <si>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</si>
  <si>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</si>
  <si>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</si>
  <si>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</si>
  <si>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</si>
  <si>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</si>
  <si>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</si>
  <si>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</si>
  <si>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</si>
  <si>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</si>
  <si>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</si>
  <si>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</si>
  <si>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</si>
  <si>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</si>
  <si>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</si>
  <si>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</si>
  <si>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</si>
  <si>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</si>
  <si>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</si>
  <si>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</si>
  <si>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</si>
  <si>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</si>
  <si>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</si>
  <si>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</si>
  <si>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</si>
  <si>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</si>
  <si>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</si>
  <si>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</si>
  <si>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</si>
  <si>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</si>
  <si>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</si>
  <si>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</si>
  <si>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</si>
  <si>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</si>
  <si>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</si>
  <si>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</si>
  <si>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</si>
  <si>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</si>
  <si>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</si>
  <si>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</si>
  <si>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</si>
  <si>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</si>
  <si>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</si>
  <si>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</si>
  <si>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</si>
  <si>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</si>
  <si>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</si>
  <si>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</si>
  <si>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</si>
  <si>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</si>
  <si>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</si>
  <si>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</si>
  <si>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</si>
  <si>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</si>
  <si>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</si>
  <si>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</si>
  <si>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</si>
  <si>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</si>
  <si>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</si>
  <si>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</si>
  <si>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</si>
  <si>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</si>
  <si>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</si>
  <si>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</si>
  <si>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</si>
  <si>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</si>
  <si>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</si>
  <si>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</si>
  <si>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</si>
  <si>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</si>
  <si>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</si>
  <si>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</si>
  <si>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</si>
  <si>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</si>
  <si>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</si>
  <si>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</si>
  <si>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</si>
  <si>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</si>
  <si>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</si>
  <si>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</si>
  <si>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</si>
  <si>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</si>
  <si>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</si>
  <si>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</si>
  <si>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</si>
  <si>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</si>
  <si>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</si>
  <si>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</si>
  <si>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</si>
  <si>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</si>
  <si>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</si>
  <si>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</si>
  <si>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</si>
  <si>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</si>
  <si>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</si>
  <si>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</si>
  <si>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</si>
  <si>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</si>
  <si>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</si>
  <si>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</si>
  <si>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</si>
  <si>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</si>
  <si>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</si>
  <si>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</si>
  <si>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</si>
  <si>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</si>
  <si>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</si>
  <si>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</si>
  <si>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</si>
  <si>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</si>
  <si>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</si>
  <si>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</si>
  <si>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</si>
  <si>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</si>
  <si>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</si>
  <si>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</si>
  <si>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</si>
  <si>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</si>
  <si>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</si>
  <si>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</si>
  <si>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</si>
  <si>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</si>
  <si>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</si>
  <si>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</si>
  <si>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</si>
  <si>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</si>
  <si>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</si>
  <si>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</si>
  <si>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</si>
  <si>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</si>
  <si>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</si>
  <si>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</si>
  <si>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</si>
  <si>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</si>
  <si>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</si>
  <si>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</si>
  <si>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</si>
  <si>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</si>
  <si>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</si>
  <si>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</si>
  <si>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</si>
  <si>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</si>
  <si>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</si>
  <si>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</si>
  <si>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</si>
  <si>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</si>
  <si>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</si>
  <si>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</si>
  <si>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</si>
  <si>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</si>
  <si>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</si>
  <si>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</si>
  <si>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</si>
  <si>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</si>
  <si>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</si>
  <si>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</si>
  <si>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</si>
  <si>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</si>
  <si>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</si>
  <si>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</si>
  <si>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</si>
  <si>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</si>
  <si>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</si>
  <si>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</si>
  <si>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</si>
  <si>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</si>
  <si>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</si>
  <si>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</si>
  <si>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</si>
  <si>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</si>
  <si>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</si>
  <si>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</si>
  <si>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</si>
  <si>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</si>
  <si>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</si>
  <si>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</si>
  <si>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</si>
  <si>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</si>
  <si>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</si>
  <si>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</si>
  <si>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</si>
  <si>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</si>
  <si>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</si>
  <si>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</si>
  <si>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</si>
  <si>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</si>
  <si>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</si>
  <si>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</si>
  <si>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</si>
  <si>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</si>
  <si>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</si>
  <si>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</si>
  <si>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</si>
  <si>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</si>
  <si>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</si>
  <si>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</si>
  <si>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</si>
  <si>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</si>
  <si>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</si>
  <si>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</si>
  <si>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</si>
  <si>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</si>
  <si>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</si>
  <si>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</si>
  <si>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</si>
  <si>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</si>
  <si>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</si>
  <si>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</si>
  <si>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</si>
  <si>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</si>
  <si>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</si>
  <si>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</si>
  <si>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</si>
  <si>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</si>
  <si>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</si>
  <si>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</si>
  <si>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</si>
  <si>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</si>
  <si>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</si>
  <si>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</si>
  <si>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</si>
  <si>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</si>
  <si>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</si>
  <si>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</si>
  <si>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</si>
  <si>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</si>
  <si>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</si>
  <si>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</si>
  <si>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</si>
  <si>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</si>
  <si>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</si>
  <si>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</si>
  <si>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</si>
  <si>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</si>
  <si>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</si>
  <si>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</si>
  <si>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</si>
  <si>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</si>
  <si>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</si>
  <si>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</si>
  <si>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</si>
  <si>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</si>
  <si>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</si>
  <si>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</si>
  <si>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</si>
  <si>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</si>
  <si>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</si>
  <si>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</si>
  <si>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</si>
  <si>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</si>
  <si>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</si>
  <si>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</si>
  <si>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</si>
  <si>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</si>
  <si>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</si>
  <si>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</si>
  <si>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</si>
  <si>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</si>
  <si>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</si>
  <si>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</si>
  <si>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</si>
  <si>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</si>
  <si>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</si>
  <si>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</si>
  <si>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</si>
  <si>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</si>
  <si>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</si>
  <si>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</si>
  <si>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</si>
  <si>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</si>
  <si>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</si>
  <si>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</si>
  <si>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</si>
  <si>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</si>
  <si>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</si>
  <si>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</si>
  <si>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</si>
  <si>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</si>
  <si>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</si>
  <si>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</si>
  <si>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</si>
  <si>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</si>
  <si>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</si>
  <si>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</si>
  <si>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</si>
  <si>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</si>
  <si>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</si>
  <si>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</si>
  <si>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</si>
  <si>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</si>
  <si>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</si>
  <si>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</si>
  <si>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</si>
  <si>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</si>
  <si>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</si>
  <si>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</si>
  <si>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</si>
  <si>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</si>
  <si>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</si>
  <si>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</si>
  <si>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</si>
  <si>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</si>
  <si>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</si>
  <si>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</si>
  <si>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</si>
  <si>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</si>
  <si>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</si>
  <si>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</si>
  <si>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</si>
  <si>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</si>
  <si>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</si>
  <si>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</si>
  <si>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</si>
  <si>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</si>
  <si>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</si>
  <si>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</si>
  <si>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</si>
  <si>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</si>
  <si>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</si>
  <si>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</si>
  <si>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</si>
  <si>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</si>
  <si>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</si>
  <si>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</si>
  <si>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</si>
  <si>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</si>
  <si>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</si>
  <si>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</si>
  <si>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</si>
  <si>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</si>
  <si>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</si>
  <si>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</si>
  <si>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</si>
  <si>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</si>
  <si>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</si>
  <si>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</si>
  <si>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</si>
  <si>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</si>
  <si>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</si>
  <si>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</si>
  <si>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</si>
  <si>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</si>
  <si>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</si>
  <si>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</si>
  <si>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</si>
  <si>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</si>
  <si>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</si>
  <si>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</si>
  <si>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</si>
  <si>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</si>
  <si>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</si>
  <si>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</si>
  <si>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</si>
  <si>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</si>
  <si>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</si>
  <si>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</si>
  <si>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</si>
  <si>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</si>
  <si>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</si>
  <si>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</si>
  <si>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</si>
  <si>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</si>
  <si>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</si>
  <si>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</si>
  <si>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</si>
  <si>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</si>
  <si>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</si>
  <si>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</si>
  <si>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</si>
  <si>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</si>
  <si>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</si>
  <si>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</si>
  <si>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</si>
  <si>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</si>
  <si>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</si>
  <si>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</si>
  <si>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</si>
  <si>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</si>
  <si>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</si>
  <si>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</si>
  <si>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</si>
  <si>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</si>
  <si>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</si>
  <si>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</si>
  <si>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</si>
  <si>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</si>
  <si>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</si>
  <si>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</si>
  <si>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</si>
  <si>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</si>
  <si>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</si>
  <si>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</si>
  <si>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</si>
  <si>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</si>
  <si>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</si>
  <si>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</si>
  <si>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</si>
  <si>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</si>
  <si>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</si>
  <si>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</si>
  <si>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</si>
  <si>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</si>
  <si>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</si>
  <si>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</si>
  <si>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</si>
  <si>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</si>
  <si>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</si>
  <si>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</si>
  <si>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</si>
  <si>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</si>
  <si>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</si>
  <si>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</si>
  <si>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</si>
  <si>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</si>
  <si>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</si>
  <si>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</si>
  <si>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</si>
  <si>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</si>
  <si>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</si>
  <si>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</si>
  <si>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</si>
  <si>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</si>
  <si>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</si>
  <si>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</si>
  <si>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</si>
  <si>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</si>
  <si>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</si>
  <si>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</si>
  <si>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</si>
  <si>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</si>
  <si>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</si>
  <si>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</si>
  <si>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</si>
  <si>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</si>
  <si>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</si>
  <si>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</si>
  <si>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</si>
  <si>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</si>
  <si>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</si>
  <si>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</si>
  <si>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</si>
  <si>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</si>
  <si>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</si>
  <si>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</si>
  <si>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</si>
  <si>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</si>
  <si>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</si>
  <si>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</si>
  <si>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</si>
  <si>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</si>
  <si>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</si>
  <si>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</si>
  <si>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</si>
  <si>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</si>
  <si>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</si>
  <si>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</si>
  <si>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</si>
  <si>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</si>
  <si>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</si>
  <si>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</si>
  <si>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</si>
  <si>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</si>
  <si>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</si>
  <si>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</si>
  <si>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</si>
  <si>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</si>
  <si>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</si>
  <si>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</si>
  <si>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</si>
  <si>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</si>
  <si>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</si>
  <si>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</si>
  <si>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</si>
  <si>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</si>
  <si>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</si>
  <si>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</si>
  <si>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</si>
  <si>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</si>
  <si>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</si>
  <si>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</si>
  <si>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</si>
  <si>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</si>
  <si>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</si>
  <si>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</si>
  <si>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</si>
  <si>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</si>
  <si>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</si>
  <si>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</si>
  <si>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</si>
  <si>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</si>
  <si>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</si>
  <si>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</si>
  <si>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</si>
  <si>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</si>
  <si>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</si>
  <si>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</si>
  <si>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</si>
  <si>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</si>
  <si>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</si>
  <si>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</si>
  <si>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</si>
  <si>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</si>
  <si>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</si>
  <si>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</si>
  <si>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</si>
  <si>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</si>
  <si>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</si>
  <si>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</si>
  <si>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</si>
  <si>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</si>
  <si>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</si>
  <si>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</si>
  <si>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</si>
  <si>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</si>
  <si>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</si>
  <si>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</si>
  <si>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</si>
  <si>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</si>
  <si>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</si>
  <si>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</si>
  <si>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</si>
  <si>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</si>
  <si>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</si>
  <si>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</si>
  <si>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</si>
  <si>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</si>
  <si>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</si>
  <si>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</si>
  <si>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</si>
  <si>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</si>
  <si>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</si>
  <si>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</si>
  <si>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</si>
  <si>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</si>
  <si>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</si>
  <si>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</si>
  <si>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</si>
  <si>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</si>
  <si>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</si>
  <si>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</si>
  <si>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</si>
  <si>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</si>
  <si>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</si>
  <si>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</si>
  <si>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</si>
  <si>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</si>
  <si>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</si>
  <si>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</si>
  <si>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</si>
  <si>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</si>
  <si>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</si>
  <si>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</si>
  <si>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</si>
  <si>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</si>
  <si>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</si>
  <si>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</si>
  <si>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</si>
  <si>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</si>
  <si>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</si>
  <si>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</si>
  <si>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</si>
  <si>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</si>
  <si>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</si>
  <si>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</si>
  <si>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</si>
  <si>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</si>
  <si>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</si>
  <si>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</si>
  <si>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</si>
  <si>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</si>
  <si>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</si>
  <si>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</si>
  <si>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</si>
  <si>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</si>
  <si>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</si>
  <si>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</si>
  <si>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</si>
  <si>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</si>
  <si>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</si>
  <si>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</si>
  <si>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</si>
  <si>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</si>
  <si>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</si>
  <si>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</si>
  <si>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</si>
  <si>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</si>
  <si>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</si>
  <si>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</si>
  <si>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</si>
  <si>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</si>
  <si>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</si>
  <si>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</si>
  <si>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</si>
  <si>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</si>
  <si>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</si>
  <si>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</si>
  <si>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</si>
  <si>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</si>
  <si>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</si>
  <si>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</si>
  <si>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</si>
  <si>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</si>
  <si>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</si>
  <si>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</si>
  <si>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</si>
  <si>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</si>
  <si>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</si>
  <si>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</si>
  <si>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</si>
  <si>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</si>
  <si>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</si>
  <si>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</si>
  <si>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</si>
  <si>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</si>
  <si>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</si>
  <si>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</si>
  <si>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</si>
  <si>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</si>
  <si>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</si>
  <si>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</si>
  <si>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</si>
  <si>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</si>
  <si>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</si>
  <si>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</si>
  <si>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</si>
  <si>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</si>
  <si>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</si>
  <si>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</si>
  <si>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</si>
  <si>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</si>
  <si>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</si>
  <si>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</si>
  <si>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</si>
  <si>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</si>
  <si>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</si>
  <si>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</si>
  <si>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</si>
  <si>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</si>
  <si>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</si>
  <si>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</si>
  <si>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</si>
  <si>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</si>
  <si>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</si>
  <si>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</si>
  <si>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</si>
  <si>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</si>
  <si>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</si>
  <si>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</si>
  <si>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</si>
  <si>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</si>
  <si>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</si>
  <si>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</si>
  <si>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</si>
  <si>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</si>
  <si>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</si>
  <si>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</si>
  <si>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</si>
  <si>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</si>
  <si>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</si>
  <si>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</si>
  <si>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</si>
  <si>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</si>
  <si>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</si>
  <si>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</si>
  <si>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</si>
  <si>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</si>
  <si>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</si>
  <si>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</si>
  <si>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</si>
  <si>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</si>
  <si>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</si>
  <si>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</si>
  <si>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</si>
  <si>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</si>
  <si>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</si>
  <si>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</si>
  <si>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</si>
  <si>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</si>
  <si>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</si>
  <si>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</si>
  <si>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</si>
  <si>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</si>
  <si>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</si>
  <si>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</si>
  <si>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</si>
  <si>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</si>
  <si>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</si>
  <si>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</si>
  <si>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</si>
  <si>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</si>
  <si>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</si>
  <si>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</si>
  <si>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</si>
  <si>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</si>
  <si>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</si>
  <si>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</si>
  <si>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</si>
  <si>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</si>
  <si>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</si>
  <si>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</si>
  <si>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</si>
  <si>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</si>
  <si>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</si>
  <si>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</si>
  <si>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</si>
  <si>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</si>
  <si>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</si>
  <si>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</si>
  <si>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</si>
  <si>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</si>
  <si>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</si>
  <si>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</si>
  <si>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</si>
  <si>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</si>
  <si>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</si>
  <si>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</si>
  <si>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</si>
  <si>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</si>
  <si>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</si>
  <si>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</si>
  <si>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</si>
  <si>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</si>
  <si>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</si>
  <si>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</si>
  <si>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</si>
  <si>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</si>
  <si>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</si>
  <si>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</si>
  <si>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</si>
  <si>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</si>
  <si>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</si>
  <si>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</si>
  <si>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</si>
  <si>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</si>
  <si>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</si>
  <si>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</si>
  <si>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</si>
  <si>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</si>
  <si>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</si>
  <si>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</si>
  <si>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</si>
  <si>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</si>
  <si>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</si>
  <si>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</si>
  <si>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</si>
  <si>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</si>
  <si>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</si>
  <si>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</si>
  <si>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</si>
  <si>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</si>
  <si>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</si>
  <si>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</si>
  <si>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</si>
  <si>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</si>
  <si>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</si>
  <si>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</si>
  <si>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</si>
  <si>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</si>
  <si>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</si>
  <si>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</si>
  <si>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</si>
  <si>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</si>
  <si>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</si>
  <si>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</si>
  <si>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</si>
  <si>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</si>
  <si>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</si>
  <si>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</si>
  <si>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</si>
  <si>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</si>
  <si>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</si>
  <si>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</si>
  <si>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</si>
  <si>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</si>
  <si>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</si>
  <si>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</si>
  <si>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</si>
  <si>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</si>
  <si>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</si>
  <si>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</si>
  <si>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</si>
  <si>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</si>
  <si>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</si>
  <si>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</si>
  <si>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</si>
  <si>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</si>
  <si>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</si>
  <si>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</si>
  <si>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</si>
  <si>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</si>
  <si>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</si>
  <si>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</si>
  <si>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</si>
  <si>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</si>
  <si>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</si>
  <si>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</si>
  <si>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</si>
  <si>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</si>
  <si>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</si>
  <si>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</si>
  <si>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</si>
  <si>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</si>
  <si>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</si>
  <si>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</si>
  <si>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</si>
  <si>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</si>
  <si>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</si>
  <si>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</si>
  <si>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</si>
  <si>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</si>
  <si>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</si>
  <si>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</si>
  <si>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</si>
  <si>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</si>
  <si>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</si>
  <si>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</si>
  <si>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</si>
  <si>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</si>
  <si>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</si>
  <si>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</si>
  <si>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</si>
  <si>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</si>
  <si>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</si>
  <si>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</si>
  <si>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</si>
  <si>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</si>
  <si>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</si>
  <si>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</si>
  <si>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</si>
  <si>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</si>
  <si>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</si>
  <si>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</si>
  <si>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</si>
  <si>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</si>
  <si>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</si>
  <si>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</si>
  <si>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</si>
  <si>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</si>
  <si>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</si>
  <si>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</si>
  <si>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</si>
  <si>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</si>
  <si>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</si>
  <si>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</si>
  <si>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</si>
  <si>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</si>
  <si>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</si>
  <si>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</si>
  <si>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</si>
  <si>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</si>
  <si>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</si>
  <si>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</si>
  <si>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</si>
  <si>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</si>
  <si>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</si>
  <si>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</si>
  <si>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</si>
  <si>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</si>
  <si>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</si>
  <si>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</si>
  <si>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</si>
  <si>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</si>
  <si>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</si>
  <si>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</si>
  <si>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</si>
  <si>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</si>
  <si>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</si>
  <si>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</si>
  <si>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</si>
  <si>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</si>
  <si>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</si>
  <si>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</si>
  <si>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</si>
  <si>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</si>
  <si>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</si>
  <si>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</si>
  <si>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</si>
  <si>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</si>
  <si>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</si>
  <si>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</si>
  <si>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</si>
  <si>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</si>
  <si>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</si>
  <si>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</si>
  <si>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</si>
  <si>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</si>
  <si>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</si>
  <si>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</si>
  <si>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</si>
  <si>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</si>
  <si>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</si>
  <si>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</si>
  <si>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</si>
  <si>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</si>
  <si>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</si>
  <si>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</si>
  <si>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</si>
  <si>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</si>
  <si>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</si>
  <si>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</si>
  <si>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</si>
  <si>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</si>
  <si>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</si>
  <si>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</si>
  <si>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</si>
  <si>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</si>
  <si>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</si>
  <si>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</si>
  <si>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</si>
  <si>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</si>
  <si>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</si>
  <si>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</si>
  <si>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</si>
  <si>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</si>
  <si>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</si>
  <si>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</si>
  <si>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</si>
  <si>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</si>
  <si>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</si>
  <si>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</si>
  <si>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</si>
  <si>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</si>
  <si>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</si>
  <si>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</si>
  <si>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</si>
  <si>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</si>
  <si>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</si>
  <si>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</si>
  <si>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</si>
  <si>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</si>
  <si>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</si>
  <si>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</si>
  <si>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</si>
  <si>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</si>
  <si>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</si>
  <si>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</si>
  <si>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</si>
  <si>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</si>
  <si>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</si>
  <si>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</si>
  <si>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</si>
  <si>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</si>
  <si>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</si>
  <si>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</si>
  <si>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</si>
  <si>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</si>
  <si>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</si>
  <si>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</si>
  <si>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</si>
  <si>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</si>
  <si>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</si>
  <si>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</si>
  <si>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</si>
  <si>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</si>
  <si>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</si>
  <si>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</si>
  <si>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</si>
  <si>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</si>
  <si>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</si>
  <si>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</si>
  <si>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</si>
  <si>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</si>
  <si>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</si>
  <si>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</si>
  <si>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</si>
  <si>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</si>
  <si>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</si>
  <si>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</si>
  <si>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</si>
  <si>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</si>
  <si>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</si>
  <si>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</si>
  <si>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</si>
  <si>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</si>
  <si>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</si>
  <si>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</si>
  <si>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</si>
  <si>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</si>
  <si>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</si>
  <si>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</si>
  <si>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</si>
  <si>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</si>
  <si>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</si>
  <si>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</si>
  <si>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</si>
  <si>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</si>
  <si>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</si>
  <si>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</si>
  <si>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</si>
  <si>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</si>
  <si>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</si>
  <si>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</si>
  <si>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</si>
  <si>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</si>
  <si>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</si>
  <si>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</si>
  <si>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</si>
  <si>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</si>
  <si>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</si>
  <si>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</si>
  <si>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</si>
  <si>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</si>
  <si>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</si>
  <si>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</si>
  <si>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</si>
  <si>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</si>
  <si>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</si>
  <si>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</si>
  <si>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</si>
  <si>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</si>
  <si>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</si>
  <si>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</si>
  <si>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</si>
  <si>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</si>
  <si>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</si>
  <si>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</si>
  <si>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</si>
  <si>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</si>
  <si>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</si>
  <si>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</si>
  <si>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</si>
  <si>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</si>
  <si>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</si>
  <si>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</si>
  <si>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</si>
  <si>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</si>
  <si>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</si>
  <si>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</si>
  <si>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</si>
  <si>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</si>
  <si>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</si>
  <si>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</si>
  <si>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</si>
  <si>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</si>
  <si>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</si>
  <si>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</si>
  <si>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</si>
  <si>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</si>
  <si>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</si>
  <si>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</si>
  <si>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</si>
  <si>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</si>
  <si>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</si>
  <si>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</si>
  <si>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</si>
  <si>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</si>
  <si>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</si>
  <si>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</si>
  <si>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</si>
  <si>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</si>
  <si>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</si>
  <si>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</si>
  <si>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</si>
  <si>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</si>
  <si>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</si>
  <si>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</si>
  <si>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</si>
  <si>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</si>
  <si>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</si>
  <si>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</si>
  <si>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</si>
  <si>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</si>
  <si>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</si>
  <si>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</si>
  <si>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</si>
  <si>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</si>
  <si>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</si>
  <si>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</si>
  <si>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</si>
  <si>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</si>
  <si>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</si>
  <si>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</si>
  <si>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</si>
  <si>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</si>
  <si>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</si>
  <si>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</si>
  <si>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</si>
  <si>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</si>
  <si>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</si>
  <si>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</si>
  <si>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</si>
  <si>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</si>
  <si>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</si>
  <si>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</si>
  <si>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</si>
  <si>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</si>
  <si>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</si>
  <si>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</si>
  <si>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</si>
  <si>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</si>
  <si>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</si>
  <si>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</si>
  <si>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</si>
  <si>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</si>
  <si>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</si>
  <si>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</si>
  <si>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</si>
  <si>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</si>
  <si>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</si>
  <si>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</si>
  <si>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</si>
  <si>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</si>
  <si>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</si>
  <si>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</si>
  <si>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</si>
  <si>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</si>
  <si>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</si>
  <si>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</si>
  <si>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</si>
  <si>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</si>
  <si>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</si>
  <si>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</si>
  <si>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</si>
  <si>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</si>
  <si>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</si>
  <si>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</si>
  <si>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</si>
  <si>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</si>
  <si>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</si>
  <si>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</si>
  <si>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</si>
  <si>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</si>
  <si>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</si>
  <si>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</si>
  <si>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</si>
  <si>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</si>
  <si>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</si>
  <si>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</si>
  <si>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</si>
  <si>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</si>
  <si>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</si>
  <si>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</si>
  <si>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</si>
  <si>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</si>
  <si>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</si>
  <si>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</si>
  <si>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</si>
  <si>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</si>
  <si>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</si>
  <si>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</si>
  <si>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</si>
  <si>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</si>
  <si>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</si>
  <si>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</si>
  <si>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</si>
  <si>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</si>
  <si>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</si>
  <si>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</si>
  <si>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</si>
  <si>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</si>
  <si>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</si>
  <si>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</si>
  <si>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</si>
  <si>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</si>
  <si>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</si>
  <si>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</si>
  <si>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</si>
  <si>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</si>
  <si>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</si>
  <si>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</si>
  <si>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</si>
  <si>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</si>
  <si>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</si>
  <si>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</si>
  <si>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</si>
  <si>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</si>
  <si>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</si>
  <si>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</si>
  <si>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</si>
  <si>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</si>
  <si>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</si>
  <si>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</si>
  <si>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</si>
  <si>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</si>
  <si>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</si>
  <si>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</si>
  <si>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</si>
  <si>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</si>
  <si>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</si>
  <si>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</si>
  <si>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</si>
  <si>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</si>
  <si>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</si>
  <si>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</si>
  <si>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</si>
  <si>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</si>
  <si>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</si>
  <si>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</si>
  <si>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</si>
  <si>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</si>
  <si>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</si>
  <si>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</si>
  <si>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</si>
  <si>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</si>
  <si>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</si>
  <si>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</si>
  <si>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</si>
  <si>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</si>
  <si>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</si>
  <si>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</si>
  <si>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</si>
  <si>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</si>
  <si>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</si>
  <si>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</si>
  <si>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</si>
  <si>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</si>
  <si>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</si>
  <si>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</si>
  <si>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</si>
  <si>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</si>
  <si>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</si>
  <si>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</si>
  <si>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</si>
  <si>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</si>
  <si>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</si>
  <si>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</si>
  <si>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</si>
  <si>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</si>
  <si>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</si>
  <si>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</si>
  <si>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</si>
  <si>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</si>
  <si>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</si>
  <si>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</si>
  <si>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</si>
  <si>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</si>
  <si>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</si>
  <si>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</si>
  <si>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</si>
  <si>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</si>
  <si>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</si>
  <si>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</si>
  <si>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</si>
  <si>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</si>
  <si>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</si>
  <si>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</si>
  <si>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</si>
  <si>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</si>
  <si>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</si>
  <si>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</si>
  <si>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</si>
  <si>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</si>
  <si>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</si>
  <si>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</si>
  <si>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</si>
  <si>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</si>
  <si>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</si>
  <si>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</si>
  <si>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</si>
  <si>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</si>
  <si>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</si>
  <si>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</si>
  <si>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</si>
  <si>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</si>
  <si>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</si>
  <si>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</si>
  <si>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</si>
  <si>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</si>
  <si>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</si>
  <si>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</si>
  <si>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</si>
  <si>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</si>
  <si>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</si>
  <si>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</si>
  <si>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</si>
  <si>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</si>
  <si>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</si>
  <si>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</si>
  <si>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</si>
  <si>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</si>
  <si>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</si>
  <si>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</si>
  <si>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</si>
  <si>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</si>
  <si>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</si>
  <si>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</si>
  <si>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</si>
  <si>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</si>
  <si>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</si>
  <si>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</si>
  <si>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</si>
  <si>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</si>
  <si>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</si>
  <si>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</si>
  <si>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</si>
  <si>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</si>
  <si>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</si>
  <si>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</si>
  <si>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</si>
  <si>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</si>
  <si>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</si>
  <si>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</si>
  <si>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</si>
  <si>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</si>
  <si>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</si>
  <si>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</si>
  <si>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</si>
  <si>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</si>
  <si>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</si>
  <si>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</si>
  <si>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</si>
  <si>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</si>
  <si>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</si>
  <si>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</si>
  <si>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</si>
  <si>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</si>
  <si>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</si>
  <si>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</si>
  <si>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</si>
  <si>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</si>
  <si>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</si>
  <si>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</si>
  <si>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</si>
  <si>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</si>
  <si>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</si>
  <si>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</si>
  <si>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</si>
  <si>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</si>
  <si>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</si>
  <si>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</si>
  <si>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</si>
  <si>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</si>
  <si>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</si>
  <si>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</si>
  <si>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</si>
  <si>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</si>
  <si>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</si>
  <si>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</si>
  <si>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</si>
  <si>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</si>
  <si>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</si>
  <si>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</si>
  <si>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</si>
  <si>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</si>
  <si>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</si>
  <si>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</si>
  <si>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</si>
  <si>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</si>
  <si>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</si>
  <si>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</si>
  <si>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</si>
  <si>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</si>
  <si>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</si>
  <si>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</si>
  <si>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</si>
  <si>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</si>
  <si>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</si>
  <si>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</si>
  <si>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</si>
  <si>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</si>
  <si>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</si>
  <si>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</si>
  <si>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</si>
  <si>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</si>
  <si>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</si>
  <si>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</si>
  <si>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</si>
  <si>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</si>
  <si>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</si>
  <si>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</si>
  <si>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</si>
  <si>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</si>
  <si>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</si>
  <si>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</si>
  <si>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</si>
  <si>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</si>
  <si>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</si>
  <si>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</si>
  <si>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</si>
  <si>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</si>
  <si>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</si>
  <si>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</si>
  <si>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</si>
  <si>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</si>
  <si>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</si>
  <si>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</si>
  <si>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</si>
  <si>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</si>
  <si>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</si>
  <si>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</si>
  <si>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</si>
  <si>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</si>
  <si>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</si>
  <si>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</si>
  <si>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</si>
  <si>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</si>
  <si>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</si>
  <si>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</si>
  <si>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</si>
  <si>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</si>
  <si>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</si>
  <si>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</si>
  <si>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</si>
  <si>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</si>
  <si>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</si>
  <si>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</si>
  <si>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</si>
  <si>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</si>
  <si>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</si>
  <si>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</si>
  <si>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</si>
  <si>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</si>
  <si>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</si>
  <si>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</si>
  <si>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</si>
  <si>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</si>
  <si>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</si>
  <si>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</si>
  <si>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</si>
  <si>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</si>
  <si>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</si>
  <si>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</si>
  <si>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</si>
  <si>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</si>
  <si>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</si>
  <si>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</si>
  <si>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</si>
  <si>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</si>
  <si>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</si>
  <si>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</si>
  <si>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</si>
  <si>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</si>
  <si>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</si>
  <si>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</si>
  <si>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</si>
  <si>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</si>
  <si>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</si>
  <si>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</si>
  <si>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</si>
  <si>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</si>
  <si>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</si>
  <si>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</si>
  <si>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</si>
  <si>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</si>
  <si>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</si>
  <si>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</si>
  <si>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</si>
  <si>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</si>
  <si>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</si>
  <si>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</si>
  <si>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</si>
  <si>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</si>
  <si>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</si>
  <si>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</si>
  <si>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</si>
  <si>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</si>
  <si>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</si>
  <si>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</si>
  <si>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</si>
  <si>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</si>
  <si>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</si>
  <si>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</si>
  <si>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</si>
  <si>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</si>
  <si>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</si>
  <si>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</si>
  <si>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</si>
  <si>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</si>
  <si>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</si>
  <si>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</si>
  <si>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</si>
  <si>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</si>
  <si>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</si>
  <si>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</si>
  <si>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</si>
  <si>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</si>
  <si>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</si>
  <si>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</si>
  <si>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LAUTARO</t>
  </si>
  <si>
    <t>CENTRO COMUNITARIO DE SALUD FAMILIAR DR. MAXIMINO BELTRAN MORA</t>
  </si>
  <si>
    <t>YESSICA ACUÑA VELAZQUEZ</t>
  </si>
  <si>
    <t>Jose Luis Marcelo Chaparro Bustos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</si>
</sst>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2" fillId="0" borderId="1026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0" fontId="3" fillId="0" borderId="519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2" fillId="3" borderId="275" xfId="0" applyNumberFormat="1" applyFont="1" applyFill="1" applyBorder="1" applyAlignment="1">
      <alignment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2" fillId="0" borderId="602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8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93" xfId="0" applyNumberFormat="1" applyFont="1" applyBorder="1"/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horizontal="left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left" wrapText="1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2" fillId="0" borderId="639" xfId="0" applyNumberFormat="1" applyFont="1" applyBorder="1"/>
    <xf numFmtId="1" fontId="2" fillId="0" borderId="640" xfId="0" applyNumberFormat="1" applyFont="1" applyBorder="1"/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601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2" fillId="0" borderId="252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0" fontId="3" fillId="0" borderId="299" xfId="0" applyFont="1" applyBorder="1" applyAlignment="1">
      <alignment horizontal="left" wrapText="1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2" fillId="0" borderId="703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6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3" fillId="0" borderId="342" xfId="0" applyNumberFormat="1" applyFont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2" fillId="3" borderId="851" xfId="0" applyNumberFormat="1" applyFont="1" applyFill="1" applyBorder="1" applyAlignment="1">
      <alignment horizontal="left"/>
    </xf>
    <xf numFmtId="0" fontId="3" fillId="0" borderId="843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2" fillId="3" borderId="252" xfId="0" applyNumberFormat="1" applyFont="1" applyFill="1" applyBorder="1" applyAlignment="1">
      <alignment horizontal="left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2" fillId="0" borderId="252" xfId="0" applyFont="1" applyBorder="1" applyAlignment="1">
      <alignment horizontal="left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3" fillId="0" borderId="867" xfId="0" applyFont="1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2" fillId="3" borderId="672" xfId="0" applyNumberFormat="1" applyFont="1" applyFill="1" applyBorder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1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3" xfId="0" applyNumberFormat="1" applyFont="1" applyBorder="1" applyAlignment="1">
      <alignment horizont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313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992" xfId="0" applyNumberFormat="1" applyFont="1" applyBorder="1" applyAlignment="1">
      <alignment horizontal="left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2" fillId="3" borderId="910" xfId="0" applyNumberFormat="1" applyFont="1" applyFill="1" applyBorder="1" applyAlignment="1">
      <alignment horizontal="left"/>
    </xf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3" fillId="0" borderId="1001" xfId="0" applyFont="1" applyBorder="1" applyAlignment="1">
      <alignment horizontal="center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2" fillId="0" borderId="910" xfId="0" applyFont="1" applyBorder="1" applyAlignment="1">
      <alignment horizontal="left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899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982" xfId="0" quotePrefix="1" applyNumberFormat="1" applyFont="1" applyBorder="1" applyAlignment="1">
      <alignment horizontal="left"/>
    </xf>
    <xf numFmtId="1" fontId="3" fillId="0" borderId="931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0" fontId="2" fillId="0" borderId="1068" xfId="0" applyFont="1" applyBorder="1" applyAlignment="1">
      <alignment horizontal="left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0" fontId="2" fillId="0" borderId="1068" xfId="0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0" fontId="2" fillId="0" borderId="1068" xfId="20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1026" xfId="20" applyFont="1" applyBorder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300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0" fontId="2" fillId="0" borderId="90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topLeftCell="A5" workbookViewId="0">
      <selection activeCell="B11" sqref="B11:B12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8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2</v>
      </c>
      <c r="E3" s="446">
        <v>1</v>
      </c>
      <c r="F3" s="446">
        <v>7</v>
      </c>
      <c r="G3" s="446">
        <v>8</v>
      </c>
      <c r="H3" s="447">
        <v>9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7</v>
      </c>
      <c r="C6" s="456">
        <v>0</v>
      </c>
      <c r="D6" s="289">
        <v>1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68" zoomScale="80" zoomScaleNormal="80" workbookViewId="0">
      <selection activeCell="G71" sqref="G71:L71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LAUTARO (09108)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</row>
    <row r="4" spans="1:111" x14ac:dyDescent="0.25">
      <c r="A4" s="50" t="str">
        <f>CONCATENATE("MES: ",NOMBRE!B6, " (",NOMBRE!C6,NOMBRE!D6,")")</f>
        <v>MES: ENERO (01)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819" t="s">
        <v>24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821" t="s">
        <v>25</v>
      </c>
      <c r="B8" s="5821"/>
      <c r="C8" s="5821"/>
      <c r="D8" s="5821"/>
      <c r="E8" s="5821"/>
      <c r="F8" s="5821"/>
      <c r="G8" s="5821"/>
      <c r="H8" s="5821"/>
      <c r="I8" s="5821"/>
      <c r="J8" s="5821"/>
      <c r="K8" s="5821"/>
      <c r="L8" s="5821"/>
      <c r="M8" s="5821"/>
      <c r="N8" s="5821"/>
      <c r="O8" s="5821"/>
      <c r="P8" s="5821"/>
      <c r="Q8" s="5821"/>
      <c r="R8" s="5821"/>
      <c r="S8" s="5821"/>
      <c r="T8" s="5821"/>
      <c r="U8" s="5821"/>
      <c r="V8" s="5821"/>
      <c r="W8" s="5821"/>
      <c r="X8" s="5821"/>
      <c r="Y8" s="5821"/>
      <c r="Z8" s="5821"/>
      <c r="AA8" s="5821"/>
      <c r="AB8" s="5821"/>
      <c r="AC8" s="5821"/>
      <c r="AD8" s="5821"/>
      <c r="AE8" s="5821"/>
      <c r="AF8" s="5821"/>
      <c r="AG8" s="5821"/>
      <c r="AH8" s="5821"/>
    </row>
    <row r="9" spans="1:111" x14ac:dyDescent="0.25">
      <c r="A9" s="5770" t="s">
        <v>26</v>
      </c>
      <c r="B9" s="5770" t="s">
        <v>27</v>
      </c>
      <c r="C9" s="5754" t="s">
        <v>28</v>
      </c>
      <c r="D9" s="5800" t="s">
        <v>29</v>
      </c>
      <c r="E9" s="5807"/>
      <c r="F9" s="5807"/>
      <c r="G9" s="5807"/>
      <c r="H9" s="5807"/>
      <c r="I9" s="5807"/>
      <c r="J9" s="5807"/>
      <c r="K9" s="5807"/>
      <c r="L9" s="5807"/>
      <c r="M9" s="5807"/>
      <c r="N9" s="5807"/>
      <c r="O9" s="5807"/>
      <c r="P9" s="5807"/>
      <c r="Q9" s="5807"/>
      <c r="R9" s="5807"/>
      <c r="S9" s="5807"/>
      <c r="T9" s="5808"/>
      <c r="U9" s="5807" t="s">
        <v>30</v>
      </c>
      <c r="V9" s="5808"/>
      <c r="W9" s="5765" t="s">
        <v>31</v>
      </c>
      <c r="X9" s="5817" t="s">
        <v>32</v>
      </c>
      <c r="Y9" s="5817" t="s">
        <v>33</v>
      </c>
      <c r="Z9" s="5817" t="s">
        <v>34</v>
      </c>
      <c r="AA9" s="5817" t="s">
        <v>35</v>
      </c>
      <c r="AB9" s="5817" t="s">
        <v>36</v>
      </c>
      <c r="AC9" s="5817" t="s">
        <v>37</v>
      </c>
      <c r="AD9" s="5758" t="s">
        <v>38</v>
      </c>
      <c r="AE9" s="5823" t="s">
        <v>39</v>
      </c>
      <c r="AF9" s="5774"/>
      <c r="AG9" s="5758"/>
      <c r="AH9" s="5754" t="s">
        <v>40</v>
      </c>
    </row>
    <row r="10" spans="1:111" ht="30" customHeight="1" x14ac:dyDescent="0.25">
      <c r="A10" s="5772"/>
      <c r="B10" s="5772"/>
      <c r="C10" s="575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67"/>
      <c r="X10" s="5818"/>
      <c r="Y10" s="5818"/>
      <c r="Z10" s="5818"/>
      <c r="AA10" s="5818"/>
      <c r="AB10" s="5818"/>
      <c r="AC10" s="5818"/>
      <c r="AD10" s="5822"/>
      <c r="AE10" s="1883" t="s">
        <v>60</v>
      </c>
      <c r="AF10" s="1878" t="s">
        <v>61</v>
      </c>
      <c r="AG10" s="1884" t="s">
        <v>62</v>
      </c>
      <c r="AH10" s="5756"/>
    </row>
    <row r="11" spans="1:111" ht="15" customHeight="1" x14ac:dyDescent="0.25">
      <c r="A11" s="5789" t="s">
        <v>63</v>
      </c>
      <c r="B11" s="1885" t="s">
        <v>64</v>
      </c>
      <c r="C11" s="1886">
        <f>SUM(F11:N11)</f>
        <v>0</v>
      </c>
      <c r="D11" s="1887"/>
      <c r="E11" s="1888"/>
      <c r="F11" s="1039"/>
      <c r="G11" s="1039"/>
      <c r="H11" s="1039"/>
      <c r="I11" s="1039"/>
      <c r="J11" s="1039"/>
      <c r="K11" s="1039"/>
      <c r="L11" s="1039"/>
      <c r="M11" s="1039"/>
      <c r="N11" s="1039"/>
      <c r="O11" s="1889"/>
      <c r="P11" s="1890"/>
      <c r="Q11" s="1891"/>
      <c r="R11" s="1891"/>
      <c r="S11" s="1891"/>
      <c r="T11" s="1892"/>
      <c r="U11" s="1893"/>
      <c r="V11" s="1894"/>
      <c r="W11" s="337"/>
      <c r="X11" s="1891"/>
      <c r="Y11" s="1039"/>
      <c r="Z11" s="1039"/>
      <c r="AA11" s="1039"/>
      <c r="AB11" s="1039"/>
      <c r="AC11" s="1039"/>
      <c r="AD11" s="142"/>
      <c r="AE11" s="1895"/>
      <c r="AF11" s="1896"/>
      <c r="AG11" s="29"/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816"/>
      <c r="B12" s="519" t="s">
        <v>65</v>
      </c>
      <c r="C12" s="1904">
        <f t="shared" ref="C12:C21" si="8">SUM(F12:N12)</f>
        <v>4</v>
      </c>
      <c r="D12" s="1905"/>
      <c r="E12" s="1906"/>
      <c r="F12" s="1907"/>
      <c r="G12" s="1907"/>
      <c r="H12" s="1907"/>
      <c r="I12" s="1907">
        <v>1</v>
      </c>
      <c r="J12" s="1907">
        <v>2</v>
      </c>
      <c r="K12" s="1907"/>
      <c r="L12" s="1907">
        <v>1</v>
      </c>
      <c r="M12" s="1907"/>
      <c r="N12" s="1907"/>
      <c r="O12" s="1908"/>
      <c r="P12" s="1909"/>
      <c r="Q12" s="1909"/>
      <c r="R12" s="1909"/>
      <c r="S12" s="1909"/>
      <c r="T12" s="1910"/>
      <c r="U12" s="1911"/>
      <c r="V12" s="1912">
        <v>4</v>
      </c>
      <c r="W12" s="1913">
        <v>0</v>
      </c>
      <c r="X12" s="1909"/>
      <c r="Y12" s="1907">
        <v>0</v>
      </c>
      <c r="Z12" s="1907">
        <v>0</v>
      </c>
      <c r="AA12" s="1907">
        <v>0</v>
      </c>
      <c r="AB12" s="1907">
        <v>3</v>
      </c>
      <c r="AC12" s="1907">
        <v>1</v>
      </c>
      <c r="AD12" s="877">
        <v>0</v>
      </c>
      <c r="AE12" s="989">
        <v>0</v>
      </c>
      <c r="AF12" s="1914">
        <v>0</v>
      </c>
      <c r="AG12" s="877">
        <v>0</v>
      </c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89" t="s">
        <v>66</v>
      </c>
      <c r="B13" s="1885" t="s">
        <v>64</v>
      </c>
      <c r="C13" s="1916">
        <f t="shared" si="8"/>
        <v>0</v>
      </c>
      <c r="D13" s="334"/>
      <c r="E13" s="1917"/>
      <c r="F13" s="1039"/>
      <c r="G13" s="1039"/>
      <c r="H13" s="1039"/>
      <c r="I13" s="1039"/>
      <c r="J13" s="1039"/>
      <c r="K13" s="1039"/>
      <c r="L13" s="1039"/>
      <c r="M13" s="1039"/>
      <c r="N13" s="1896"/>
      <c r="O13" s="1890"/>
      <c r="P13" s="1891"/>
      <c r="Q13" s="1891"/>
      <c r="R13" s="1891"/>
      <c r="S13" s="1891"/>
      <c r="T13" s="1016"/>
      <c r="U13" s="1917"/>
      <c r="V13" s="1918"/>
      <c r="W13" s="337"/>
      <c r="X13" s="1919"/>
      <c r="Y13" s="1920"/>
      <c r="Z13" s="232"/>
      <c r="AA13" s="232"/>
      <c r="AB13" s="232"/>
      <c r="AC13" s="232"/>
      <c r="AD13" s="29"/>
      <c r="AE13" s="1921"/>
      <c r="AF13" s="1922"/>
      <c r="AG13" s="29"/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90"/>
      <c r="B14" s="519" t="s">
        <v>65</v>
      </c>
      <c r="C14" s="1923">
        <f t="shared" si="8"/>
        <v>27</v>
      </c>
      <c r="D14" s="1924"/>
      <c r="E14" s="1925"/>
      <c r="F14" s="232"/>
      <c r="G14" s="232">
        <v>2</v>
      </c>
      <c r="H14" s="232">
        <v>3</v>
      </c>
      <c r="I14" s="232">
        <v>8</v>
      </c>
      <c r="J14" s="232">
        <v>6</v>
      </c>
      <c r="K14" s="232">
        <v>7</v>
      </c>
      <c r="L14" s="232">
        <v>1</v>
      </c>
      <c r="M14" s="232"/>
      <c r="N14" s="1914"/>
      <c r="O14" s="1926"/>
      <c r="P14" s="1909"/>
      <c r="Q14" s="1909"/>
      <c r="R14" s="1909"/>
      <c r="S14" s="1909"/>
      <c r="T14" s="1927"/>
      <c r="U14" s="1928"/>
      <c r="V14" s="1912">
        <v>27</v>
      </c>
      <c r="W14" s="1913">
        <v>10</v>
      </c>
      <c r="X14" s="1909"/>
      <c r="Y14" s="1929"/>
      <c r="Z14" s="1907">
        <v>0</v>
      </c>
      <c r="AA14" s="1907">
        <v>0</v>
      </c>
      <c r="AB14" s="1907">
        <v>3</v>
      </c>
      <c r="AC14" s="1907">
        <v>1</v>
      </c>
      <c r="AD14" s="877">
        <v>0</v>
      </c>
      <c r="AE14" s="876">
        <v>0</v>
      </c>
      <c r="AF14" s="1930"/>
      <c r="AG14" s="877">
        <v>0</v>
      </c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89" t="s">
        <v>67</v>
      </c>
      <c r="B15" s="1885" t="s">
        <v>64</v>
      </c>
      <c r="C15" s="1886">
        <f t="shared" si="8"/>
        <v>0</v>
      </c>
      <c r="D15" s="1887"/>
      <c r="E15" s="1888"/>
      <c r="F15" s="1896"/>
      <c r="G15" s="1896"/>
      <c r="H15" s="1896"/>
      <c r="I15" s="1896"/>
      <c r="J15" s="1896"/>
      <c r="K15" s="1896"/>
      <c r="L15" s="1896"/>
      <c r="M15" s="1896"/>
      <c r="N15" s="1896"/>
      <c r="O15" s="1890"/>
      <c r="P15" s="1891"/>
      <c r="Q15" s="1891"/>
      <c r="R15" s="1891"/>
      <c r="S15" s="1891"/>
      <c r="T15" s="1931"/>
      <c r="U15" s="1888"/>
      <c r="V15" s="1918"/>
      <c r="W15" s="337"/>
      <c r="X15" s="1891"/>
      <c r="Y15" s="1932"/>
      <c r="Z15" s="232"/>
      <c r="AA15" s="232"/>
      <c r="AB15" s="232"/>
      <c r="AC15" s="232"/>
      <c r="AD15" s="29"/>
      <c r="AE15" s="1921"/>
      <c r="AF15" s="1922"/>
      <c r="AG15" s="29"/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91"/>
      <c r="B16" s="519" t="s">
        <v>65</v>
      </c>
      <c r="C16" s="1904">
        <f t="shared" si="8"/>
        <v>0</v>
      </c>
      <c r="D16" s="1905"/>
      <c r="E16" s="1906"/>
      <c r="F16" s="1914"/>
      <c r="G16" s="1914"/>
      <c r="H16" s="1914"/>
      <c r="I16" s="1914"/>
      <c r="J16" s="1914"/>
      <c r="K16" s="1914"/>
      <c r="L16" s="1914"/>
      <c r="M16" s="1914"/>
      <c r="N16" s="1907"/>
      <c r="O16" s="1908"/>
      <c r="P16" s="1909"/>
      <c r="Q16" s="1909"/>
      <c r="R16" s="1909"/>
      <c r="S16" s="1909"/>
      <c r="T16" s="1910"/>
      <c r="U16" s="1933"/>
      <c r="V16" s="1912"/>
      <c r="W16" s="1913"/>
      <c r="X16" s="1909"/>
      <c r="Y16" s="1929"/>
      <c r="Z16" s="1907"/>
      <c r="AA16" s="1907"/>
      <c r="AB16" s="1907"/>
      <c r="AC16" s="1907"/>
      <c r="AD16" s="877"/>
      <c r="AE16" s="876"/>
      <c r="AF16" s="1930"/>
      <c r="AG16" s="877"/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89" t="s">
        <v>68</v>
      </c>
      <c r="B17" s="1885" t="s">
        <v>64</v>
      </c>
      <c r="C17" s="1886">
        <f t="shared" si="8"/>
        <v>0</v>
      </c>
      <c r="D17" s="1887"/>
      <c r="E17" s="1888"/>
      <c r="F17" s="1896"/>
      <c r="G17" s="1896"/>
      <c r="H17" s="1896"/>
      <c r="I17" s="1896"/>
      <c r="J17" s="1896"/>
      <c r="K17" s="1896"/>
      <c r="L17" s="1896"/>
      <c r="M17" s="1896"/>
      <c r="N17" s="1896"/>
      <c r="O17" s="1890"/>
      <c r="P17" s="1891"/>
      <c r="Q17" s="1891"/>
      <c r="R17" s="1891"/>
      <c r="S17" s="1891"/>
      <c r="T17" s="1931"/>
      <c r="U17" s="1888"/>
      <c r="V17" s="1894"/>
      <c r="W17" s="337"/>
      <c r="X17" s="1891"/>
      <c r="Y17" s="1932"/>
      <c r="Z17" s="232"/>
      <c r="AA17" s="232"/>
      <c r="AB17" s="232"/>
      <c r="AC17" s="232"/>
      <c r="AD17" s="29"/>
      <c r="AE17" s="1921"/>
      <c r="AF17" s="1922"/>
      <c r="AG17" s="29"/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91"/>
      <c r="B18" s="519" t="s">
        <v>65</v>
      </c>
      <c r="C18" s="1904">
        <f t="shared" si="8"/>
        <v>0</v>
      </c>
      <c r="D18" s="1905"/>
      <c r="E18" s="1906"/>
      <c r="F18" s="1914"/>
      <c r="G18" s="1914"/>
      <c r="H18" s="1914"/>
      <c r="I18" s="1914"/>
      <c r="J18" s="1914"/>
      <c r="K18" s="1914"/>
      <c r="L18" s="1914"/>
      <c r="M18" s="1914"/>
      <c r="N18" s="1907"/>
      <c r="O18" s="1908"/>
      <c r="P18" s="1909"/>
      <c r="Q18" s="1909"/>
      <c r="R18" s="1909"/>
      <c r="S18" s="1909"/>
      <c r="T18" s="1910"/>
      <c r="U18" s="1906"/>
      <c r="V18" s="1912"/>
      <c r="W18" s="1913"/>
      <c r="X18" s="1909"/>
      <c r="Y18" s="1929"/>
      <c r="Z18" s="1907"/>
      <c r="AA18" s="1907"/>
      <c r="AB18" s="1907"/>
      <c r="AC18" s="1907"/>
      <c r="AD18" s="877"/>
      <c r="AE18" s="876"/>
      <c r="AF18" s="1930"/>
      <c r="AG18" s="877"/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90" t="s">
        <v>69</v>
      </c>
      <c r="B19" s="1885" t="s">
        <v>64</v>
      </c>
      <c r="C19" s="1916">
        <f t="shared" si="8"/>
        <v>0</v>
      </c>
      <c r="D19" s="334"/>
      <c r="E19" s="1917"/>
      <c r="F19" s="1039"/>
      <c r="G19" s="1039"/>
      <c r="H19" s="1039"/>
      <c r="I19" s="1039"/>
      <c r="J19" s="1039"/>
      <c r="K19" s="1039"/>
      <c r="L19" s="1039"/>
      <c r="M19" s="1039"/>
      <c r="N19" s="1039"/>
      <c r="O19" s="1889"/>
      <c r="P19" s="1919"/>
      <c r="Q19" s="1919"/>
      <c r="R19" s="1919"/>
      <c r="S19" s="1919"/>
      <c r="T19" s="1016"/>
      <c r="U19" s="1917"/>
      <c r="V19" s="1918"/>
      <c r="W19" s="337"/>
      <c r="X19" s="1039"/>
      <c r="Y19" s="1920"/>
      <c r="Z19" s="232"/>
      <c r="AA19" s="232"/>
      <c r="AB19" s="232"/>
      <c r="AC19" s="232"/>
      <c r="AD19" s="29"/>
      <c r="AE19" s="1921"/>
      <c r="AF19" s="1922"/>
      <c r="AG19" s="29"/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90"/>
      <c r="B20" s="519" t="s">
        <v>65</v>
      </c>
      <c r="C20" s="1923">
        <f t="shared" si="8"/>
        <v>1</v>
      </c>
      <c r="D20" s="1924"/>
      <c r="E20" s="1925"/>
      <c r="F20" s="232"/>
      <c r="G20" s="232"/>
      <c r="H20" s="232"/>
      <c r="I20" s="232">
        <v>1</v>
      </c>
      <c r="J20" s="232"/>
      <c r="K20" s="232"/>
      <c r="L20" s="232"/>
      <c r="M20" s="232"/>
      <c r="N20" s="1907"/>
      <c r="O20" s="1926"/>
      <c r="P20" s="1909"/>
      <c r="Q20" s="1909"/>
      <c r="R20" s="1909"/>
      <c r="S20" s="1909"/>
      <c r="T20" s="1927"/>
      <c r="U20" s="1928"/>
      <c r="V20" s="1912">
        <v>1</v>
      </c>
      <c r="W20" s="1017">
        <v>1</v>
      </c>
      <c r="X20" s="1018">
        <v>0</v>
      </c>
      <c r="Y20" s="1929"/>
      <c r="Z20" s="1907">
        <v>0</v>
      </c>
      <c r="AA20" s="1907">
        <v>0</v>
      </c>
      <c r="AB20" s="1907">
        <v>0</v>
      </c>
      <c r="AC20" s="1907">
        <v>0</v>
      </c>
      <c r="AD20" s="877">
        <v>0</v>
      </c>
      <c r="AE20" s="876">
        <v>0</v>
      </c>
      <c r="AF20" s="1930"/>
      <c r="AG20" s="877">
        <v>0</v>
      </c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89" t="s">
        <v>70</v>
      </c>
      <c r="B21" s="1885" t="s">
        <v>64</v>
      </c>
      <c r="C21" s="1886">
        <f t="shared" si="8"/>
        <v>0</v>
      </c>
      <c r="D21" s="1887"/>
      <c r="E21" s="1888"/>
      <c r="F21" s="1896"/>
      <c r="G21" s="1896"/>
      <c r="H21" s="1896"/>
      <c r="I21" s="1896"/>
      <c r="J21" s="1896"/>
      <c r="K21" s="1896"/>
      <c r="L21" s="1896"/>
      <c r="M21" s="1896"/>
      <c r="N21" s="1896"/>
      <c r="O21" s="1890"/>
      <c r="P21" s="1891"/>
      <c r="Q21" s="1891"/>
      <c r="R21" s="1891"/>
      <c r="S21" s="1891"/>
      <c r="T21" s="1931"/>
      <c r="U21" s="1888"/>
      <c r="V21" s="1918"/>
      <c r="W21" s="1934"/>
      <c r="X21" s="1935"/>
      <c r="Y21" s="1920"/>
      <c r="Z21" s="232"/>
      <c r="AA21" s="232"/>
      <c r="AB21" s="232"/>
      <c r="AC21" s="232"/>
      <c r="AD21" s="29"/>
      <c r="AE21" s="1921"/>
      <c r="AF21" s="1922"/>
      <c r="AG21" s="29"/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91"/>
      <c r="B22" s="519" t="s">
        <v>65</v>
      </c>
      <c r="C22" s="1904">
        <f>SUM(F22:N22)</f>
        <v>0</v>
      </c>
      <c r="D22" s="1905"/>
      <c r="E22" s="1906"/>
      <c r="F22" s="1914"/>
      <c r="G22" s="1914"/>
      <c r="H22" s="1914"/>
      <c r="I22" s="1914"/>
      <c r="J22" s="1914"/>
      <c r="K22" s="1914"/>
      <c r="L22" s="1914"/>
      <c r="M22" s="1914"/>
      <c r="N22" s="1914"/>
      <c r="O22" s="1926"/>
      <c r="P22" s="1909"/>
      <c r="Q22" s="1909"/>
      <c r="R22" s="1909"/>
      <c r="S22" s="1909"/>
      <c r="T22" s="1910"/>
      <c r="U22" s="1933"/>
      <c r="V22" s="1912"/>
      <c r="W22" s="1913"/>
      <c r="X22" s="1907"/>
      <c r="Y22" s="1929"/>
      <c r="Z22" s="1907"/>
      <c r="AA22" s="1907"/>
      <c r="AB22" s="1907"/>
      <c r="AC22" s="1907"/>
      <c r="AD22" s="877"/>
      <c r="AE22" s="876"/>
      <c r="AF22" s="1930"/>
      <c r="AG22" s="877"/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90" t="s">
        <v>71</v>
      </c>
      <c r="B23" s="1885" t="s">
        <v>64</v>
      </c>
      <c r="C23" s="1916">
        <f>SUM(D23)</f>
        <v>0</v>
      </c>
      <c r="D23" s="1936"/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/>
      <c r="V23" s="1918"/>
      <c r="W23" s="1937"/>
      <c r="X23" s="232"/>
      <c r="Y23" s="1920"/>
      <c r="Z23" s="232"/>
      <c r="AA23" s="232"/>
      <c r="AB23" s="232"/>
      <c r="AC23" s="232"/>
      <c r="AD23" s="29"/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90"/>
      <c r="B24" s="519" t="s">
        <v>65</v>
      </c>
      <c r="C24" s="1916">
        <f>SUM(D24)</f>
        <v>1</v>
      </c>
      <c r="D24" s="1940">
        <v>1</v>
      </c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>
        <v>1</v>
      </c>
      <c r="V24" s="1912"/>
      <c r="W24" s="1941"/>
      <c r="X24" s="1907">
        <v>0</v>
      </c>
      <c r="Y24" s="1929"/>
      <c r="Z24" s="1907">
        <v>0</v>
      </c>
      <c r="AA24" s="1907">
        <v>0</v>
      </c>
      <c r="AB24" s="1907">
        <v>0</v>
      </c>
      <c r="AC24" s="1907">
        <v>1</v>
      </c>
      <c r="AD24" s="877">
        <v>0</v>
      </c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89" t="s">
        <v>72</v>
      </c>
      <c r="B25" s="1885" t="s">
        <v>64</v>
      </c>
      <c r="C25" s="1886">
        <f>SUM(D25)</f>
        <v>0</v>
      </c>
      <c r="D25" s="327"/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/>
      <c r="V25" s="1918"/>
      <c r="W25" s="1937"/>
      <c r="X25" s="232"/>
      <c r="Y25" s="1920"/>
      <c r="Z25" s="232"/>
      <c r="AA25" s="232"/>
      <c r="AB25" s="232"/>
      <c r="AC25" s="232"/>
      <c r="AD25" s="29"/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91"/>
      <c r="B26" s="519" t="s">
        <v>65</v>
      </c>
      <c r="C26" s="1904">
        <f>SUM(D26)</f>
        <v>0</v>
      </c>
      <c r="D26" s="1921"/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/>
      <c r="V26" s="1912"/>
      <c r="W26" s="1941"/>
      <c r="X26" s="1907"/>
      <c r="Y26" s="1929"/>
      <c r="Z26" s="1907"/>
      <c r="AA26" s="1907"/>
      <c r="AB26" s="1907"/>
      <c r="AC26" s="1907"/>
      <c r="AD26" s="877"/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820" t="s">
        <v>73</v>
      </c>
      <c r="B27" s="1885" t="s">
        <v>64</v>
      </c>
      <c r="C27" s="1885">
        <f>SUM(F27:T27)</f>
        <v>1</v>
      </c>
      <c r="D27" s="1887"/>
      <c r="E27" s="1888"/>
      <c r="F27" s="1896"/>
      <c r="G27" s="1896"/>
      <c r="H27" s="1896"/>
      <c r="I27" s="1896"/>
      <c r="J27" s="1896">
        <v>1</v>
      </c>
      <c r="K27" s="1896"/>
      <c r="L27" s="1896"/>
      <c r="M27" s="1896"/>
      <c r="N27" s="1896"/>
      <c r="O27" s="1896"/>
      <c r="P27" s="1896"/>
      <c r="Q27" s="1896"/>
      <c r="R27" s="1896"/>
      <c r="S27" s="1896"/>
      <c r="T27" s="1944"/>
      <c r="U27" s="1917"/>
      <c r="V27" s="1918">
        <v>1</v>
      </c>
      <c r="W27" s="1937"/>
      <c r="X27" s="1919"/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820"/>
      <c r="B28" s="519" t="s">
        <v>65</v>
      </c>
      <c r="C28" s="193">
        <f>SUM(F28:T28)</f>
        <v>52</v>
      </c>
      <c r="D28" s="1905"/>
      <c r="E28" s="1906"/>
      <c r="F28" s="232"/>
      <c r="G28" s="232">
        <v>1</v>
      </c>
      <c r="H28" s="232">
        <v>4</v>
      </c>
      <c r="I28" s="232">
        <v>2</v>
      </c>
      <c r="J28" s="232">
        <v>13</v>
      </c>
      <c r="K28" s="232">
        <v>8</v>
      </c>
      <c r="L28" s="232">
        <v>7</v>
      </c>
      <c r="M28" s="232">
        <v>8</v>
      </c>
      <c r="N28" s="1907">
        <v>3</v>
      </c>
      <c r="O28" s="1914">
        <v>1</v>
      </c>
      <c r="P28" s="1914"/>
      <c r="Q28" s="232">
        <v>2</v>
      </c>
      <c r="R28" s="232">
        <v>1</v>
      </c>
      <c r="S28" s="232"/>
      <c r="T28" s="1945">
        <v>2</v>
      </c>
      <c r="U28" s="1928"/>
      <c r="V28" s="1912">
        <v>52</v>
      </c>
      <c r="W28" s="1941"/>
      <c r="X28" s="1909"/>
      <c r="Y28" s="1907">
        <v>0</v>
      </c>
      <c r="Z28" s="1907">
        <v>0</v>
      </c>
      <c r="AA28" s="1907">
        <v>0</v>
      </c>
      <c r="AB28" s="1907">
        <v>3</v>
      </c>
      <c r="AC28" s="1907">
        <v>0</v>
      </c>
      <c r="AD28" s="877">
        <v>0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89" t="s">
        <v>74</v>
      </c>
      <c r="B29" s="1885" t="s">
        <v>64</v>
      </c>
      <c r="C29" s="1946">
        <f>SUM(L29:P29)</f>
        <v>0</v>
      </c>
      <c r="D29" s="1947"/>
      <c r="E29" s="1948"/>
      <c r="F29" s="1891"/>
      <c r="G29" s="1891"/>
      <c r="H29" s="1891"/>
      <c r="I29" s="1891"/>
      <c r="J29" s="1891"/>
      <c r="K29" s="1891"/>
      <c r="L29" s="1896"/>
      <c r="M29" s="1896"/>
      <c r="N29" s="1896"/>
      <c r="O29" s="1896"/>
      <c r="P29" s="1896"/>
      <c r="Q29" s="1891"/>
      <c r="R29" s="1891"/>
      <c r="S29" s="1891"/>
      <c r="T29" s="1931"/>
      <c r="U29" s="1888"/>
      <c r="V29" s="1918"/>
      <c r="W29" s="1937"/>
      <c r="X29" s="1919"/>
      <c r="Y29" s="1920"/>
      <c r="Z29" s="1920"/>
      <c r="AA29" s="1920"/>
      <c r="AB29" s="232"/>
      <c r="AC29" s="232"/>
      <c r="AD29" s="29"/>
      <c r="AE29" s="1921"/>
      <c r="AF29" s="1922"/>
      <c r="AG29" s="29"/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91"/>
      <c r="B30" s="519" t="s">
        <v>65</v>
      </c>
      <c r="C30" s="1949">
        <f>SUM(L30:P30)</f>
        <v>0</v>
      </c>
      <c r="D30" s="1905"/>
      <c r="E30" s="1906"/>
      <c r="F30" s="1950"/>
      <c r="G30" s="1950"/>
      <c r="H30" s="1950"/>
      <c r="I30" s="1950"/>
      <c r="J30" s="1950"/>
      <c r="K30" s="1950"/>
      <c r="L30" s="1914"/>
      <c r="M30" s="1907"/>
      <c r="N30" s="1907"/>
      <c r="O30" s="1914"/>
      <c r="P30" s="1914"/>
      <c r="Q30" s="1950"/>
      <c r="R30" s="1950"/>
      <c r="S30" s="1950"/>
      <c r="T30" s="1951"/>
      <c r="U30" s="1906"/>
      <c r="V30" s="1912"/>
      <c r="W30" s="1941"/>
      <c r="X30" s="1909"/>
      <c r="Y30" s="1929"/>
      <c r="Z30" s="1929"/>
      <c r="AA30" s="1929"/>
      <c r="AB30" s="1907"/>
      <c r="AC30" s="1907"/>
      <c r="AD30" s="877"/>
      <c r="AE30" s="876"/>
      <c r="AF30" s="1930"/>
      <c r="AG30" s="877"/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90" t="s">
        <v>75</v>
      </c>
      <c r="B31" s="1885" t="s">
        <v>64</v>
      </c>
      <c r="C31" s="1885">
        <f>SUM(F31:T31)</f>
        <v>0</v>
      </c>
      <c r="D31" s="1887"/>
      <c r="E31" s="1888"/>
      <c r="F31" s="1039"/>
      <c r="G31" s="1039"/>
      <c r="H31" s="1039"/>
      <c r="I31" s="1039"/>
      <c r="J31" s="1039"/>
      <c r="K31" s="1039"/>
      <c r="L31" s="1039"/>
      <c r="M31" s="1896"/>
      <c r="N31" s="1896"/>
      <c r="O31" s="1896"/>
      <c r="P31" s="1896"/>
      <c r="Q31" s="1039"/>
      <c r="R31" s="1039"/>
      <c r="S31" s="1039"/>
      <c r="T31" s="1944"/>
      <c r="U31" s="44"/>
      <c r="V31" s="1918"/>
      <c r="W31" s="1934"/>
      <c r="X31" s="1919"/>
      <c r="Y31" s="232"/>
      <c r="Z31" s="232"/>
      <c r="AA31" s="232"/>
      <c r="AB31" s="232"/>
      <c r="AC31" s="232"/>
      <c r="AD31" s="29"/>
      <c r="AE31" s="1921"/>
      <c r="AF31" s="232"/>
      <c r="AG31" s="29"/>
      <c r="AH31" s="1952"/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91"/>
      <c r="B32" s="519" t="s">
        <v>65</v>
      </c>
      <c r="C32" s="519">
        <f>SUM(F32:T32)</f>
        <v>52</v>
      </c>
      <c r="D32" s="1905"/>
      <c r="E32" s="1906"/>
      <c r="F32" s="1907"/>
      <c r="G32" s="1907">
        <v>11</v>
      </c>
      <c r="H32" s="1907">
        <v>11</v>
      </c>
      <c r="I32" s="1907">
        <v>7</v>
      </c>
      <c r="J32" s="1907">
        <v>10</v>
      </c>
      <c r="K32" s="1907">
        <v>5</v>
      </c>
      <c r="L32" s="1907">
        <v>3</v>
      </c>
      <c r="M32" s="1907">
        <v>4</v>
      </c>
      <c r="N32" s="1914">
        <v>1</v>
      </c>
      <c r="O32" s="1914"/>
      <c r="P32" s="1914"/>
      <c r="Q32" s="1907"/>
      <c r="R32" s="1907"/>
      <c r="S32" s="1907"/>
      <c r="T32" s="1953"/>
      <c r="U32" s="1911">
        <v>1</v>
      </c>
      <c r="V32" s="1912">
        <v>51</v>
      </c>
      <c r="W32" s="1913">
        <v>0</v>
      </c>
      <c r="X32" s="1909"/>
      <c r="Y32" s="1907">
        <v>1</v>
      </c>
      <c r="Z32" s="1907">
        <v>1</v>
      </c>
      <c r="AA32" s="1907">
        <v>0</v>
      </c>
      <c r="AB32" s="1907">
        <v>6</v>
      </c>
      <c r="AC32" s="1907">
        <v>1</v>
      </c>
      <c r="AD32" s="877">
        <v>0</v>
      </c>
      <c r="AE32" s="876">
        <v>0</v>
      </c>
      <c r="AF32" s="1907">
        <v>0</v>
      </c>
      <c r="AG32" s="877">
        <v>0</v>
      </c>
      <c r="AH32" s="1954">
        <v>1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745" t="s">
        <v>76</v>
      </c>
      <c r="B33" s="5745"/>
      <c r="C33" s="5745"/>
      <c r="D33" s="5745"/>
      <c r="E33" s="5745"/>
      <c r="F33" s="5745"/>
      <c r="G33" s="5745"/>
      <c r="H33" s="5745"/>
      <c r="I33" s="5745"/>
      <c r="J33" s="5745"/>
      <c r="K33" s="5745"/>
      <c r="L33" s="5745"/>
      <c r="M33" s="5745"/>
      <c r="N33" s="5745"/>
      <c r="O33" s="5745"/>
      <c r="P33" s="5745"/>
      <c r="Q33" s="5745"/>
      <c r="R33" s="5745"/>
      <c r="S33" s="5745"/>
      <c r="T33" s="5745"/>
      <c r="U33" s="5745"/>
      <c r="V33" s="5745"/>
      <c r="W33" s="5745"/>
      <c r="X33" s="5745"/>
      <c r="Y33" s="5745"/>
      <c r="Z33" s="5745"/>
      <c r="AA33" s="5745"/>
      <c r="AB33" s="5745"/>
      <c r="AC33" s="5745"/>
      <c r="AD33" s="5745"/>
      <c r="AE33" s="5745"/>
      <c r="AF33" s="5745"/>
      <c r="AG33" s="5745"/>
      <c r="AH33" s="5745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70" t="s">
        <v>26</v>
      </c>
      <c r="B34" s="5770" t="s">
        <v>27</v>
      </c>
      <c r="C34" s="5802" t="s">
        <v>77</v>
      </c>
      <c r="D34" s="5809"/>
      <c r="E34" s="5762"/>
      <c r="F34" s="5800" t="s">
        <v>29</v>
      </c>
      <c r="G34" s="5807"/>
      <c r="H34" s="5807"/>
      <c r="I34" s="5807"/>
      <c r="J34" s="5807"/>
      <c r="K34" s="5807"/>
      <c r="L34" s="5807"/>
      <c r="M34" s="5807"/>
      <c r="N34" s="5807"/>
      <c r="O34" s="5807"/>
      <c r="P34" s="5807"/>
      <c r="Q34" s="5807"/>
      <c r="R34" s="5807"/>
      <c r="S34" s="5807"/>
      <c r="T34" s="5807"/>
      <c r="U34" s="5807"/>
      <c r="V34" s="5807"/>
      <c r="W34" s="5807"/>
      <c r="X34" s="5807"/>
      <c r="Y34" s="5807"/>
      <c r="Z34" s="5807"/>
      <c r="AA34" s="5807"/>
      <c r="AB34" s="5807"/>
      <c r="AC34" s="5807"/>
      <c r="AD34" s="5807"/>
      <c r="AE34" s="5807"/>
      <c r="AF34" s="5807"/>
      <c r="AG34" s="5807"/>
      <c r="AH34" s="5808"/>
      <c r="AI34" s="5810" t="s">
        <v>78</v>
      </c>
      <c r="AJ34" s="5811"/>
      <c r="AK34" s="5812" t="s">
        <v>34</v>
      </c>
      <c r="AL34" s="5814" t="s">
        <v>35</v>
      </c>
      <c r="AM34" s="5814" t="s">
        <v>36</v>
      </c>
      <c r="AN34" s="5804" t="s">
        <v>37</v>
      </c>
    </row>
    <row r="35" spans="1:105" ht="31.5" x14ac:dyDescent="0.25">
      <c r="A35" s="5772"/>
      <c r="B35" s="5772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813"/>
      <c r="AL35" s="5815"/>
      <c r="AM35" s="5815"/>
      <c r="AN35" s="5805"/>
    </row>
    <row r="36" spans="1:105" ht="15" customHeight="1" x14ac:dyDescent="0.25">
      <c r="A36" s="5789" t="s">
        <v>97</v>
      </c>
      <c r="B36" s="1885" t="s">
        <v>64</v>
      </c>
      <c r="C36" s="1885">
        <f>SUM(D36:E36)</f>
        <v>7</v>
      </c>
      <c r="D36" s="1962">
        <v>3</v>
      </c>
      <c r="E36" s="1963">
        <v>4</v>
      </c>
      <c r="F36" s="1964"/>
      <c r="G36" s="1896">
        <v>2</v>
      </c>
      <c r="H36" s="1896"/>
      <c r="I36" s="1896">
        <v>5</v>
      </c>
      <c r="J36" s="1965"/>
      <c r="K36" s="1965"/>
      <c r="L36" s="1896"/>
      <c r="M36" s="1896"/>
      <c r="N36" s="1966"/>
      <c r="O36" s="1966"/>
      <c r="P36" s="1967"/>
      <c r="Q36" s="1896"/>
      <c r="R36" s="1896"/>
      <c r="S36" s="1896"/>
      <c r="T36" s="1965"/>
      <c r="U36" s="1965"/>
      <c r="V36" s="1896"/>
      <c r="W36" s="1896"/>
      <c r="X36" s="1965"/>
      <c r="Y36" s="1965"/>
      <c r="Z36" s="1967"/>
      <c r="AA36" s="1896"/>
      <c r="AB36" s="1896"/>
      <c r="AC36" s="1896"/>
      <c r="AD36" s="1965"/>
      <c r="AE36" s="1965"/>
      <c r="AF36" s="1896"/>
      <c r="AG36" s="1896"/>
      <c r="AH36" s="1968"/>
      <c r="AI36" s="1964">
        <v>2</v>
      </c>
      <c r="AJ36" s="1969">
        <v>0</v>
      </c>
      <c r="AK36" s="1964">
        <v>0</v>
      </c>
      <c r="AL36" s="1896">
        <v>0</v>
      </c>
      <c r="AM36" s="1896">
        <v>0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90"/>
      <c r="B37" s="358" t="s">
        <v>98</v>
      </c>
      <c r="C37" s="358">
        <f t="shared" ref="C37:C38" si="41">SUM(D37:E37)</f>
        <v>79</v>
      </c>
      <c r="D37" s="1962">
        <v>34</v>
      </c>
      <c r="E37" s="1963">
        <v>45</v>
      </c>
      <c r="F37" s="329"/>
      <c r="G37" s="1972"/>
      <c r="H37" s="1972">
        <v>4</v>
      </c>
      <c r="I37" s="1973"/>
      <c r="J37" s="1972">
        <v>4</v>
      </c>
      <c r="K37" s="1972"/>
      <c r="L37" s="1973">
        <v>4</v>
      </c>
      <c r="M37" s="1972">
        <v>3</v>
      </c>
      <c r="N37" s="1972">
        <v>6</v>
      </c>
      <c r="O37" s="1973">
        <v>6</v>
      </c>
      <c r="P37" s="1972">
        <v>11</v>
      </c>
      <c r="Q37" s="1972">
        <v>8</v>
      </c>
      <c r="R37" s="1973">
        <v>4</v>
      </c>
      <c r="S37" s="1972">
        <v>10</v>
      </c>
      <c r="T37" s="1972">
        <v>12</v>
      </c>
      <c r="U37" s="1973">
        <v>2</v>
      </c>
      <c r="V37" s="1972"/>
      <c r="W37" s="1972"/>
      <c r="X37" s="1973"/>
      <c r="Y37" s="1972"/>
      <c r="Z37" s="1972"/>
      <c r="AA37" s="1973"/>
      <c r="AB37" s="1972"/>
      <c r="AC37" s="1972"/>
      <c r="AD37" s="1973"/>
      <c r="AE37" s="1972"/>
      <c r="AF37" s="1972">
        <v>2</v>
      </c>
      <c r="AG37" s="1973">
        <v>1</v>
      </c>
      <c r="AH37" s="1974">
        <v>2</v>
      </c>
      <c r="AI37" s="329">
        <v>2</v>
      </c>
      <c r="AJ37" s="1975">
        <v>3</v>
      </c>
      <c r="AK37" s="1976">
        <v>1</v>
      </c>
      <c r="AL37" s="1972">
        <v>0</v>
      </c>
      <c r="AM37" s="1972">
        <v>1</v>
      </c>
      <c r="AN37" s="1975">
        <v>0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90"/>
      <c r="B38" s="358" t="s">
        <v>65</v>
      </c>
      <c r="C38" s="193">
        <f t="shared" si="41"/>
        <v>4</v>
      </c>
      <c r="D38" s="1962">
        <v>1</v>
      </c>
      <c r="E38" s="1963">
        <v>3</v>
      </c>
      <c r="F38" s="329"/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2</v>
      </c>
      <c r="U38" s="1973">
        <v>2</v>
      </c>
      <c r="V38" s="1973"/>
      <c r="W38" s="1973"/>
      <c r="X38" s="1973"/>
      <c r="Y38" s="1973"/>
      <c r="Z38" s="1973"/>
      <c r="AA38" s="1973"/>
      <c r="AB38" s="1973"/>
      <c r="AC38" s="1973"/>
      <c r="AD38" s="1973"/>
      <c r="AE38" s="1973"/>
      <c r="AF38" s="1973"/>
      <c r="AG38" s="1973"/>
      <c r="AH38" s="332"/>
      <c r="AI38" s="329">
        <v>0</v>
      </c>
      <c r="AJ38" s="1978"/>
      <c r="AK38" s="1976">
        <v>0</v>
      </c>
      <c r="AL38" s="1972">
        <v>0</v>
      </c>
      <c r="AM38" s="1972">
        <v>1</v>
      </c>
      <c r="AN38" s="1975">
        <v>0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91"/>
      <c r="B39" s="529" t="s">
        <v>99</v>
      </c>
      <c r="C39" s="519">
        <f>SUM(D39:E39)</f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/>
      <c r="O39" s="1907"/>
      <c r="P39" s="1983"/>
      <c r="Q39" s="1983"/>
      <c r="R39" s="1907"/>
      <c r="S39" s="1983"/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/>
      <c r="AK39" s="1987"/>
      <c r="AL39" s="1983"/>
      <c r="AM39" s="1983"/>
      <c r="AN39" s="1986"/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746" t="s">
        <v>100</v>
      </c>
      <c r="B40" s="5746"/>
      <c r="C40" s="5746"/>
      <c r="D40" s="5746"/>
      <c r="E40" s="5746"/>
      <c r="F40" s="5746"/>
      <c r="G40" s="5746"/>
      <c r="H40" s="5746"/>
      <c r="I40" s="5746"/>
      <c r="J40" s="5746"/>
      <c r="K40" s="5746"/>
      <c r="L40" s="5746"/>
      <c r="M40" s="5746"/>
      <c r="N40" s="5746"/>
      <c r="O40" s="5746"/>
      <c r="P40" s="5746"/>
      <c r="Q40" s="5746"/>
      <c r="R40" s="5746"/>
      <c r="S40" s="5746"/>
      <c r="T40" s="5746"/>
      <c r="U40" s="5746"/>
      <c r="V40" s="5746"/>
      <c r="W40" s="5746"/>
      <c r="X40" s="5746"/>
      <c r="Y40" s="5746"/>
      <c r="Z40" s="5746"/>
      <c r="AA40" s="5746"/>
      <c r="AB40" s="5746"/>
      <c r="AC40" s="5746"/>
      <c r="AD40" s="5746"/>
      <c r="AE40" s="5746"/>
      <c r="AF40" s="5746"/>
      <c r="AG40" s="5746"/>
      <c r="AH40" s="5746"/>
      <c r="AI40" s="5746"/>
      <c r="AJ40" s="5746"/>
      <c r="AK40" s="5746"/>
      <c r="AL40" s="5746"/>
      <c r="AM40" s="5747"/>
      <c r="AN40" s="1988"/>
      <c r="AO40" s="1989"/>
    </row>
    <row r="41" spans="1:105" ht="15" customHeight="1" x14ac:dyDescent="0.25">
      <c r="A41" s="5770" t="s">
        <v>26</v>
      </c>
      <c r="B41" s="5770" t="s">
        <v>27</v>
      </c>
      <c r="C41" s="5806" t="s">
        <v>77</v>
      </c>
      <c r="D41" s="5774"/>
      <c r="E41" s="5758"/>
      <c r="F41" s="5800" t="s">
        <v>101</v>
      </c>
      <c r="G41" s="5807"/>
      <c r="H41" s="5807"/>
      <c r="I41" s="5807"/>
      <c r="J41" s="5807"/>
      <c r="K41" s="5807"/>
      <c r="L41" s="5807"/>
      <c r="M41" s="5807"/>
      <c r="N41" s="5807"/>
      <c r="O41" s="5807"/>
      <c r="P41" s="5807"/>
      <c r="Q41" s="5807"/>
      <c r="R41" s="5807"/>
      <c r="S41" s="5807"/>
      <c r="T41" s="5807"/>
      <c r="U41" s="5807"/>
      <c r="V41" s="5807"/>
      <c r="W41" s="5807"/>
      <c r="X41" s="5807"/>
      <c r="Y41" s="5807"/>
      <c r="Z41" s="5807"/>
      <c r="AA41" s="5807"/>
      <c r="AB41" s="5807"/>
      <c r="AC41" s="5807"/>
      <c r="AD41" s="5807"/>
      <c r="AE41" s="5807"/>
      <c r="AF41" s="5807"/>
      <c r="AG41" s="5807"/>
      <c r="AH41" s="5807"/>
      <c r="AI41" s="5807"/>
      <c r="AJ41" s="5807"/>
      <c r="AK41" s="5807"/>
      <c r="AL41" s="5807"/>
      <c r="AM41" s="5808"/>
      <c r="AN41" s="5765" t="s">
        <v>36</v>
      </c>
      <c r="AO41" s="5797" t="s">
        <v>37</v>
      </c>
      <c r="AP41" s="5754" t="s">
        <v>102</v>
      </c>
    </row>
    <row r="42" spans="1:105" ht="15" customHeight="1" x14ac:dyDescent="0.25">
      <c r="A42" s="5771"/>
      <c r="B42" s="5771"/>
      <c r="C42" s="5776"/>
      <c r="D42" s="5777"/>
      <c r="E42" s="5759"/>
      <c r="F42" s="5800" t="s">
        <v>103</v>
      </c>
      <c r="G42" s="5801"/>
      <c r="H42" s="5800" t="s">
        <v>42</v>
      </c>
      <c r="I42" s="5801"/>
      <c r="J42" s="5800" t="s">
        <v>43</v>
      </c>
      <c r="K42" s="5801"/>
      <c r="L42" s="5800" t="s">
        <v>44</v>
      </c>
      <c r="M42" s="5801"/>
      <c r="N42" s="5802" t="s">
        <v>45</v>
      </c>
      <c r="O42" s="5762"/>
      <c r="P42" s="5802" t="s">
        <v>46</v>
      </c>
      <c r="Q42" s="5762"/>
      <c r="R42" s="5802" t="s">
        <v>47</v>
      </c>
      <c r="S42" s="5762"/>
      <c r="T42" s="5802" t="s">
        <v>48</v>
      </c>
      <c r="U42" s="5762"/>
      <c r="V42" s="5802" t="s">
        <v>49</v>
      </c>
      <c r="W42" s="5762"/>
      <c r="X42" s="5802" t="s">
        <v>50</v>
      </c>
      <c r="Y42" s="5762"/>
      <c r="Z42" s="5802" t="s">
        <v>51</v>
      </c>
      <c r="AA42" s="5762"/>
      <c r="AB42" s="5802" t="s">
        <v>52</v>
      </c>
      <c r="AC42" s="5762"/>
      <c r="AD42" s="5802" t="s">
        <v>53</v>
      </c>
      <c r="AE42" s="5762"/>
      <c r="AF42" s="5802" t="s">
        <v>54</v>
      </c>
      <c r="AG42" s="5762"/>
      <c r="AH42" s="5802" t="s">
        <v>55</v>
      </c>
      <c r="AI42" s="5762"/>
      <c r="AJ42" s="5802" t="s">
        <v>56</v>
      </c>
      <c r="AK42" s="5762"/>
      <c r="AL42" s="5802" t="s">
        <v>57</v>
      </c>
      <c r="AM42" s="5803"/>
      <c r="AN42" s="5766"/>
      <c r="AO42" s="5798"/>
      <c r="AP42" s="5755"/>
    </row>
    <row r="43" spans="1:105" ht="15" customHeight="1" x14ac:dyDescent="0.25">
      <c r="A43" s="5772"/>
      <c r="B43" s="5772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67"/>
      <c r="AO43" s="5799"/>
      <c r="AP43" s="5756"/>
    </row>
    <row r="44" spans="1:105" ht="15" customHeight="1" x14ac:dyDescent="0.25">
      <c r="A44" s="5789" t="s">
        <v>104</v>
      </c>
      <c r="B44" s="1885" t="s">
        <v>64</v>
      </c>
      <c r="C44" s="1992">
        <f>SUM(D44:E44)</f>
        <v>36</v>
      </c>
      <c r="D44" s="1993">
        <f>SUM(L44+N44+P44+R44+T44+V44+X44+Z44+AB44+AD44+AF44+AH44+AJ44+AL44)</f>
        <v>13</v>
      </c>
      <c r="E44" s="1994">
        <f>SUM(M44+O44+Q44+S44+U44+W44+Y44+AA44+AC44+AE44+AG44+AI44+AK44+AM44)</f>
        <v>23</v>
      </c>
      <c r="F44" s="1887"/>
      <c r="G44" s="1995"/>
      <c r="H44" s="1887"/>
      <c r="I44" s="1995"/>
      <c r="J44" s="1887"/>
      <c r="K44" s="1995"/>
      <c r="L44" s="1936"/>
      <c r="M44" s="1996"/>
      <c r="N44" s="1936">
        <v>2</v>
      </c>
      <c r="O44" s="1996"/>
      <c r="P44" s="1936"/>
      <c r="Q44" s="1996"/>
      <c r="R44" s="1936"/>
      <c r="S44" s="1996"/>
      <c r="T44" s="1936">
        <v>1</v>
      </c>
      <c r="U44" s="1996">
        <v>1</v>
      </c>
      <c r="V44" s="1936">
        <v>1</v>
      </c>
      <c r="W44" s="1996">
        <v>2</v>
      </c>
      <c r="X44" s="1936"/>
      <c r="Y44" s="1996">
        <v>1</v>
      </c>
      <c r="Z44" s="1936">
        <v>2</v>
      </c>
      <c r="AA44" s="1996">
        <v>3</v>
      </c>
      <c r="AB44" s="1936">
        <v>1</v>
      </c>
      <c r="AC44" s="1996">
        <v>1</v>
      </c>
      <c r="AD44" s="1936"/>
      <c r="AE44" s="1996">
        <v>3</v>
      </c>
      <c r="AF44" s="1936">
        <v>3</v>
      </c>
      <c r="AG44" s="1996">
        <v>3</v>
      </c>
      <c r="AH44" s="1936">
        <v>1</v>
      </c>
      <c r="AI44" s="1996">
        <v>3</v>
      </c>
      <c r="AJ44" s="1936"/>
      <c r="AK44" s="1996">
        <v>3</v>
      </c>
      <c r="AL44" s="1936">
        <v>2</v>
      </c>
      <c r="AM44" s="1944">
        <v>3</v>
      </c>
      <c r="AN44" s="1997">
        <v>1</v>
      </c>
      <c r="AO44" s="1996">
        <v>0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90"/>
      <c r="B45" s="358" t="s">
        <v>98</v>
      </c>
      <c r="C45" s="1998">
        <f t="shared" ref="C45:C66" si="49">SUM(D45:E45)</f>
        <v>53</v>
      </c>
      <c r="D45" s="1999">
        <f t="shared" ref="D45:E47" si="50">SUM(L45+N45+P45+R45+T45+V45+X45+Z45+AB45+AD45+AF45+AH45+AJ45+AL45)</f>
        <v>20</v>
      </c>
      <c r="E45" s="2000">
        <f t="shared" si="50"/>
        <v>33</v>
      </c>
      <c r="F45" s="2001"/>
      <c r="G45" s="2002"/>
      <c r="H45" s="1977"/>
      <c r="I45" s="2002"/>
      <c r="J45" s="1977"/>
      <c r="K45" s="2002"/>
      <c r="L45" s="329"/>
      <c r="M45" s="2003"/>
      <c r="N45" s="329"/>
      <c r="O45" s="2003"/>
      <c r="P45" s="329"/>
      <c r="Q45" s="2003"/>
      <c r="R45" s="329"/>
      <c r="S45" s="2003">
        <v>1</v>
      </c>
      <c r="T45" s="329"/>
      <c r="U45" s="2003">
        <v>1</v>
      </c>
      <c r="V45" s="329"/>
      <c r="W45" s="2003">
        <v>3</v>
      </c>
      <c r="X45" s="329">
        <v>2</v>
      </c>
      <c r="Y45" s="2003">
        <v>3</v>
      </c>
      <c r="Z45" s="329">
        <v>3</v>
      </c>
      <c r="AA45" s="2003">
        <v>2</v>
      </c>
      <c r="AB45" s="329">
        <v>2</v>
      </c>
      <c r="AC45" s="2003"/>
      <c r="AD45" s="329">
        <v>4</v>
      </c>
      <c r="AE45" s="2003">
        <v>3</v>
      </c>
      <c r="AF45" s="329">
        <v>3</v>
      </c>
      <c r="AG45" s="2003">
        <v>5</v>
      </c>
      <c r="AH45" s="329">
        <v>3</v>
      </c>
      <c r="AI45" s="2003">
        <v>1</v>
      </c>
      <c r="AJ45" s="329">
        <v>1</v>
      </c>
      <c r="AK45" s="2003">
        <v>7</v>
      </c>
      <c r="AL45" s="329">
        <v>2</v>
      </c>
      <c r="AM45" s="332">
        <v>7</v>
      </c>
      <c r="AN45" s="2004">
        <v>2</v>
      </c>
      <c r="AO45" s="2003">
        <v>0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90"/>
      <c r="B46" s="358" t="s">
        <v>105</v>
      </c>
      <c r="C46" s="1998">
        <f t="shared" si="49"/>
        <v>21</v>
      </c>
      <c r="D46" s="1999">
        <f t="shared" si="50"/>
        <v>7</v>
      </c>
      <c r="E46" s="2000">
        <f t="shared" si="50"/>
        <v>14</v>
      </c>
      <c r="F46" s="334"/>
      <c r="G46" s="1012"/>
      <c r="H46" s="1919"/>
      <c r="I46" s="1012"/>
      <c r="J46" s="1919"/>
      <c r="K46" s="1012"/>
      <c r="L46" s="329"/>
      <c r="M46" s="2003"/>
      <c r="N46" s="329"/>
      <c r="O46" s="2003"/>
      <c r="P46" s="329"/>
      <c r="Q46" s="2003"/>
      <c r="R46" s="329"/>
      <c r="S46" s="2003"/>
      <c r="T46" s="329"/>
      <c r="U46" s="2003">
        <v>1</v>
      </c>
      <c r="V46" s="329"/>
      <c r="W46" s="2003">
        <v>1</v>
      </c>
      <c r="X46" s="329"/>
      <c r="Y46" s="2003">
        <v>1</v>
      </c>
      <c r="Z46" s="329"/>
      <c r="AA46" s="2003">
        <v>3</v>
      </c>
      <c r="AB46" s="329">
        <v>1</v>
      </c>
      <c r="AC46" s="2003">
        <v>2</v>
      </c>
      <c r="AD46" s="329">
        <v>1</v>
      </c>
      <c r="AE46" s="2003">
        <v>1</v>
      </c>
      <c r="AF46" s="329"/>
      <c r="AG46" s="2003">
        <v>1</v>
      </c>
      <c r="AH46" s="329">
        <v>2</v>
      </c>
      <c r="AI46" s="2003"/>
      <c r="AJ46" s="329">
        <v>1</v>
      </c>
      <c r="AK46" s="2003">
        <v>2</v>
      </c>
      <c r="AL46" s="329">
        <v>2</v>
      </c>
      <c r="AM46" s="332">
        <v>2</v>
      </c>
      <c r="AN46" s="2004">
        <v>2</v>
      </c>
      <c r="AO46" s="2003">
        <v>0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91"/>
      <c r="B47" s="529" t="s">
        <v>99</v>
      </c>
      <c r="C47" s="2005">
        <f t="shared" si="49"/>
        <v>8</v>
      </c>
      <c r="D47" s="2006">
        <f t="shared" si="50"/>
        <v>2</v>
      </c>
      <c r="E47" s="2007">
        <f t="shared" si="50"/>
        <v>6</v>
      </c>
      <c r="F47" s="334"/>
      <c r="G47" s="2008"/>
      <c r="H47" s="334"/>
      <c r="I47" s="2008"/>
      <c r="J47" s="334"/>
      <c r="K47" s="2008"/>
      <c r="L47" s="876"/>
      <c r="M47" s="2009"/>
      <c r="N47" s="876"/>
      <c r="O47" s="2009">
        <v>1</v>
      </c>
      <c r="P47" s="876"/>
      <c r="Q47" s="2009"/>
      <c r="R47" s="876"/>
      <c r="S47" s="2009"/>
      <c r="T47" s="876"/>
      <c r="U47" s="2009"/>
      <c r="V47" s="876"/>
      <c r="W47" s="2009"/>
      <c r="X47" s="876"/>
      <c r="Y47" s="2009">
        <v>1</v>
      </c>
      <c r="Z47" s="876"/>
      <c r="AA47" s="2009"/>
      <c r="AB47" s="876"/>
      <c r="AC47" s="2009"/>
      <c r="AD47" s="876"/>
      <c r="AE47" s="2009"/>
      <c r="AF47" s="876">
        <v>1</v>
      </c>
      <c r="AG47" s="2009"/>
      <c r="AH47" s="876">
        <v>1</v>
      </c>
      <c r="AI47" s="2009"/>
      <c r="AJ47" s="876"/>
      <c r="AK47" s="2009">
        <v>2</v>
      </c>
      <c r="AL47" s="876"/>
      <c r="AM47" s="1953">
        <v>2</v>
      </c>
      <c r="AN47" s="1913">
        <v>0</v>
      </c>
      <c r="AO47" s="2009">
        <v>0</v>
      </c>
      <c r="AP47" s="877">
        <v>0</v>
      </c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9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/>
      <c r="AG48" s="1996"/>
      <c r="AH48" s="1936"/>
      <c r="AI48" s="1996"/>
      <c r="AJ48" s="1936"/>
      <c r="AK48" s="1996"/>
      <c r="AL48" s="1936"/>
      <c r="AM48" s="1944"/>
      <c r="AN48" s="1997"/>
      <c r="AO48" s="1996"/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9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/>
      <c r="AG49" s="30"/>
      <c r="AH49" s="1921"/>
      <c r="AI49" s="30"/>
      <c r="AJ49" s="1921"/>
      <c r="AK49" s="30"/>
      <c r="AL49" s="1921"/>
      <c r="AM49" s="1945"/>
      <c r="AN49" s="2017"/>
      <c r="AO49" s="30"/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91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/>
      <c r="AG50" s="2009"/>
      <c r="AH50" s="876"/>
      <c r="AI50" s="2009"/>
      <c r="AJ50" s="876"/>
      <c r="AK50" s="2009"/>
      <c r="AL50" s="876"/>
      <c r="AM50" s="1953"/>
      <c r="AN50" s="1913"/>
      <c r="AO50" s="2009"/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92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/>
      <c r="AG51" s="1996"/>
      <c r="AH51" s="1936"/>
      <c r="AI51" s="1996"/>
      <c r="AJ51" s="1936"/>
      <c r="AK51" s="1996"/>
      <c r="AL51" s="1936"/>
      <c r="AM51" s="1944"/>
      <c r="AN51" s="1997"/>
      <c r="AO51" s="1996"/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9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/>
      <c r="AG52" s="30"/>
      <c r="AH52" s="1921"/>
      <c r="AI52" s="30"/>
      <c r="AJ52" s="1921"/>
      <c r="AK52" s="30"/>
      <c r="AL52" s="1921"/>
      <c r="AM52" s="1945"/>
      <c r="AN52" s="2017"/>
      <c r="AO52" s="30"/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91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/>
      <c r="AG53" s="2009"/>
      <c r="AH53" s="876"/>
      <c r="AI53" s="2009"/>
      <c r="AJ53" s="876"/>
      <c r="AK53" s="2009"/>
      <c r="AL53" s="876"/>
      <c r="AM53" s="1953"/>
      <c r="AN53" s="1913"/>
      <c r="AO53" s="2009"/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93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/>
      <c r="G54" s="1996"/>
      <c r="H54" s="1936"/>
      <c r="I54" s="1996"/>
      <c r="J54" s="1936"/>
      <c r="K54" s="1996"/>
      <c r="L54" s="1936"/>
      <c r="M54" s="1996"/>
      <c r="N54" s="1936"/>
      <c r="O54" s="1996"/>
      <c r="P54" s="1936"/>
      <c r="Q54" s="1996"/>
      <c r="R54" s="1936"/>
      <c r="S54" s="1996"/>
      <c r="T54" s="1936"/>
      <c r="U54" s="1996"/>
      <c r="V54" s="1936"/>
      <c r="W54" s="1996"/>
      <c r="X54" s="1936"/>
      <c r="Y54" s="1996"/>
      <c r="Z54" s="1936"/>
      <c r="AA54" s="1996"/>
      <c r="AB54" s="1936"/>
      <c r="AC54" s="1996"/>
      <c r="AD54" s="1936"/>
      <c r="AE54" s="1996"/>
      <c r="AF54" s="1936"/>
      <c r="AG54" s="1996"/>
      <c r="AH54" s="1936"/>
      <c r="AI54" s="1996"/>
      <c r="AJ54" s="1936"/>
      <c r="AK54" s="1996"/>
      <c r="AL54" s="1936"/>
      <c r="AM54" s="1944"/>
      <c r="AN54" s="1997"/>
      <c r="AO54" s="1996"/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9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/>
      <c r="G55" s="2003"/>
      <c r="H55" s="329"/>
      <c r="I55" s="2003"/>
      <c r="J55" s="329"/>
      <c r="K55" s="2003"/>
      <c r="L55" s="329"/>
      <c r="M55" s="2003"/>
      <c r="N55" s="329"/>
      <c r="O55" s="2003"/>
      <c r="P55" s="329"/>
      <c r="Q55" s="2003"/>
      <c r="R55" s="329"/>
      <c r="S55" s="2003"/>
      <c r="T55" s="329"/>
      <c r="U55" s="2003"/>
      <c r="V55" s="329"/>
      <c r="W55" s="2003"/>
      <c r="X55" s="329"/>
      <c r="Y55" s="2003"/>
      <c r="Z55" s="329"/>
      <c r="AA55" s="2003"/>
      <c r="AB55" s="329"/>
      <c r="AC55" s="2003"/>
      <c r="AD55" s="329"/>
      <c r="AE55" s="2003"/>
      <c r="AF55" s="329"/>
      <c r="AG55" s="2003"/>
      <c r="AH55" s="329"/>
      <c r="AI55" s="2003"/>
      <c r="AJ55" s="329"/>
      <c r="AK55" s="2003"/>
      <c r="AL55" s="329"/>
      <c r="AM55" s="332"/>
      <c r="AN55" s="2004"/>
      <c r="AO55" s="2003"/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91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/>
      <c r="G56" s="2009"/>
      <c r="H56" s="876"/>
      <c r="I56" s="2009"/>
      <c r="J56" s="876"/>
      <c r="K56" s="2009"/>
      <c r="L56" s="876"/>
      <c r="M56" s="2009"/>
      <c r="N56" s="876"/>
      <c r="O56" s="2009"/>
      <c r="P56" s="876"/>
      <c r="Q56" s="2009"/>
      <c r="R56" s="876"/>
      <c r="S56" s="2009"/>
      <c r="T56" s="876"/>
      <c r="U56" s="2009"/>
      <c r="V56" s="876"/>
      <c r="W56" s="2009"/>
      <c r="X56" s="876"/>
      <c r="Y56" s="2009"/>
      <c r="Z56" s="876"/>
      <c r="AA56" s="2009"/>
      <c r="AB56" s="876"/>
      <c r="AC56" s="2009"/>
      <c r="AD56" s="876"/>
      <c r="AE56" s="2009"/>
      <c r="AF56" s="876"/>
      <c r="AG56" s="2009"/>
      <c r="AH56" s="876"/>
      <c r="AI56" s="2009"/>
      <c r="AJ56" s="876"/>
      <c r="AK56" s="2009"/>
      <c r="AL56" s="876"/>
      <c r="AM56" s="1953"/>
      <c r="AN56" s="1913"/>
      <c r="AO56" s="2009"/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94" t="s">
        <v>110</v>
      </c>
      <c r="B57" s="1885" t="s">
        <v>64</v>
      </c>
      <c r="C57" s="2039">
        <f t="shared" si="49"/>
        <v>22</v>
      </c>
      <c r="D57" s="2040">
        <f t="shared" si="59"/>
        <v>6</v>
      </c>
      <c r="E57" s="2041">
        <f t="shared" si="60"/>
        <v>16</v>
      </c>
      <c r="F57" s="1936"/>
      <c r="G57" s="1996"/>
      <c r="H57" s="1936">
        <v>1</v>
      </c>
      <c r="I57" s="1996"/>
      <c r="J57" s="1936"/>
      <c r="K57" s="1996"/>
      <c r="L57" s="1936"/>
      <c r="M57" s="1996"/>
      <c r="N57" s="1936"/>
      <c r="O57" s="1996">
        <v>2</v>
      </c>
      <c r="P57" s="1936"/>
      <c r="Q57" s="1996">
        <v>1</v>
      </c>
      <c r="R57" s="1936"/>
      <c r="S57" s="1996">
        <v>2</v>
      </c>
      <c r="T57" s="1936"/>
      <c r="U57" s="1996"/>
      <c r="V57" s="1936"/>
      <c r="W57" s="1996"/>
      <c r="X57" s="1936">
        <v>1</v>
      </c>
      <c r="Y57" s="1996"/>
      <c r="Z57" s="1936"/>
      <c r="AA57" s="1996">
        <v>2</v>
      </c>
      <c r="AB57" s="1936"/>
      <c r="AC57" s="1996">
        <v>2</v>
      </c>
      <c r="AD57" s="1936"/>
      <c r="AE57" s="1996">
        <v>2</v>
      </c>
      <c r="AF57" s="1936">
        <v>1</v>
      </c>
      <c r="AG57" s="1996"/>
      <c r="AH57" s="1936">
        <v>1</v>
      </c>
      <c r="AI57" s="1996"/>
      <c r="AJ57" s="1936"/>
      <c r="AK57" s="1996">
        <v>3</v>
      </c>
      <c r="AL57" s="1936">
        <v>2</v>
      </c>
      <c r="AM57" s="1944">
        <v>2</v>
      </c>
      <c r="AN57" s="1997">
        <v>2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90"/>
      <c r="B58" s="358" t="s">
        <v>98</v>
      </c>
      <c r="C58" s="2042">
        <f t="shared" si="49"/>
        <v>1</v>
      </c>
      <c r="D58" s="2043">
        <f t="shared" si="59"/>
        <v>0</v>
      </c>
      <c r="E58" s="2044">
        <f t="shared" si="60"/>
        <v>1</v>
      </c>
      <c r="F58" s="329"/>
      <c r="G58" s="2003"/>
      <c r="H58" s="329"/>
      <c r="I58" s="2003"/>
      <c r="J58" s="329"/>
      <c r="K58" s="2003"/>
      <c r="L58" s="329"/>
      <c r="M58" s="2003"/>
      <c r="N58" s="329"/>
      <c r="O58" s="2003"/>
      <c r="P58" s="329"/>
      <c r="Q58" s="2003"/>
      <c r="R58" s="329"/>
      <c r="S58" s="2003"/>
      <c r="T58" s="329"/>
      <c r="U58" s="2003"/>
      <c r="V58" s="329"/>
      <c r="W58" s="2003">
        <v>1</v>
      </c>
      <c r="X58" s="329"/>
      <c r="Y58" s="2003"/>
      <c r="Z58" s="329"/>
      <c r="AA58" s="2003"/>
      <c r="AB58" s="329"/>
      <c r="AC58" s="2003"/>
      <c r="AD58" s="329"/>
      <c r="AE58" s="2003"/>
      <c r="AF58" s="329"/>
      <c r="AG58" s="2003"/>
      <c r="AH58" s="329"/>
      <c r="AI58" s="2003"/>
      <c r="AJ58" s="329"/>
      <c r="AK58" s="2003"/>
      <c r="AL58" s="329"/>
      <c r="AM58" s="332"/>
      <c r="AN58" s="2004">
        <v>0</v>
      </c>
      <c r="AO58" s="2003">
        <v>0</v>
      </c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9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/>
      <c r="G59" s="2003"/>
      <c r="H59" s="329"/>
      <c r="I59" s="2003"/>
      <c r="J59" s="329"/>
      <c r="K59" s="2003"/>
      <c r="L59" s="329"/>
      <c r="M59" s="2003"/>
      <c r="N59" s="329"/>
      <c r="O59" s="2003"/>
      <c r="P59" s="329"/>
      <c r="Q59" s="2003"/>
      <c r="R59" s="329"/>
      <c r="S59" s="2003"/>
      <c r="T59" s="329"/>
      <c r="U59" s="2003"/>
      <c r="V59" s="329"/>
      <c r="W59" s="2003"/>
      <c r="X59" s="329"/>
      <c r="Y59" s="2003"/>
      <c r="Z59" s="329"/>
      <c r="AA59" s="2003"/>
      <c r="AB59" s="329"/>
      <c r="AC59" s="2003"/>
      <c r="AD59" s="329"/>
      <c r="AE59" s="2003"/>
      <c r="AF59" s="329"/>
      <c r="AG59" s="2003"/>
      <c r="AH59" s="329"/>
      <c r="AI59" s="2003"/>
      <c r="AJ59" s="329"/>
      <c r="AK59" s="2003"/>
      <c r="AL59" s="329"/>
      <c r="AM59" s="332"/>
      <c r="AN59" s="2004"/>
      <c r="AO59" s="2003"/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90"/>
      <c r="B60" s="358" t="s">
        <v>105</v>
      </c>
      <c r="C60" s="2042">
        <f t="shared" si="49"/>
        <v>8</v>
      </c>
      <c r="D60" s="2043">
        <f t="shared" si="59"/>
        <v>5</v>
      </c>
      <c r="E60" s="2044">
        <f t="shared" si="60"/>
        <v>3</v>
      </c>
      <c r="F60" s="329">
        <v>5</v>
      </c>
      <c r="G60" s="2003">
        <v>2</v>
      </c>
      <c r="H60" s="329"/>
      <c r="I60" s="2003"/>
      <c r="J60" s="329"/>
      <c r="K60" s="2003"/>
      <c r="L60" s="329"/>
      <c r="M60" s="2003"/>
      <c r="N60" s="329"/>
      <c r="O60" s="2003"/>
      <c r="P60" s="329"/>
      <c r="Q60" s="2003"/>
      <c r="R60" s="329"/>
      <c r="S60" s="2003"/>
      <c r="T60" s="329"/>
      <c r="U60" s="2003"/>
      <c r="V60" s="329"/>
      <c r="W60" s="2003">
        <v>1</v>
      </c>
      <c r="X60" s="329"/>
      <c r="Y60" s="2003"/>
      <c r="Z60" s="329"/>
      <c r="AA60" s="2003"/>
      <c r="AB60" s="329"/>
      <c r="AC60" s="2003"/>
      <c r="AD60" s="329"/>
      <c r="AE60" s="2003"/>
      <c r="AF60" s="329"/>
      <c r="AG60" s="2003"/>
      <c r="AH60" s="329"/>
      <c r="AI60" s="2003"/>
      <c r="AJ60" s="329"/>
      <c r="AK60" s="2003"/>
      <c r="AL60" s="329"/>
      <c r="AM60" s="332"/>
      <c r="AN60" s="2004">
        <v>1</v>
      </c>
      <c r="AO60" s="2003">
        <v>4</v>
      </c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90"/>
      <c r="B61" s="358" t="s">
        <v>99</v>
      </c>
      <c r="C61" s="2045">
        <f t="shared" si="49"/>
        <v>25</v>
      </c>
      <c r="D61" s="2046">
        <f t="shared" si="59"/>
        <v>10</v>
      </c>
      <c r="E61" s="2047">
        <f t="shared" si="60"/>
        <v>15</v>
      </c>
      <c r="F61" s="329"/>
      <c r="G61" s="2003"/>
      <c r="H61" s="329"/>
      <c r="I61" s="2003"/>
      <c r="J61" s="329"/>
      <c r="K61" s="2003"/>
      <c r="L61" s="329"/>
      <c r="M61" s="2003">
        <v>1</v>
      </c>
      <c r="N61" s="329"/>
      <c r="O61" s="2003">
        <v>2</v>
      </c>
      <c r="P61" s="329"/>
      <c r="Q61" s="2003"/>
      <c r="R61" s="329"/>
      <c r="S61" s="2003"/>
      <c r="T61" s="329"/>
      <c r="U61" s="2003">
        <v>1</v>
      </c>
      <c r="V61" s="329"/>
      <c r="W61" s="2003">
        <v>2</v>
      </c>
      <c r="X61" s="329"/>
      <c r="Y61" s="2003"/>
      <c r="Z61" s="329"/>
      <c r="AA61" s="2003"/>
      <c r="AB61" s="329">
        <v>1</v>
      </c>
      <c r="AC61" s="2003"/>
      <c r="AD61" s="329"/>
      <c r="AE61" s="2003">
        <v>1</v>
      </c>
      <c r="AF61" s="329">
        <v>5</v>
      </c>
      <c r="AG61" s="2003">
        <v>1</v>
      </c>
      <c r="AH61" s="329">
        <v>1</v>
      </c>
      <c r="AI61" s="2003"/>
      <c r="AJ61" s="329">
        <v>1</v>
      </c>
      <c r="AK61" s="2003">
        <v>2</v>
      </c>
      <c r="AL61" s="329">
        <v>2</v>
      </c>
      <c r="AM61" s="332">
        <v>5</v>
      </c>
      <c r="AN61" s="2004">
        <v>6</v>
      </c>
      <c r="AO61" s="2003">
        <v>0</v>
      </c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91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/>
      <c r="G62" s="2009"/>
      <c r="H62" s="876"/>
      <c r="I62" s="2009"/>
      <c r="J62" s="876"/>
      <c r="K62" s="2009"/>
      <c r="L62" s="876"/>
      <c r="M62" s="2009"/>
      <c r="N62" s="876"/>
      <c r="O62" s="877"/>
      <c r="P62" s="876"/>
      <c r="Q62" s="877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1913"/>
      <c r="AO62" s="2009"/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95" t="s">
        <v>111</v>
      </c>
      <c r="B63" s="1885" t="s">
        <v>64</v>
      </c>
      <c r="C63" s="2050">
        <f t="shared" si="49"/>
        <v>1</v>
      </c>
      <c r="D63" s="2051">
        <f t="shared" ref="D63:E66" si="61">SUM(F63+H63+J63+L63)</f>
        <v>1</v>
      </c>
      <c r="E63" s="2052">
        <f t="shared" si="61"/>
        <v>0</v>
      </c>
      <c r="F63" s="1936">
        <v>1</v>
      </c>
      <c r="G63" s="1996"/>
      <c r="H63" s="1936"/>
      <c r="I63" s="1996"/>
      <c r="J63" s="1936"/>
      <c r="K63" s="1996"/>
      <c r="L63" s="1936"/>
      <c r="M63" s="1996"/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>
        <v>0</v>
      </c>
      <c r="AO63" s="1996">
        <v>0</v>
      </c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90"/>
      <c r="B64" s="358" t="s">
        <v>98</v>
      </c>
      <c r="C64" s="2042">
        <f t="shared" si="49"/>
        <v>0</v>
      </c>
      <c r="D64" s="2043">
        <f t="shared" si="61"/>
        <v>0</v>
      </c>
      <c r="E64" s="2044">
        <f t="shared" si="61"/>
        <v>0</v>
      </c>
      <c r="F64" s="329"/>
      <c r="G64" s="2003"/>
      <c r="H64" s="329"/>
      <c r="I64" s="2003"/>
      <c r="J64" s="329"/>
      <c r="K64" s="2003"/>
      <c r="L64" s="329"/>
      <c r="M64" s="2003"/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/>
      <c r="AO64" s="2003"/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9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/>
      <c r="G65" s="2003"/>
      <c r="H65" s="329"/>
      <c r="I65" s="2003"/>
      <c r="J65" s="329"/>
      <c r="K65" s="2003"/>
      <c r="L65" s="329"/>
      <c r="M65" s="2003"/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/>
      <c r="AO65" s="2003"/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91"/>
      <c r="B66" s="519" t="s">
        <v>105</v>
      </c>
      <c r="C66" s="2056">
        <f t="shared" si="49"/>
        <v>1</v>
      </c>
      <c r="D66" s="2057">
        <f t="shared" si="61"/>
        <v>0</v>
      </c>
      <c r="E66" s="2058">
        <f t="shared" si="61"/>
        <v>1</v>
      </c>
      <c r="F66" s="876"/>
      <c r="G66" s="2009">
        <v>1</v>
      </c>
      <c r="H66" s="876"/>
      <c r="I66" s="2009"/>
      <c r="J66" s="876"/>
      <c r="K66" s="2009"/>
      <c r="L66" s="876"/>
      <c r="M66" s="2009"/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>
        <v>0</v>
      </c>
      <c r="AO66" s="2009">
        <v>0</v>
      </c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748" t="s">
        <v>112</v>
      </c>
      <c r="B67" s="5748"/>
      <c r="C67" s="5748"/>
      <c r="D67" s="5748"/>
      <c r="E67" s="5748"/>
      <c r="F67" s="5748"/>
      <c r="G67" s="5748"/>
      <c r="H67" s="5748"/>
      <c r="I67" s="5748"/>
      <c r="J67" s="5748"/>
      <c r="K67" s="5748"/>
      <c r="L67" s="5748"/>
      <c r="M67" s="1872"/>
      <c r="N67" s="1872"/>
    </row>
    <row r="68" spans="1:102" ht="19.899999999999999" customHeight="1" x14ac:dyDescent="0.25">
      <c r="A68" s="5773" t="s">
        <v>113</v>
      </c>
      <c r="B68" s="5775"/>
      <c r="C68" s="5741" t="s">
        <v>94</v>
      </c>
      <c r="D68" s="5778"/>
      <c r="E68" s="5757"/>
      <c r="F68" s="5778" t="s">
        <v>44</v>
      </c>
      <c r="G68" s="5778"/>
      <c r="H68" s="5779"/>
      <c r="I68" s="5787" t="s">
        <v>36</v>
      </c>
      <c r="J68" s="5786" t="s">
        <v>37</v>
      </c>
      <c r="K68" s="5775" t="s">
        <v>34</v>
      </c>
      <c r="L68" s="5786" t="s">
        <v>35</v>
      </c>
    </row>
    <row r="69" spans="1:102" ht="24" customHeight="1" x14ac:dyDescent="0.25">
      <c r="A69" s="5796"/>
      <c r="B69" s="5760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88"/>
      <c r="J69" s="5756"/>
      <c r="K69" s="5760"/>
      <c r="L69" s="5756"/>
    </row>
    <row r="70" spans="1:102" ht="15" customHeight="1" x14ac:dyDescent="0.25">
      <c r="A70" s="5781" t="s">
        <v>114</v>
      </c>
      <c r="B70" s="5781"/>
      <c r="C70" s="1885">
        <f>SUM(D70:E70)</f>
        <v>0</v>
      </c>
      <c r="D70" s="2068"/>
      <c r="E70" s="330"/>
      <c r="F70" s="146">
        <f>SUM(G70:H70)</f>
        <v>0</v>
      </c>
      <c r="G70" s="44"/>
      <c r="H70" s="332"/>
      <c r="I70" s="2069"/>
      <c r="J70" s="2070"/>
      <c r="K70" s="330"/>
      <c r="L70" s="2071"/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82" t="s">
        <v>115</v>
      </c>
      <c r="B71" s="5782"/>
      <c r="C71" s="358">
        <f>SUM(D71:E71)</f>
        <v>14</v>
      </c>
      <c r="D71" s="2068">
        <v>7</v>
      </c>
      <c r="E71" s="330">
        <v>7</v>
      </c>
      <c r="F71" s="480">
        <f>SUM(G71:H71)</f>
        <v>4</v>
      </c>
      <c r="G71" s="2068">
        <v>2</v>
      </c>
      <c r="H71" s="332">
        <v>2</v>
      </c>
      <c r="I71" s="2069">
        <v>2</v>
      </c>
      <c r="J71" s="2070">
        <v>0</v>
      </c>
      <c r="K71" s="330">
        <v>1</v>
      </c>
      <c r="L71" s="2071">
        <v>0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82" t="s">
        <v>116</v>
      </c>
      <c r="B72" s="5782"/>
      <c r="C72" s="358">
        <f>SUM(D72:E72)</f>
        <v>0</v>
      </c>
      <c r="D72" s="2068"/>
      <c r="E72" s="330"/>
      <c r="F72" s="480">
        <f>SUM(G72:H72)</f>
        <v>0</v>
      </c>
      <c r="G72" s="2068"/>
      <c r="H72" s="332"/>
      <c r="I72" s="2069"/>
      <c r="J72" s="2070"/>
      <c r="K72" s="330"/>
      <c r="L72" s="2071"/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83" t="s">
        <v>117</v>
      </c>
      <c r="B73" s="5783"/>
      <c r="C73" s="193">
        <f>SUM(D73:E73)</f>
        <v>0</v>
      </c>
      <c r="D73" s="2068"/>
      <c r="E73" s="330"/>
      <c r="F73" s="485">
        <f>SUM(G73:H73)</f>
        <v>0</v>
      </c>
      <c r="G73" s="2068"/>
      <c r="H73" s="332"/>
      <c r="I73" s="2069"/>
      <c r="J73" s="2070"/>
      <c r="K73" s="330"/>
      <c r="L73" s="2071"/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4" t="s">
        <v>77</v>
      </c>
      <c r="B74" s="5784"/>
      <c r="C74" s="2072">
        <f t="shared" ref="C74:L74" si="67">SUM(C70:C73)</f>
        <v>14</v>
      </c>
      <c r="D74" s="2073">
        <f t="shared" si="67"/>
        <v>7</v>
      </c>
      <c r="E74" s="2074">
        <f t="shared" si="67"/>
        <v>7</v>
      </c>
      <c r="F74" s="2074">
        <f t="shared" si="67"/>
        <v>4</v>
      </c>
      <c r="G74" s="2073">
        <f t="shared" si="67"/>
        <v>2</v>
      </c>
      <c r="H74" s="2075">
        <f t="shared" si="67"/>
        <v>2</v>
      </c>
      <c r="I74" s="2076">
        <f t="shared" si="67"/>
        <v>2</v>
      </c>
      <c r="J74" s="2072">
        <f t="shared" si="67"/>
        <v>0</v>
      </c>
      <c r="K74" s="2074">
        <f t="shared" si="67"/>
        <v>1</v>
      </c>
      <c r="L74" s="2072">
        <f t="shared" si="67"/>
        <v>0</v>
      </c>
    </row>
    <row r="75" spans="1:102" ht="18" customHeight="1" x14ac:dyDescent="0.25">
      <c r="A75" s="5749" t="s">
        <v>118</v>
      </c>
      <c r="B75" s="5749"/>
      <c r="C75" s="5749"/>
      <c r="D75" s="5749"/>
      <c r="E75" s="5749"/>
      <c r="F75" s="5749"/>
      <c r="G75" s="5749"/>
      <c r="H75" s="5749"/>
      <c r="I75" s="5749"/>
      <c r="J75" s="5749"/>
      <c r="K75" s="5749"/>
      <c r="L75" s="5749"/>
      <c r="M75" s="5749"/>
    </row>
    <row r="76" spans="1:102" ht="18" customHeight="1" x14ac:dyDescent="0.25">
      <c r="A76" s="5725" t="s">
        <v>119</v>
      </c>
      <c r="B76" s="5725" t="s">
        <v>77</v>
      </c>
      <c r="C76" s="5725" t="s">
        <v>30</v>
      </c>
      <c r="D76" s="5769"/>
      <c r="E76" s="5768" t="s">
        <v>120</v>
      </c>
      <c r="F76" s="5725"/>
      <c r="G76" s="5757" t="s">
        <v>121</v>
      </c>
      <c r="H76" s="5725"/>
      <c r="I76" s="5769"/>
      <c r="J76" s="5785" t="s">
        <v>36</v>
      </c>
      <c r="K76" s="5780" t="s">
        <v>37</v>
      </c>
      <c r="L76" s="5780" t="s">
        <v>34</v>
      </c>
      <c r="M76" s="5757" t="s">
        <v>35</v>
      </c>
    </row>
    <row r="77" spans="1:102" ht="45" customHeight="1" x14ac:dyDescent="0.25">
      <c r="A77" s="5725"/>
      <c r="B77" s="5725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5"/>
      <c r="K77" s="5780"/>
      <c r="L77" s="5780"/>
      <c r="M77" s="5757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749" t="s">
        <v>133</v>
      </c>
      <c r="B84" s="5749"/>
      <c r="C84" s="5749"/>
      <c r="D84" s="5749"/>
      <c r="E84" s="5749"/>
      <c r="F84" s="5749"/>
      <c r="G84" s="5749"/>
      <c r="H84" s="5749"/>
      <c r="I84" s="5749"/>
      <c r="J84" s="5749"/>
      <c r="K84" s="5749"/>
      <c r="L84" s="5749"/>
      <c r="M84" s="5749"/>
      <c r="N84" s="5749"/>
      <c r="O84" s="5749"/>
      <c r="P84" s="5749"/>
      <c r="Q84" s="5749"/>
      <c r="R84" s="5749"/>
      <c r="S84" s="5749"/>
      <c r="T84" s="5749"/>
      <c r="U84" s="5749"/>
      <c r="V84" s="5749"/>
      <c r="W84" s="5749"/>
      <c r="X84" s="5749"/>
      <c r="Y84" s="5749"/>
      <c r="Z84" s="5749"/>
      <c r="AA84" s="5749"/>
      <c r="AB84" s="5749"/>
      <c r="AC84" s="5749"/>
      <c r="AD84" s="5749"/>
      <c r="AE84" s="5749"/>
      <c r="AF84" s="5749"/>
      <c r="AG84" s="1872"/>
      <c r="AH84" s="1872"/>
    </row>
    <row r="85" spans="1:102" ht="15" customHeight="1" x14ac:dyDescent="0.25">
      <c r="A85" s="5770" t="s">
        <v>26</v>
      </c>
      <c r="B85" s="5773" t="s">
        <v>77</v>
      </c>
      <c r="C85" s="5774"/>
      <c r="D85" s="5775"/>
      <c r="E85" s="5741" t="s">
        <v>101</v>
      </c>
      <c r="F85" s="5778"/>
      <c r="G85" s="5778"/>
      <c r="H85" s="5778"/>
      <c r="I85" s="5778"/>
      <c r="J85" s="5778"/>
      <c r="K85" s="5778"/>
      <c r="L85" s="5778"/>
      <c r="M85" s="5778"/>
      <c r="N85" s="5778"/>
      <c r="O85" s="5778"/>
      <c r="P85" s="5778"/>
      <c r="Q85" s="5778"/>
      <c r="R85" s="5778"/>
      <c r="S85" s="5778"/>
      <c r="T85" s="5778"/>
      <c r="U85" s="5778"/>
      <c r="V85" s="5778"/>
      <c r="W85" s="5778"/>
      <c r="X85" s="5778"/>
      <c r="Y85" s="5778"/>
      <c r="Z85" s="5778"/>
      <c r="AA85" s="5778"/>
      <c r="AB85" s="5778"/>
      <c r="AC85" s="5778"/>
      <c r="AD85" s="5778"/>
      <c r="AE85" s="5778"/>
      <c r="AF85" s="5779"/>
      <c r="AG85" s="5765" t="s">
        <v>37</v>
      </c>
      <c r="AH85" s="5758" t="s">
        <v>36</v>
      </c>
    </row>
    <row r="86" spans="1:102" ht="15" customHeight="1" x14ac:dyDescent="0.25">
      <c r="A86" s="5771"/>
      <c r="B86" s="5776"/>
      <c r="C86" s="5777"/>
      <c r="D86" s="5759"/>
      <c r="E86" s="5741" t="s">
        <v>44</v>
      </c>
      <c r="F86" s="5757"/>
      <c r="G86" s="5761" t="s">
        <v>45</v>
      </c>
      <c r="H86" s="5762"/>
      <c r="I86" s="5761" t="s">
        <v>46</v>
      </c>
      <c r="J86" s="5762"/>
      <c r="K86" s="5763" t="s">
        <v>47</v>
      </c>
      <c r="L86" s="5762"/>
      <c r="M86" s="5761" t="s">
        <v>48</v>
      </c>
      <c r="N86" s="5762"/>
      <c r="O86" s="5761" t="s">
        <v>49</v>
      </c>
      <c r="P86" s="5762"/>
      <c r="Q86" s="5761" t="s">
        <v>50</v>
      </c>
      <c r="R86" s="5762"/>
      <c r="S86" s="5761" t="s">
        <v>51</v>
      </c>
      <c r="T86" s="5762"/>
      <c r="U86" s="5761" t="s">
        <v>52</v>
      </c>
      <c r="V86" s="5762"/>
      <c r="W86" s="5761" t="s">
        <v>53</v>
      </c>
      <c r="X86" s="5761"/>
      <c r="Y86" s="5763" t="s">
        <v>54</v>
      </c>
      <c r="Z86" s="5762"/>
      <c r="AA86" s="5763" t="s">
        <v>55</v>
      </c>
      <c r="AB86" s="5762"/>
      <c r="AC86" s="5763" t="s">
        <v>56</v>
      </c>
      <c r="AD86" s="5762"/>
      <c r="AE86" s="5761" t="s">
        <v>57</v>
      </c>
      <c r="AF86" s="5764"/>
      <c r="AG86" s="5766"/>
      <c r="AH86" s="5759"/>
    </row>
    <row r="87" spans="1:102" ht="15" customHeight="1" x14ac:dyDescent="0.25">
      <c r="A87" s="5772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67"/>
      <c r="AH87" s="5760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/>
      <c r="F88" s="2003"/>
      <c r="G88" s="2068"/>
      <c r="H88" s="2003"/>
      <c r="I88" s="2093"/>
      <c r="J88" s="2094"/>
      <c r="K88" s="2095"/>
      <c r="L88" s="2094"/>
      <c r="M88" s="2093"/>
      <c r="N88" s="2094"/>
      <c r="O88" s="2093"/>
      <c r="P88" s="2094"/>
      <c r="Q88" s="2093"/>
      <c r="R88" s="2094"/>
      <c r="S88" s="2093"/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/>
      <c r="AD88" s="2094"/>
      <c r="AE88" s="2093"/>
      <c r="AF88" s="2097"/>
      <c r="AG88" s="1997"/>
      <c r="AH88" s="1969"/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/>
      <c r="F89" s="2003"/>
      <c r="G89" s="2068"/>
      <c r="H89" s="2003"/>
      <c r="I89" s="2093"/>
      <c r="J89" s="2094"/>
      <c r="K89" s="2095"/>
      <c r="L89" s="2094"/>
      <c r="M89" s="2093"/>
      <c r="N89" s="2094"/>
      <c r="O89" s="2093"/>
      <c r="P89" s="2094"/>
      <c r="Q89" s="2093"/>
      <c r="R89" s="2094"/>
      <c r="S89" s="2093"/>
      <c r="T89" s="2094"/>
      <c r="U89" s="2093"/>
      <c r="V89" s="2094"/>
      <c r="W89" s="2093"/>
      <c r="X89" s="2096"/>
      <c r="Y89" s="2095"/>
      <c r="Z89" s="2094"/>
      <c r="AA89" s="2095"/>
      <c r="AB89" s="2094"/>
      <c r="AC89" s="2095"/>
      <c r="AD89" s="2094"/>
      <c r="AE89" s="2093"/>
      <c r="AF89" s="2097"/>
      <c r="AG89" s="2004"/>
      <c r="AH89" s="330"/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0</v>
      </c>
      <c r="C90" s="2100">
        <f t="shared" si="71"/>
        <v>0</v>
      </c>
      <c r="D90" s="2048">
        <f t="shared" si="72"/>
        <v>0</v>
      </c>
      <c r="E90" s="1940"/>
      <c r="F90" s="325"/>
      <c r="G90" s="2087"/>
      <c r="H90" s="325"/>
      <c r="I90" s="2101"/>
      <c r="J90" s="2102"/>
      <c r="K90" s="2103"/>
      <c r="L90" s="2102"/>
      <c r="M90" s="2101"/>
      <c r="N90" s="2102"/>
      <c r="O90" s="2101"/>
      <c r="P90" s="2102"/>
      <c r="Q90" s="2101"/>
      <c r="R90" s="2102"/>
      <c r="S90" s="2101"/>
      <c r="T90" s="2102"/>
      <c r="U90" s="2101"/>
      <c r="V90" s="2102"/>
      <c r="W90" s="2101"/>
      <c r="X90" s="2104"/>
      <c r="Y90" s="2103"/>
      <c r="Z90" s="2102"/>
      <c r="AA90" s="2103"/>
      <c r="AB90" s="2102"/>
      <c r="AC90" s="2103"/>
      <c r="AD90" s="2102"/>
      <c r="AE90" s="2101"/>
      <c r="AF90" s="2105"/>
      <c r="AG90" s="1913"/>
      <c r="AH90" s="877"/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/>
      <c r="O91" s="2093"/>
      <c r="P91" s="2094"/>
      <c r="Q91" s="2093"/>
      <c r="R91" s="2094"/>
      <c r="S91" s="2093"/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/>
      <c r="AH91" s="330"/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/>
      <c r="F92" s="2003"/>
      <c r="G92" s="2068"/>
      <c r="H92" s="2003"/>
      <c r="I92" s="2093"/>
      <c r="J92" s="2094"/>
      <c r="K92" s="2095"/>
      <c r="L92" s="2094"/>
      <c r="M92" s="2093"/>
      <c r="N92" s="2094"/>
      <c r="O92" s="2093"/>
      <c r="P92" s="2094"/>
      <c r="Q92" s="2093"/>
      <c r="R92" s="2094"/>
      <c r="S92" s="2093"/>
      <c r="T92" s="2094"/>
      <c r="U92" s="2093"/>
      <c r="V92" s="2094"/>
      <c r="W92" s="2093"/>
      <c r="X92" s="2096"/>
      <c r="Y92" s="2095"/>
      <c r="Z92" s="2094"/>
      <c r="AA92" s="2095"/>
      <c r="AB92" s="2094"/>
      <c r="AC92" s="2095"/>
      <c r="AD92" s="2094"/>
      <c r="AE92" s="2093"/>
      <c r="AF92" s="2097"/>
      <c r="AG92" s="2004"/>
      <c r="AH92" s="330"/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0</v>
      </c>
      <c r="C93" s="2100">
        <f t="shared" si="71"/>
        <v>0</v>
      </c>
      <c r="D93" s="2048">
        <f t="shared" si="72"/>
        <v>0</v>
      </c>
      <c r="E93" s="1940"/>
      <c r="F93" s="325"/>
      <c r="G93" s="2087"/>
      <c r="H93" s="325"/>
      <c r="I93" s="2101"/>
      <c r="J93" s="2102"/>
      <c r="K93" s="2103"/>
      <c r="L93" s="2102"/>
      <c r="M93" s="2101"/>
      <c r="N93" s="2102"/>
      <c r="O93" s="2101"/>
      <c r="P93" s="2102"/>
      <c r="Q93" s="2101"/>
      <c r="R93" s="2102"/>
      <c r="S93" s="2101"/>
      <c r="T93" s="2102"/>
      <c r="U93" s="2101"/>
      <c r="V93" s="2102"/>
      <c r="W93" s="2101"/>
      <c r="X93" s="2104"/>
      <c r="Y93" s="2103"/>
      <c r="Z93" s="2102"/>
      <c r="AA93" s="2103"/>
      <c r="AB93" s="2102"/>
      <c r="AC93" s="2103"/>
      <c r="AD93" s="2102"/>
      <c r="AE93" s="2101"/>
      <c r="AF93" s="2105"/>
      <c r="AG93" s="2109"/>
      <c r="AH93" s="2110"/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722" t="s">
        <v>140</v>
      </c>
      <c r="B94" s="5722"/>
      <c r="C94" s="5722"/>
      <c r="D94" s="5722"/>
      <c r="E94" s="5722"/>
      <c r="F94" s="5722"/>
      <c r="G94" s="5722"/>
      <c r="H94" s="5722"/>
      <c r="I94" s="5722"/>
      <c r="J94" s="5722"/>
      <c r="K94" s="5722"/>
      <c r="L94" s="5722"/>
      <c r="M94" s="5722"/>
      <c r="N94" s="5722"/>
    </row>
    <row r="95" spans="1:102" ht="15" customHeight="1" x14ac:dyDescent="0.25">
      <c r="A95" s="5724" t="s">
        <v>141</v>
      </c>
      <c r="B95" s="5729" t="s">
        <v>142</v>
      </c>
      <c r="C95" s="5730"/>
      <c r="D95" s="5730"/>
      <c r="E95" s="5730"/>
      <c r="F95" s="5730"/>
      <c r="G95" s="5730"/>
      <c r="H95" s="5730"/>
      <c r="I95" s="5730"/>
      <c r="J95" s="5730"/>
      <c r="K95" s="5730"/>
      <c r="L95" s="5750" t="s">
        <v>143</v>
      </c>
    </row>
    <row r="96" spans="1:102" ht="15" customHeight="1" x14ac:dyDescent="0.25">
      <c r="A96" s="5725"/>
      <c r="B96" s="5726" t="s">
        <v>77</v>
      </c>
      <c r="C96" s="5738" t="s">
        <v>144</v>
      </c>
      <c r="D96" s="5724" t="s">
        <v>145</v>
      </c>
      <c r="E96" s="5724"/>
      <c r="F96" s="5729" t="s">
        <v>146</v>
      </c>
      <c r="G96" s="5730"/>
      <c r="H96" s="5730"/>
      <c r="I96" s="5730"/>
      <c r="J96" s="5730"/>
      <c r="K96" s="5730"/>
      <c r="L96" s="5751"/>
    </row>
    <row r="97" spans="1:99" ht="23.25" customHeight="1" x14ac:dyDescent="0.25">
      <c r="A97" s="5725"/>
      <c r="B97" s="5728"/>
      <c r="C97" s="5739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752"/>
    </row>
    <row r="98" spans="1:99" x14ac:dyDescent="0.25">
      <c r="A98" s="2116" t="s">
        <v>155</v>
      </c>
      <c r="B98" s="2117">
        <f t="shared" ref="B98:B111" si="77">SUM(C98:K98)</f>
        <v>0</v>
      </c>
      <c r="C98" s="2118"/>
      <c r="D98" s="2119"/>
      <c r="E98" s="2120"/>
      <c r="F98" s="2119"/>
      <c r="G98" s="2121"/>
      <c r="H98" s="2121"/>
      <c r="I98" s="2121"/>
      <c r="J98" s="2121"/>
      <c r="K98" s="2122"/>
      <c r="L98" s="2120"/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0</v>
      </c>
      <c r="C99" s="2125"/>
      <c r="D99" s="2126"/>
      <c r="E99" s="2127"/>
      <c r="F99" s="2126"/>
      <c r="G99" s="2128"/>
      <c r="H99" s="2128"/>
      <c r="I99" s="2128"/>
      <c r="J99" s="2128"/>
      <c r="K99" s="2129"/>
      <c r="L99" s="2127"/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0</v>
      </c>
      <c r="C100" s="2125"/>
      <c r="D100" s="2126"/>
      <c r="E100" s="2127"/>
      <c r="F100" s="2126"/>
      <c r="G100" s="2128"/>
      <c r="H100" s="2128"/>
      <c r="I100" s="2128"/>
      <c r="J100" s="2128"/>
      <c r="K100" s="2129"/>
      <c r="L100" s="2127"/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0</v>
      </c>
      <c r="C101" s="2125"/>
      <c r="D101" s="2126"/>
      <c r="E101" s="2127"/>
      <c r="F101" s="2126"/>
      <c r="G101" s="2128"/>
      <c r="H101" s="2128"/>
      <c r="I101" s="2128"/>
      <c r="J101" s="2128"/>
      <c r="K101" s="2129"/>
      <c r="L101" s="2127"/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0</v>
      </c>
      <c r="C102" s="2125"/>
      <c r="D102" s="2126"/>
      <c r="E102" s="2127"/>
      <c r="F102" s="2126"/>
      <c r="G102" s="2128"/>
      <c r="H102" s="2128"/>
      <c r="I102" s="2128"/>
      <c r="J102" s="2128"/>
      <c r="K102" s="2129"/>
      <c r="L102" s="2127"/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0</v>
      </c>
      <c r="C103" s="2125"/>
      <c r="D103" s="2126"/>
      <c r="E103" s="2127"/>
      <c r="F103" s="2126"/>
      <c r="G103" s="2128"/>
      <c r="H103" s="2128"/>
      <c r="I103" s="2128"/>
      <c r="J103" s="2128"/>
      <c r="K103" s="2129"/>
      <c r="L103" s="2127"/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0</v>
      </c>
      <c r="C104" s="2125"/>
      <c r="D104" s="2126"/>
      <c r="E104" s="2127"/>
      <c r="F104" s="2126"/>
      <c r="G104" s="2128"/>
      <c r="H104" s="2128"/>
      <c r="I104" s="2128"/>
      <c r="J104" s="2128"/>
      <c r="K104" s="2129"/>
      <c r="L104" s="2127"/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0</v>
      </c>
      <c r="C105" s="2125"/>
      <c r="D105" s="2126"/>
      <c r="E105" s="2127"/>
      <c r="F105" s="2126"/>
      <c r="G105" s="2128"/>
      <c r="H105" s="2128"/>
      <c r="I105" s="2128"/>
      <c r="J105" s="2128"/>
      <c r="K105" s="2129"/>
      <c r="L105" s="2127"/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0</v>
      </c>
      <c r="C106" s="2125"/>
      <c r="D106" s="2126"/>
      <c r="E106" s="2127"/>
      <c r="F106" s="2126"/>
      <c r="G106" s="2128"/>
      <c r="H106" s="2128"/>
      <c r="I106" s="2128"/>
      <c r="J106" s="2128"/>
      <c r="K106" s="2129"/>
      <c r="L106" s="2127"/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0</v>
      </c>
      <c r="C107" s="2125"/>
      <c r="D107" s="2126"/>
      <c r="E107" s="2127"/>
      <c r="F107" s="2126"/>
      <c r="G107" s="2128"/>
      <c r="H107" s="2128"/>
      <c r="I107" s="2128"/>
      <c r="J107" s="2128"/>
      <c r="K107" s="2129"/>
      <c r="L107" s="2127"/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/>
      <c r="D108" s="2126"/>
      <c r="E108" s="2127"/>
      <c r="F108" s="2126"/>
      <c r="G108" s="2128"/>
      <c r="H108" s="2128"/>
      <c r="I108" s="2128"/>
      <c r="J108" s="2128"/>
      <c r="K108" s="2129"/>
      <c r="L108" s="2127"/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/>
      <c r="D109" s="2126"/>
      <c r="E109" s="2127"/>
      <c r="F109" s="2126"/>
      <c r="G109" s="2128"/>
      <c r="H109" s="2128"/>
      <c r="I109" s="2128"/>
      <c r="J109" s="2128"/>
      <c r="K109" s="2129"/>
      <c r="L109" s="2127"/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/>
      <c r="D110" s="2133"/>
      <c r="E110" s="2134"/>
      <c r="F110" s="2133"/>
      <c r="G110" s="2135"/>
      <c r="H110" s="2135"/>
      <c r="I110" s="2135"/>
      <c r="J110" s="2135"/>
      <c r="K110" s="2136"/>
      <c r="L110" s="2134"/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0</v>
      </c>
      <c r="C111" s="2138">
        <f t="shared" ref="C111:L111" si="81">SUM(C98:C110)</f>
        <v>0</v>
      </c>
      <c r="D111" s="2139">
        <f t="shared" si="81"/>
        <v>0</v>
      </c>
      <c r="E111" s="2140">
        <f t="shared" si="81"/>
        <v>0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723" t="s">
        <v>168</v>
      </c>
      <c r="B113" s="5723"/>
      <c r="C113" s="5723"/>
      <c r="D113" s="5723"/>
      <c r="E113" s="5723"/>
      <c r="F113" s="5723"/>
      <c r="G113" s="5723"/>
      <c r="H113" s="5723"/>
      <c r="I113" s="5723"/>
      <c r="J113" s="5723"/>
      <c r="K113" s="5723"/>
      <c r="L113" s="5723"/>
      <c r="M113" s="2146"/>
      <c r="N113" s="2146"/>
    </row>
    <row r="114" spans="1:99" ht="15" customHeight="1" x14ac:dyDescent="0.25">
      <c r="A114" s="5724" t="s">
        <v>141</v>
      </c>
      <c r="B114" s="5729" t="s">
        <v>169</v>
      </c>
      <c r="C114" s="5730"/>
      <c r="D114" s="5730"/>
      <c r="E114" s="5730"/>
      <c r="F114" s="5730"/>
      <c r="G114" s="5730"/>
      <c r="H114" s="5730"/>
      <c r="I114" s="5730"/>
      <c r="J114" s="5730"/>
      <c r="K114" s="5730"/>
      <c r="L114" s="5750" t="s">
        <v>143</v>
      </c>
    </row>
    <row r="115" spans="1:99" ht="15" customHeight="1" x14ac:dyDescent="0.25">
      <c r="A115" s="5725"/>
      <c r="B115" s="5726" t="s">
        <v>77</v>
      </c>
      <c r="C115" s="5738" t="s">
        <v>144</v>
      </c>
      <c r="D115" s="5724" t="s">
        <v>145</v>
      </c>
      <c r="E115" s="5724"/>
      <c r="F115" s="5729" t="s">
        <v>146</v>
      </c>
      <c r="G115" s="5730"/>
      <c r="H115" s="5730"/>
      <c r="I115" s="5730"/>
      <c r="J115" s="5730"/>
      <c r="K115" s="5730"/>
      <c r="L115" s="5751"/>
    </row>
    <row r="116" spans="1:99" ht="27" customHeight="1" x14ac:dyDescent="0.25">
      <c r="A116" s="5725"/>
      <c r="B116" s="5728"/>
      <c r="C116" s="5739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752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753" t="s">
        <v>170</v>
      </c>
      <c r="B132" s="5753"/>
      <c r="C132" s="5753"/>
      <c r="D132" s="5753"/>
      <c r="E132" s="5753"/>
      <c r="F132" s="5753"/>
      <c r="G132" s="5753"/>
      <c r="H132" s="5753"/>
      <c r="I132" s="5753"/>
      <c r="J132" s="5753"/>
      <c r="K132" s="5753"/>
      <c r="L132" s="2149"/>
    </row>
    <row r="133" spans="1:99" ht="15" customHeight="1" x14ac:dyDescent="0.25">
      <c r="A133" s="5724" t="s">
        <v>141</v>
      </c>
      <c r="B133" s="5729" t="s">
        <v>169</v>
      </c>
      <c r="C133" s="5730"/>
      <c r="D133" s="5730"/>
      <c r="E133" s="5730"/>
      <c r="F133" s="5730"/>
      <c r="G133" s="5730"/>
      <c r="H133" s="5730"/>
      <c r="I133" s="5730"/>
      <c r="J133" s="5730"/>
      <c r="K133" s="5730"/>
      <c r="L133" s="5750" t="s">
        <v>143</v>
      </c>
    </row>
    <row r="134" spans="1:99" ht="15" customHeight="1" x14ac:dyDescent="0.25">
      <c r="A134" s="5725"/>
      <c r="B134" s="5726" t="s">
        <v>77</v>
      </c>
      <c r="C134" s="5738" t="s">
        <v>144</v>
      </c>
      <c r="D134" s="5724" t="s">
        <v>145</v>
      </c>
      <c r="E134" s="5724"/>
      <c r="F134" s="5729" t="s">
        <v>146</v>
      </c>
      <c r="G134" s="5730"/>
      <c r="H134" s="5730"/>
      <c r="I134" s="5730"/>
      <c r="J134" s="5730"/>
      <c r="K134" s="5730"/>
      <c r="L134" s="5751"/>
    </row>
    <row r="135" spans="1:99" ht="31.5" x14ac:dyDescent="0.25">
      <c r="A135" s="5725"/>
      <c r="B135" s="5728"/>
      <c r="C135" s="5739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752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723" t="s">
        <v>172</v>
      </c>
      <c r="B151" s="5723"/>
      <c r="C151" s="5723"/>
      <c r="D151" s="5723"/>
      <c r="E151" s="5723"/>
      <c r="F151" s="5723"/>
      <c r="G151" s="5723"/>
      <c r="H151" s="5723"/>
      <c r="I151" s="5723"/>
      <c r="J151" s="5723"/>
      <c r="K151" s="5723"/>
      <c r="L151" s="5723"/>
      <c r="M151" s="5723"/>
      <c r="N151" s="2146"/>
    </row>
    <row r="152" spans="1:99" ht="18" customHeight="1" x14ac:dyDescent="0.25">
      <c r="A152" s="5724" t="s">
        <v>173</v>
      </c>
      <c r="B152" s="5726" t="s">
        <v>174</v>
      </c>
      <c r="C152" s="5730" t="s">
        <v>175</v>
      </c>
      <c r="D152" s="5730"/>
      <c r="E152" s="5730"/>
      <c r="F152" s="5730"/>
      <c r="G152" s="5732" t="s">
        <v>176</v>
      </c>
      <c r="H152" s="5742" t="s">
        <v>177</v>
      </c>
      <c r="I152" s="5729" t="s">
        <v>178</v>
      </c>
      <c r="J152" s="5730"/>
      <c r="K152" s="5730"/>
      <c r="L152" s="5731"/>
      <c r="M152" s="5735" t="s">
        <v>179</v>
      </c>
    </row>
    <row r="153" spans="1:99" ht="18" customHeight="1" x14ac:dyDescent="0.25">
      <c r="A153" s="5725"/>
      <c r="B153" s="5727"/>
      <c r="C153" s="5738" t="s">
        <v>180</v>
      </c>
      <c r="D153" s="5729" t="s">
        <v>146</v>
      </c>
      <c r="E153" s="5730"/>
      <c r="F153" s="5730"/>
      <c r="G153" s="5733"/>
      <c r="H153" s="5743"/>
      <c r="I153" s="5726" t="s">
        <v>180</v>
      </c>
      <c r="J153" s="5729" t="s">
        <v>146</v>
      </c>
      <c r="K153" s="5730"/>
      <c r="L153" s="5731"/>
      <c r="M153" s="5736"/>
    </row>
    <row r="154" spans="1:99" ht="18" customHeight="1" x14ac:dyDescent="0.25">
      <c r="A154" s="5725"/>
      <c r="B154" s="5728"/>
      <c r="C154" s="5739"/>
      <c r="D154" s="2114" t="s">
        <v>181</v>
      </c>
      <c r="E154" s="2115" t="s">
        <v>182</v>
      </c>
      <c r="F154" s="2111" t="s">
        <v>183</v>
      </c>
      <c r="G154" s="5734"/>
      <c r="H154" s="5744"/>
      <c r="I154" s="5728"/>
      <c r="J154" s="2114" t="s">
        <v>181</v>
      </c>
      <c r="K154" s="2115" t="s">
        <v>182</v>
      </c>
      <c r="L154" s="2150" t="s">
        <v>183</v>
      </c>
      <c r="M154" s="5737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723" t="s">
        <v>184</v>
      </c>
      <c r="B168" s="5723"/>
      <c r="C168" s="5723"/>
      <c r="D168" s="5723"/>
      <c r="E168" s="5723"/>
      <c r="F168" s="5723"/>
      <c r="G168" s="5723"/>
      <c r="H168" s="5723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740" t="s">
        <v>173</v>
      </c>
      <c r="B169" s="5726" t="s">
        <v>77</v>
      </c>
      <c r="C169" s="5730" t="s">
        <v>185</v>
      </c>
      <c r="D169" s="5730"/>
      <c r="E169" s="5730"/>
      <c r="F169" s="5731"/>
      <c r="G169" s="5732" t="s">
        <v>176</v>
      </c>
      <c r="H169" s="5735" t="s">
        <v>186</v>
      </c>
    </row>
    <row r="170" spans="1:100" ht="15" customHeight="1" x14ac:dyDescent="0.25">
      <c r="A170" s="5741"/>
      <c r="B170" s="5727"/>
      <c r="C170" s="5738" t="s">
        <v>180</v>
      </c>
      <c r="D170" s="5729" t="s">
        <v>146</v>
      </c>
      <c r="E170" s="5730"/>
      <c r="F170" s="5730"/>
      <c r="G170" s="5733"/>
      <c r="H170" s="5736"/>
    </row>
    <row r="171" spans="1:100" x14ac:dyDescent="0.25">
      <c r="A171" s="5741"/>
      <c r="B171" s="5728"/>
      <c r="C171" s="5739"/>
      <c r="D171" s="2114" t="s">
        <v>181</v>
      </c>
      <c r="E171" s="2115" t="s">
        <v>182</v>
      </c>
      <c r="F171" s="2111" t="s">
        <v>183</v>
      </c>
      <c r="G171" s="5734"/>
      <c r="H171" s="5737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723" t="s">
        <v>188</v>
      </c>
      <c r="B185" s="5723"/>
      <c r="C185" s="5723"/>
      <c r="D185" s="5723"/>
      <c r="E185" s="5723"/>
      <c r="F185" s="5723"/>
      <c r="G185" s="5723"/>
      <c r="H185" s="5723"/>
      <c r="I185" s="2146"/>
      <c r="J185" s="2146"/>
      <c r="K185" s="2146"/>
      <c r="L185" s="2146"/>
      <c r="M185" s="2146"/>
    </row>
    <row r="186" spans="1:100" ht="15" customHeight="1" x14ac:dyDescent="0.25">
      <c r="A186" s="5724" t="s">
        <v>173</v>
      </c>
      <c r="B186" s="5726" t="s">
        <v>77</v>
      </c>
      <c r="C186" s="5729" t="s">
        <v>185</v>
      </c>
      <c r="D186" s="5730"/>
      <c r="E186" s="5730"/>
      <c r="F186" s="5731"/>
      <c r="G186" s="5732" t="s">
        <v>176</v>
      </c>
      <c r="H186" s="5735" t="s">
        <v>186</v>
      </c>
      <c r="K186" s="2145"/>
    </row>
    <row r="187" spans="1:100" ht="15" customHeight="1" x14ac:dyDescent="0.25">
      <c r="A187" s="5725"/>
      <c r="B187" s="5727"/>
      <c r="C187" s="5738" t="s">
        <v>180</v>
      </c>
      <c r="D187" s="5729" t="s">
        <v>146</v>
      </c>
      <c r="E187" s="5730"/>
      <c r="F187" s="5730"/>
      <c r="G187" s="5733"/>
      <c r="H187" s="5736"/>
      <c r="K187" s="2145"/>
    </row>
    <row r="188" spans="1:100" x14ac:dyDescent="0.25">
      <c r="A188" s="5725"/>
      <c r="B188" s="5728"/>
      <c r="C188" s="5739"/>
      <c r="D188" s="2114" t="s">
        <v>181</v>
      </c>
      <c r="E188" s="2115" t="s">
        <v>182</v>
      </c>
      <c r="F188" s="2150" t="s">
        <v>189</v>
      </c>
      <c r="G188" s="5734"/>
      <c r="H188" s="5737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422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25" zoomScaleNormal="100" workbookViewId="0">
      <selection activeCell="E34" sqref="E34: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LAUTARO (09108)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</row>
    <row r="4" spans="1:85" x14ac:dyDescent="0.25">
      <c r="A4" s="50" t="str">
        <f>CONCATENATE("MES: ",NOMBRE!B6, " (",NOMBRE!C6,NOMBRE!D6,")")</f>
        <v>MES: ENERO (01)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819" t="s">
        <v>190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5819"/>
      <c r="AD6" s="5819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749" t="s">
        <v>191</v>
      </c>
      <c r="B8" s="5749"/>
      <c r="C8" s="5749"/>
      <c r="D8" s="5749"/>
      <c r="E8" s="5749"/>
      <c r="F8" s="5749"/>
      <c r="G8" s="5749"/>
      <c r="H8" s="5749"/>
      <c r="I8" s="5749"/>
      <c r="J8" s="5749"/>
      <c r="K8" s="5749"/>
      <c r="L8" s="5749"/>
      <c r="M8" s="5749"/>
      <c r="N8" s="5749"/>
      <c r="O8" s="5749"/>
      <c r="P8" s="5749"/>
      <c r="Q8" s="5749"/>
      <c r="R8" s="5749"/>
      <c r="S8" s="5749"/>
      <c r="T8" s="5749"/>
      <c r="U8" s="5749"/>
      <c r="V8" s="5749"/>
      <c r="W8" s="5749"/>
      <c r="X8" s="5749"/>
      <c r="Y8" s="5749"/>
      <c r="Z8" s="5749"/>
      <c r="AA8" s="5749"/>
      <c r="AB8" s="5749"/>
      <c r="AC8" s="5749"/>
      <c r="AD8" s="5749"/>
      <c r="AE8" s="5749"/>
      <c r="AF8" s="5749"/>
    </row>
    <row r="9" spans="1:85" ht="15" customHeight="1" x14ac:dyDescent="0.25">
      <c r="A9" s="5786" t="s">
        <v>27</v>
      </c>
      <c r="B9" s="5763" t="s">
        <v>77</v>
      </c>
      <c r="C9" s="5761"/>
      <c r="D9" s="5826"/>
      <c r="E9" s="5741" t="s">
        <v>44</v>
      </c>
      <c r="F9" s="5827"/>
      <c r="G9" s="5741" t="s">
        <v>45</v>
      </c>
      <c r="H9" s="5757"/>
      <c r="I9" s="5741" t="s">
        <v>46</v>
      </c>
      <c r="J9" s="5757"/>
      <c r="K9" s="5741" t="s">
        <v>47</v>
      </c>
      <c r="L9" s="5757"/>
      <c r="M9" s="5741" t="s">
        <v>48</v>
      </c>
      <c r="N9" s="5757"/>
      <c r="O9" s="5741" t="s">
        <v>49</v>
      </c>
      <c r="P9" s="5757"/>
      <c r="Q9" s="5741" t="s">
        <v>50</v>
      </c>
      <c r="R9" s="5757"/>
      <c r="S9" s="5741" t="s">
        <v>51</v>
      </c>
      <c r="T9" s="5757"/>
      <c r="U9" s="5741" t="s">
        <v>52</v>
      </c>
      <c r="V9" s="5757"/>
      <c r="W9" s="5741" t="s">
        <v>53</v>
      </c>
      <c r="X9" s="5757"/>
      <c r="Y9" s="5741" t="s">
        <v>54</v>
      </c>
      <c r="Z9" s="5757"/>
      <c r="AA9" s="5741" t="s">
        <v>55</v>
      </c>
      <c r="AB9" s="5757"/>
      <c r="AC9" s="5741" t="s">
        <v>56</v>
      </c>
      <c r="AD9" s="5757"/>
      <c r="AE9" s="5741" t="s">
        <v>57</v>
      </c>
      <c r="AF9" s="5779"/>
      <c r="AG9" s="5828" t="s">
        <v>36</v>
      </c>
      <c r="AH9" s="5758" t="s">
        <v>37</v>
      </c>
    </row>
    <row r="10" spans="1:85" ht="15" customHeight="1" x14ac:dyDescent="0.25">
      <c r="A10" s="5825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67"/>
      <c r="AH10" s="5760"/>
    </row>
    <row r="11" spans="1:85" ht="15" customHeight="1" x14ac:dyDescent="0.25">
      <c r="A11" s="2168" t="s">
        <v>192</v>
      </c>
      <c r="B11" s="2169">
        <f>SUM(B12:B17)</f>
        <v>17</v>
      </c>
      <c r="C11" s="2073">
        <f>SUM(C12:C17)</f>
        <v>5</v>
      </c>
      <c r="D11" s="2074">
        <f>SUM(D12:D17)</f>
        <v>12</v>
      </c>
      <c r="E11" s="2073">
        <f>SUM(E12:E17)</f>
        <v>0</v>
      </c>
      <c r="F11" s="2170">
        <f t="shared" ref="F11:AF11" si="0">SUM(F12:F17)</f>
        <v>0</v>
      </c>
      <c r="G11" s="2073">
        <f t="shared" si="0"/>
        <v>1</v>
      </c>
      <c r="H11" s="2171">
        <f t="shared" si="0"/>
        <v>0</v>
      </c>
      <c r="I11" s="2169">
        <f t="shared" si="0"/>
        <v>0</v>
      </c>
      <c r="J11" s="2171">
        <f t="shared" si="0"/>
        <v>1</v>
      </c>
      <c r="K11" s="2169">
        <f t="shared" si="0"/>
        <v>0</v>
      </c>
      <c r="L11" s="2171">
        <f t="shared" si="0"/>
        <v>1</v>
      </c>
      <c r="M11" s="2169">
        <f t="shared" si="0"/>
        <v>0</v>
      </c>
      <c r="N11" s="2171">
        <f t="shared" si="0"/>
        <v>0</v>
      </c>
      <c r="O11" s="2169">
        <f t="shared" si="0"/>
        <v>1</v>
      </c>
      <c r="P11" s="2171">
        <f t="shared" si="0"/>
        <v>1</v>
      </c>
      <c r="Q11" s="2169">
        <f t="shared" si="0"/>
        <v>0</v>
      </c>
      <c r="R11" s="2171">
        <f t="shared" si="0"/>
        <v>0</v>
      </c>
      <c r="S11" s="2169">
        <f t="shared" si="0"/>
        <v>0</v>
      </c>
      <c r="T11" s="2171">
        <f t="shared" si="0"/>
        <v>2</v>
      </c>
      <c r="U11" s="2169">
        <f t="shared" si="0"/>
        <v>0</v>
      </c>
      <c r="V11" s="2171">
        <f t="shared" si="0"/>
        <v>1</v>
      </c>
      <c r="W11" s="2169">
        <f t="shared" si="0"/>
        <v>0</v>
      </c>
      <c r="X11" s="2171">
        <f t="shared" si="0"/>
        <v>1</v>
      </c>
      <c r="Y11" s="2169">
        <f t="shared" si="0"/>
        <v>1</v>
      </c>
      <c r="Z11" s="2171">
        <f t="shared" si="0"/>
        <v>2</v>
      </c>
      <c r="AA11" s="2169">
        <f t="shared" si="0"/>
        <v>1</v>
      </c>
      <c r="AB11" s="2171">
        <f t="shared" si="0"/>
        <v>0</v>
      </c>
      <c r="AC11" s="2169">
        <f t="shared" si="0"/>
        <v>1</v>
      </c>
      <c r="AD11" s="2171">
        <f t="shared" si="0"/>
        <v>1</v>
      </c>
      <c r="AE11" s="2169">
        <f t="shared" si="0"/>
        <v>0</v>
      </c>
      <c r="AF11" s="2073">
        <f t="shared" si="0"/>
        <v>2</v>
      </c>
      <c r="AG11" s="2172">
        <f>SUM(AG12:AG17)</f>
        <v>0</v>
      </c>
      <c r="AH11" s="2074">
        <f>SUM(AH12:AH17)</f>
        <v>0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/>
      <c r="F12" s="905"/>
      <c r="G12" s="327"/>
      <c r="H12" s="905"/>
      <c r="I12" s="327"/>
      <c r="J12" s="905"/>
      <c r="K12" s="327"/>
      <c r="L12" s="905"/>
      <c r="M12" s="327"/>
      <c r="N12" s="905"/>
      <c r="O12" s="327"/>
      <c r="P12" s="905"/>
      <c r="Q12" s="327"/>
      <c r="R12" s="905"/>
      <c r="S12" s="327"/>
      <c r="T12" s="905"/>
      <c r="U12" s="327"/>
      <c r="V12" s="905"/>
      <c r="W12" s="327"/>
      <c r="X12" s="905"/>
      <c r="Y12" s="327"/>
      <c r="Z12" s="905"/>
      <c r="AA12" s="327"/>
      <c r="AB12" s="905"/>
      <c r="AC12" s="327"/>
      <c r="AD12" s="905"/>
      <c r="AE12" s="327"/>
      <c r="AF12" s="1026"/>
      <c r="AG12" s="337"/>
      <c r="AH12" s="142"/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16</v>
      </c>
      <c r="C13" s="479">
        <f>SUM(E13+G13+I13+K13+M13+O13+Q13+S13+U13+W13+Y13+AA13+AC13+AE13)</f>
        <v>4</v>
      </c>
      <c r="D13" s="480">
        <f>SUM(F13+H13+J13+L13+N13+P13+R13+T13+V13+X13+Z13+AB13+AD13+AF13)</f>
        <v>12</v>
      </c>
      <c r="E13" s="2068"/>
      <c r="F13" s="2003"/>
      <c r="G13" s="329">
        <v>1</v>
      </c>
      <c r="H13" s="2003"/>
      <c r="I13" s="329"/>
      <c r="J13" s="2003">
        <v>1</v>
      </c>
      <c r="K13" s="329"/>
      <c r="L13" s="2003">
        <v>1</v>
      </c>
      <c r="M13" s="329"/>
      <c r="N13" s="2003"/>
      <c r="O13" s="329"/>
      <c r="P13" s="2003">
        <v>1</v>
      </c>
      <c r="Q13" s="329"/>
      <c r="R13" s="2003"/>
      <c r="S13" s="329"/>
      <c r="T13" s="2003">
        <v>2</v>
      </c>
      <c r="U13" s="329"/>
      <c r="V13" s="2003">
        <v>1</v>
      </c>
      <c r="W13" s="329"/>
      <c r="X13" s="2003">
        <v>1</v>
      </c>
      <c r="Y13" s="329">
        <v>1</v>
      </c>
      <c r="Z13" s="2003">
        <v>2</v>
      </c>
      <c r="AA13" s="329">
        <v>1</v>
      </c>
      <c r="AB13" s="2003"/>
      <c r="AC13" s="329">
        <v>1</v>
      </c>
      <c r="AD13" s="2003">
        <v>1</v>
      </c>
      <c r="AE13" s="329"/>
      <c r="AF13" s="332">
        <v>2</v>
      </c>
      <c r="AG13" s="337">
        <v>0</v>
      </c>
      <c r="AH13" s="142">
        <v>0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0</v>
      </c>
      <c r="C14" s="479">
        <f t="shared" ref="C14:D17" si="6">SUM(E14+G14+I14+K14+M14+O14+Q14+S14+U14+W14+Y14+AA14+AC14+AE14)</f>
        <v>0</v>
      </c>
      <c r="D14" s="480">
        <f t="shared" si="6"/>
        <v>0</v>
      </c>
      <c r="E14" s="44"/>
      <c r="F14" s="905"/>
      <c r="G14" s="327"/>
      <c r="H14" s="905"/>
      <c r="I14" s="327"/>
      <c r="J14" s="905"/>
      <c r="K14" s="327"/>
      <c r="L14" s="905"/>
      <c r="M14" s="327"/>
      <c r="N14" s="905"/>
      <c r="O14" s="327"/>
      <c r="P14" s="905"/>
      <c r="Q14" s="327"/>
      <c r="R14" s="905"/>
      <c r="S14" s="327"/>
      <c r="T14" s="905"/>
      <c r="U14" s="327"/>
      <c r="V14" s="905"/>
      <c r="W14" s="327"/>
      <c r="X14" s="905"/>
      <c r="Y14" s="327"/>
      <c r="Z14" s="905"/>
      <c r="AA14" s="327"/>
      <c r="AB14" s="905"/>
      <c r="AC14" s="327"/>
      <c r="AD14" s="905"/>
      <c r="AE14" s="327"/>
      <c r="AF14" s="1026"/>
      <c r="AG14" s="337"/>
      <c r="AH14" s="142"/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1</v>
      </c>
      <c r="C15" s="479">
        <f t="shared" si="6"/>
        <v>1</v>
      </c>
      <c r="D15" s="480">
        <f t="shared" si="6"/>
        <v>0</v>
      </c>
      <c r="E15" s="44"/>
      <c r="F15" s="905"/>
      <c r="G15" s="327"/>
      <c r="H15" s="905"/>
      <c r="I15" s="327"/>
      <c r="J15" s="905"/>
      <c r="K15" s="327"/>
      <c r="L15" s="905"/>
      <c r="M15" s="327"/>
      <c r="N15" s="905"/>
      <c r="O15" s="327">
        <v>1</v>
      </c>
      <c r="P15" s="905"/>
      <c r="Q15" s="327"/>
      <c r="R15" s="905"/>
      <c r="S15" s="327"/>
      <c r="T15" s="905"/>
      <c r="U15" s="327"/>
      <c r="V15" s="905"/>
      <c r="W15" s="327"/>
      <c r="X15" s="905"/>
      <c r="Y15" s="327"/>
      <c r="Z15" s="905"/>
      <c r="AA15" s="327"/>
      <c r="AB15" s="905"/>
      <c r="AC15" s="327"/>
      <c r="AD15" s="905"/>
      <c r="AE15" s="327"/>
      <c r="AF15" s="1026"/>
      <c r="AG15" s="337">
        <v>0</v>
      </c>
      <c r="AH15" s="142">
        <v>0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/>
      <c r="F16" s="905"/>
      <c r="G16" s="327"/>
      <c r="H16" s="905"/>
      <c r="I16" s="327"/>
      <c r="J16" s="905"/>
      <c r="K16" s="327"/>
      <c r="L16" s="905"/>
      <c r="M16" s="327"/>
      <c r="N16" s="905"/>
      <c r="O16" s="327"/>
      <c r="P16" s="905"/>
      <c r="Q16" s="327"/>
      <c r="R16" s="905"/>
      <c r="S16" s="327"/>
      <c r="T16" s="905"/>
      <c r="U16" s="327"/>
      <c r="V16" s="905"/>
      <c r="W16" s="327"/>
      <c r="X16" s="905"/>
      <c r="Y16" s="327"/>
      <c r="Z16" s="905"/>
      <c r="AA16" s="327"/>
      <c r="AB16" s="905"/>
      <c r="AC16" s="327"/>
      <c r="AD16" s="905"/>
      <c r="AE16" s="327"/>
      <c r="AF16" s="1026"/>
      <c r="AG16" s="337"/>
      <c r="AH16" s="142"/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/>
      <c r="F17" s="2009"/>
      <c r="G17" s="876"/>
      <c r="H17" s="2009"/>
      <c r="I17" s="876"/>
      <c r="J17" s="2009"/>
      <c r="K17" s="876"/>
      <c r="L17" s="2009"/>
      <c r="M17" s="876"/>
      <c r="N17" s="2009"/>
      <c r="O17" s="876"/>
      <c r="P17" s="2009"/>
      <c r="Q17" s="876"/>
      <c r="R17" s="2009"/>
      <c r="S17" s="876"/>
      <c r="T17" s="2009"/>
      <c r="U17" s="876"/>
      <c r="V17" s="2009"/>
      <c r="W17" s="876"/>
      <c r="X17" s="2009"/>
      <c r="Y17" s="876"/>
      <c r="Z17" s="2009"/>
      <c r="AA17" s="876"/>
      <c r="AB17" s="325"/>
      <c r="AC17" s="1940"/>
      <c r="AD17" s="325"/>
      <c r="AE17" s="1940"/>
      <c r="AF17" s="326"/>
      <c r="AG17" s="1913"/>
      <c r="AH17" s="877"/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749" t="s">
        <v>195</v>
      </c>
      <c r="B18" s="5749"/>
      <c r="C18" s="5749"/>
      <c r="D18" s="5749"/>
      <c r="E18" s="5749"/>
      <c r="F18" s="5749"/>
      <c r="G18" s="5749"/>
      <c r="H18" s="5749"/>
      <c r="I18" s="5749"/>
      <c r="J18" s="5749"/>
      <c r="K18" s="5749"/>
      <c r="L18" s="5749"/>
      <c r="M18" s="5749"/>
      <c r="N18" s="5749"/>
      <c r="O18" s="5749"/>
      <c r="P18" s="5749"/>
      <c r="Q18" s="5749"/>
      <c r="R18" s="5749"/>
      <c r="S18" s="5749"/>
      <c r="T18" s="5749"/>
      <c r="U18" s="5749"/>
      <c r="V18" s="5749"/>
      <c r="W18" s="5749"/>
      <c r="X18" s="5749"/>
      <c r="Y18" s="5749"/>
      <c r="Z18" s="5749"/>
      <c r="AA18" s="5749"/>
      <c r="AB18" s="5749"/>
      <c r="AC18" s="5749"/>
      <c r="AD18" s="5749"/>
      <c r="AE18" s="5749"/>
      <c r="AF18" s="5749"/>
      <c r="AG18" s="5"/>
      <c r="AH18" s="5"/>
    </row>
    <row r="19" spans="1:86" ht="15" customHeight="1" x14ac:dyDescent="0.25">
      <c r="A19" s="5829" t="s">
        <v>196</v>
      </c>
      <c r="B19" s="5763" t="s">
        <v>77</v>
      </c>
      <c r="C19" s="5761"/>
      <c r="D19" s="5826"/>
      <c r="E19" s="5741" t="s">
        <v>44</v>
      </c>
      <c r="F19" s="5827"/>
      <c r="G19" s="5741" t="s">
        <v>45</v>
      </c>
      <c r="H19" s="5757"/>
      <c r="I19" s="5741" t="s">
        <v>46</v>
      </c>
      <c r="J19" s="5757"/>
      <c r="K19" s="5741" t="s">
        <v>47</v>
      </c>
      <c r="L19" s="5757"/>
      <c r="M19" s="5741" t="s">
        <v>48</v>
      </c>
      <c r="N19" s="5757"/>
      <c r="O19" s="5741" t="s">
        <v>49</v>
      </c>
      <c r="P19" s="5757"/>
      <c r="Q19" s="5741" t="s">
        <v>50</v>
      </c>
      <c r="R19" s="5757"/>
      <c r="S19" s="5741" t="s">
        <v>51</v>
      </c>
      <c r="T19" s="5757"/>
      <c r="U19" s="5741" t="s">
        <v>52</v>
      </c>
      <c r="V19" s="5757"/>
      <c r="W19" s="5741" t="s">
        <v>53</v>
      </c>
      <c r="X19" s="5757"/>
      <c r="Y19" s="5741" t="s">
        <v>54</v>
      </c>
      <c r="Z19" s="5757"/>
      <c r="AA19" s="5741" t="s">
        <v>55</v>
      </c>
      <c r="AB19" s="5757"/>
      <c r="AC19" s="5741" t="s">
        <v>56</v>
      </c>
      <c r="AD19" s="5757"/>
      <c r="AE19" s="5741" t="s">
        <v>57</v>
      </c>
      <c r="AF19" s="5779"/>
      <c r="AG19" s="5828" t="s">
        <v>36</v>
      </c>
      <c r="AH19" s="5758" t="s">
        <v>37</v>
      </c>
    </row>
    <row r="20" spans="1:86" ht="15" customHeight="1" x14ac:dyDescent="0.25">
      <c r="A20" s="5830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67"/>
      <c r="AH20" s="5760"/>
    </row>
    <row r="21" spans="1:86" ht="15" customHeight="1" x14ac:dyDescent="0.25">
      <c r="A21" s="2168" t="s">
        <v>77</v>
      </c>
      <c r="B21" s="2169">
        <f>SUM(B22:B25)</f>
        <v>17</v>
      </c>
      <c r="C21" s="2073">
        <f>SUM(C22:C25)</f>
        <v>5</v>
      </c>
      <c r="D21" s="2074">
        <f>SUM(D22:D25)</f>
        <v>12</v>
      </c>
      <c r="E21" s="2169">
        <f t="shared" ref="E21:AF21" si="7">SUM(E22:E25)</f>
        <v>0</v>
      </c>
      <c r="F21" s="2170">
        <f t="shared" si="7"/>
        <v>0</v>
      </c>
      <c r="G21" s="2169">
        <f t="shared" si="7"/>
        <v>1</v>
      </c>
      <c r="H21" s="2170">
        <f t="shared" si="7"/>
        <v>0</v>
      </c>
      <c r="I21" s="2169">
        <f t="shared" si="7"/>
        <v>0</v>
      </c>
      <c r="J21" s="2170">
        <f t="shared" si="7"/>
        <v>1</v>
      </c>
      <c r="K21" s="2169">
        <f t="shared" si="7"/>
        <v>0</v>
      </c>
      <c r="L21" s="2170">
        <f t="shared" si="7"/>
        <v>1</v>
      </c>
      <c r="M21" s="2169">
        <f t="shared" si="7"/>
        <v>0</v>
      </c>
      <c r="N21" s="2170">
        <f t="shared" si="7"/>
        <v>0</v>
      </c>
      <c r="O21" s="2169">
        <f t="shared" si="7"/>
        <v>1</v>
      </c>
      <c r="P21" s="2170">
        <f t="shared" si="7"/>
        <v>1</v>
      </c>
      <c r="Q21" s="2169">
        <f t="shared" si="7"/>
        <v>0</v>
      </c>
      <c r="R21" s="2170">
        <f t="shared" si="7"/>
        <v>0</v>
      </c>
      <c r="S21" s="2169">
        <f t="shared" si="7"/>
        <v>0</v>
      </c>
      <c r="T21" s="2170">
        <f t="shared" si="7"/>
        <v>2</v>
      </c>
      <c r="U21" s="2169">
        <f t="shared" si="7"/>
        <v>0</v>
      </c>
      <c r="V21" s="2170">
        <f t="shared" si="7"/>
        <v>1</v>
      </c>
      <c r="W21" s="2169">
        <f t="shared" si="7"/>
        <v>0</v>
      </c>
      <c r="X21" s="2170">
        <f t="shared" si="7"/>
        <v>1</v>
      </c>
      <c r="Y21" s="2169">
        <f t="shared" si="7"/>
        <v>1</v>
      </c>
      <c r="Z21" s="2170">
        <f t="shared" si="7"/>
        <v>2</v>
      </c>
      <c r="AA21" s="2169">
        <f t="shared" si="7"/>
        <v>1</v>
      </c>
      <c r="AB21" s="2170">
        <f t="shared" si="7"/>
        <v>0</v>
      </c>
      <c r="AC21" s="2169">
        <f t="shared" si="7"/>
        <v>1</v>
      </c>
      <c r="AD21" s="2170">
        <f t="shared" si="7"/>
        <v>1</v>
      </c>
      <c r="AE21" s="2169">
        <f t="shared" si="7"/>
        <v>0</v>
      </c>
      <c r="AF21" s="2075">
        <f t="shared" si="7"/>
        <v>2</v>
      </c>
      <c r="AG21" s="2172">
        <f>SUM(AG22:AG25)</f>
        <v>0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7</v>
      </c>
      <c r="C22" s="479">
        <f>SUM(E22+G22+I22+K22+M22+O22+Q22+S22+U22+W22+Y22+AA22+AC22+AE22)</f>
        <v>2</v>
      </c>
      <c r="D22" s="480">
        <f>SUM(F22+H22+J22+L22+N22+P22+R22+T22+V22+X22+Z22+AB22+AD22+AF22)</f>
        <v>5</v>
      </c>
      <c r="E22" s="327"/>
      <c r="F22" s="905"/>
      <c r="G22" s="327"/>
      <c r="H22" s="905"/>
      <c r="I22" s="327"/>
      <c r="J22" s="905">
        <v>1</v>
      </c>
      <c r="K22" s="327"/>
      <c r="L22" s="905"/>
      <c r="M22" s="327"/>
      <c r="N22" s="905"/>
      <c r="O22" s="327">
        <v>1</v>
      </c>
      <c r="P22" s="905"/>
      <c r="Q22" s="327"/>
      <c r="R22" s="905"/>
      <c r="S22" s="327"/>
      <c r="T22" s="905">
        <v>1</v>
      </c>
      <c r="U22" s="327"/>
      <c r="V22" s="905">
        <v>1</v>
      </c>
      <c r="W22" s="327"/>
      <c r="X22" s="905"/>
      <c r="Y22" s="327">
        <v>1</v>
      </c>
      <c r="Z22" s="905"/>
      <c r="AA22" s="327"/>
      <c r="AB22" s="905"/>
      <c r="AC22" s="327"/>
      <c r="AD22" s="905">
        <v>1</v>
      </c>
      <c r="AE22" s="327"/>
      <c r="AF22" s="1026">
        <v>1</v>
      </c>
      <c r="AG22" s="337">
        <v>0</v>
      </c>
      <c r="AH22" s="142">
        <v>0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2</v>
      </c>
      <c r="C23" s="479">
        <f t="shared" ref="C23:D25" si="9">SUM(E23+G23+I23+K23+M23+O23+Q23+S23+U23+W23+Y23+AA23+AC23+AE23)</f>
        <v>1</v>
      </c>
      <c r="D23" s="480">
        <f t="shared" si="9"/>
        <v>1</v>
      </c>
      <c r="E23" s="329"/>
      <c r="F23" s="2003"/>
      <c r="G23" s="329">
        <v>1</v>
      </c>
      <c r="H23" s="2003"/>
      <c r="I23" s="329"/>
      <c r="J23" s="2003"/>
      <c r="K23" s="329"/>
      <c r="L23" s="2003"/>
      <c r="M23" s="329"/>
      <c r="N23" s="2003"/>
      <c r="O23" s="329"/>
      <c r="P23" s="2003"/>
      <c r="Q23" s="329"/>
      <c r="R23" s="2003"/>
      <c r="S23" s="329"/>
      <c r="T23" s="2003"/>
      <c r="U23" s="329"/>
      <c r="V23" s="2003"/>
      <c r="W23" s="329"/>
      <c r="X23" s="2003"/>
      <c r="Y23" s="329"/>
      <c r="Z23" s="2003">
        <v>1</v>
      </c>
      <c r="AA23" s="329"/>
      <c r="AB23" s="2003"/>
      <c r="AC23" s="329"/>
      <c r="AD23" s="2003"/>
      <c r="AE23" s="329"/>
      <c r="AF23" s="332"/>
      <c r="AG23" s="2004">
        <v>0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3</v>
      </c>
      <c r="C24" s="479">
        <f t="shared" si="9"/>
        <v>1</v>
      </c>
      <c r="D24" s="480">
        <f t="shared" si="9"/>
        <v>2</v>
      </c>
      <c r="E24" s="327"/>
      <c r="F24" s="905"/>
      <c r="G24" s="327"/>
      <c r="H24" s="905"/>
      <c r="I24" s="327"/>
      <c r="J24" s="905"/>
      <c r="K24" s="327"/>
      <c r="L24" s="905"/>
      <c r="M24" s="327"/>
      <c r="N24" s="905"/>
      <c r="O24" s="327"/>
      <c r="P24" s="905"/>
      <c r="Q24" s="327"/>
      <c r="R24" s="905"/>
      <c r="S24" s="327"/>
      <c r="T24" s="905">
        <v>1</v>
      </c>
      <c r="U24" s="327"/>
      <c r="V24" s="905"/>
      <c r="W24" s="327"/>
      <c r="X24" s="905">
        <v>1</v>
      </c>
      <c r="Y24" s="327"/>
      <c r="Z24" s="905"/>
      <c r="AA24" s="327">
        <v>1</v>
      </c>
      <c r="AB24" s="905"/>
      <c r="AC24" s="327"/>
      <c r="AD24" s="905"/>
      <c r="AE24" s="327"/>
      <c r="AF24" s="1026"/>
      <c r="AG24" s="337">
        <v>0</v>
      </c>
      <c r="AH24" s="142">
        <v>0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5</v>
      </c>
      <c r="C25" s="484">
        <f t="shared" si="9"/>
        <v>1</v>
      </c>
      <c r="D25" s="485">
        <f t="shared" si="9"/>
        <v>4</v>
      </c>
      <c r="E25" s="876"/>
      <c r="F25" s="2009"/>
      <c r="G25" s="876"/>
      <c r="H25" s="2009"/>
      <c r="I25" s="876"/>
      <c r="J25" s="2009"/>
      <c r="K25" s="876"/>
      <c r="L25" s="2009">
        <v>1</v>
      </c>
      <c r="M25" s="876"/>
      <c r="N25" s="2009"/>
      <c r="O25" s="876"/>
      <c r="P25" s="2009">
        <v>1</v>
      </c>
      <c r="Q25" s="876"/>
      <c r="R25" s="2009"/>
      <c r="S25" s="876"/>
      <c r="T25" s="2009"/>
      <c r="U25" s="876"/>
      <c r="V25" s="2009"/>
      <c r="W25" s="876"/>
      <c r="X25" s="2009"/>
      <c r="Y25" s="876"/>
      <c r="Z25" s="2009">
        <v>1</v>
      </c>
      <c r="AA25" s="876"/>
      <c r="AB25" s="2009"/>
      <c r="AC25" s="876">
        <v>1</v>
      </c>
      <c r="AD25" s="2009"/>
      <c r="AE25" s="876"/>
      <c r="AF25" s="1953">
        <v>1</v>
      </c>
      <c r="AG25" s="1913">
        <v>0</v>
      </c>
      <c r="AH25" s="877">
        <v>0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4" t="s">
        <v>201</v>
      </c>
      <c r="B26" s="5824"/>
      <c r="C26" s="5824"/>
      <c r="D26" s="5824"/>
      <c r="E26" s="5824"/>
      <c r="F26" s="5824"/>
      <c r="G26" s="5824"/>
      <c r="H26" s="5824"/>
      <c r="I26" s="5824"/>
      <c r="J26" s="5824"/>
      <c r="K26" s="5824"/>
      <c r="L26" s="5824"/>
      <c r="M26" s="5824"/>
      <c r="N26" s="5824"/>
      <c r="O26" s="5824"/>
      <c r="P26" s="5824"/>
      <c r="Q26" s="5824"/>
      <c r="R26" s="5824"/>
      <c r="S26" s="5824"/>
      <c r="T26" s="5824"/>
      <c r="U26" s="5824"/>
      <c r="V26" s="5824"/>
      <c r="W26" s="5824"/>
      <c r="X26" s="5824"/>
      <c r="Y26" s="5824"/>
      <c r="Z26" s="5824"/>
      <c r="AA26" s="5824"/>
      <c r="AB26" s="5824"/>
      <c r="AC26" s="5824"/>
      <c r="AD26" s="5824"/>
      <c r="AE26" s="5824"/>
      <c r="AF26" s="5824"/>
      <c r="AG26" s="5"/>
      <c r="AH26" s="5"/>
      <c r="AI26" s="24"/>
    </row>
    <row r="27" spans="1:86" ht="15" customHeight="1" x14ac:dyDescent="0.25">
      <c r="A27" s="5786" t="s">
        <v>202</v>
      </c>
      <c r="B27" s="5763" t="s">
        <v>77</v>
      </c>
      <c r="C27" s="5761"/>
      <c r="D27" s="5826"/>
      <c r="E27" s="5741" t="s">
        <v>44</v>
      </c>
      <c r="F27" s="5827"/>
      <c r="G27" s="5741" t="s">
        <v>45</v>
      </c>
      <c r="H27" s="5757"/>
      <c r="I27" s="5741" t="s">
        <v>46</v>
      </c>
      <c r="J27" s="5757"/>
      <c r="K27" s="5741" t="s">
        <v>47</v>
      </c>
      <c r="L27" s="5757"/>
      <c r="M27" s="5741" t="s">
        <v>48</v>
      </c>
      <c r="N27" s="5757"/>
      <c r="O27" s="5741" t="s">
        <v>49</v>
      </c>
      <c r="P27" s="5757"/>
      <c r="Q27" s="5741" t="s">
        <v>50</v>
      </c>
      <c r="R27" s="5757"/>
      <c r="S27" s="5741" t="s">
        <v>51</v>
      </c>
      <c r="T27" s="5757"/>
      <c r="U27" s="5741" t="s">
        <v>52</v>
      </c>
      <c r="V27" s="5757"/>
      <c r="W27" s="5741" t="s">
        <v>53</v>
      </c>
      <c r="X27" s="5757"/>
      <c r="Y27" s="5741" t="s">
        <v>54</v>
      </c>
      <c r="Z27" s="5757"/>
      <c r="AA27" s="5741" t="s">
        <v>55</v>
      </c>
      <c r="AB27" s="5757"/>
      <c r="AC27" s="5741" t="s">
        <v>56</v>
      </c>
      <c r="AD27" s="5757"/>
      <c r="AE27" s="5741" t="s">
        <v>57</v>
      </c>
      <c r="AF27" s="5779"/>
      <c r="AG27" s="5828" t="s">
        <v>36</v>
      </c>
      <c r="AH27" s="5758" t="s">
        <v>37</v>
      </c>
    </row>
    <row r="28" spans="1:86" ht="15" customHeight="1" x14ac:dyDescent="0.25">
      <c r="A28" s="5825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67"/>
      <c r="AH28" s="5760"/>
    </row>
    <row r="29" spans="1:86" ht="15" customHeight="1" x14ac:dyDescent="0.25">
      <c r="A29" s="2178" t="s">
        <v>203</v>
      </c>
      <c r="B29" s="2179">
        <f>SUM(C29:D29)</f>
        <v>2</v>
      </c>
      <c r="C29" s="2173">
        <f>SUM(E29+G29+I29+K29+M29+O29+Q29+S29+U29+W29+Y29+AA29+AC29+AE29)</f>
        <v>0</v>
      </c>
      <c r="D29" s="2174">
        <f>SUM(F29+H29+J29+L29+N29+P29+R29+T29+V29+X29+Z29+AB29+AD29+AF29)</f>
        <v>2</v>
      </c>
      <c r="E29" s="1936"/>
      <c r="F29" s="1996"/>
      <c r="G29" s="1936"/>
      <c r="H29" s="1996"/>
      <c r="I29" s="1936"/>
      <c r="J29" s="1996"/>
      <c r="K29" s="1936"/>
      <c r="L29" s="1996">
        <v>1</v>
      </c>
      <c r="M29" s="1936"/>
      <c r="N29" s="1996"/>
      <c r="O29" s="1936"/>
      <c r="P29" s="1996"/>
      <c r="Q29" s="1936"/>
      <c r="R29" s="1996"/>
      <c r="S29" s="1936"/>
      <c r="T29" s="1996"/>
      <c r="U29" s="1936"/>
      <c r="V29" s="1996">
        <v>1</v>
      </c>
      <c r="W29" s="1936"/>
      <c r="X29" s="1996"/>
      <c r="Y29" s="1936"/>
      <c r="Z29" s="1996"/>
      <c r="AA29" s="1936"/>
      <c r="AB29" s="1996"/>
      <c r="AC29" s="1936"/>
      <c r="AD29" s="1996"/>
      <c r="AE29" s="1936"/>
      <c r="AF29" s="2180"/>
      <c r="AG29" s="1997">
        <v>0</v>
      </c>
      <c r="AH29" s="1969">
        <v>0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3</v>
      </c>
      <c r="C30" s="484">
        <f>SUM(E30+G30+I30+K30+M30+O30+Q30+S30+U30+W30+Y30+AA30+AC30+AE30)</f>
        <v>2</v>
      </c>
      <c r="D30" s="485">
        <f>SUM(F30+H30+J30+L30+N30+P30+R30+T30+V30+X30+Z30+AB30+AD30+AF30)</f>
        <v>1</v>
      </c>
      <c r="E30" s="1940"/>
      <c r="F30" s="325"/>
      <c r="G30" s="1940"/>
      <c r="H30" s="325"/>
      <c r="I30" s="1940"/>
      <c r="J30" s="325"/>
      <c r="K30" s="1940"/>
      <c r="L30" s="325"/>
      <c r="M30" s="1940"/>
      <c r="N30" s="325"/>
      <c r="O30" s="1940"/>
      <c r="P30" s="325"/>
      <c r="Q30" s="1940"/>
      <c r="R30" s="325"/>
      <c r="S30" s="1940"/>
      <c r="T30" s="325">
        <v>1</v>
      </c>
      <c r="U30" s="1940"/>
      <c r="V30" s="325"/>
      <c r="W30" s="1940"/>
      <c r="X30" s="325"/>
      <c r="Y30" s="1940">
        <v>1</v>
      </c>
      <c r="Z30" s="325"/>
      <c r="AA30" s="1940"/>
      <c r="AB30" s="325"/>
      <c r="AC30" s="1940">
        <v>1</v>
      </c>
      <c r="AD30" s="325"/>
      <c r="AE30" s="1940"/>
      <c r="AF30" s="326"/>
      <c r="AG30" s="2109">
        <v>0</v>
      </c>
      <c r="AH30" s="877">
        <v>0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4" t="s">
        <v>205</v>
      </c>
      <c r="B31" s="5824"/>
      <c r="C31" s="5824"/>
      <c r="D31" s="5824"/>
      <c r="E31" s="5824"/>
      <c r="F31" s="5824"/>
      <c r="G31" s="5824"/>
      <c r="H31" s="5824"/>
      <c r="I31" s="5824"/>
      <c r="J31" s="5824"/>
      <c r="K31" s="5824"/>
      <c r="L31" s="5824"/>
      <c r="M31" s="5824"/>
      <c r="N31" s="5824"/>
      <c r="O31" s="5824"/>
      <c r="P31" s="5824"/>
      <c r="Q31" s="5824"/>
      <c r="R31" s="5824"/>
      <c r="S31" s="5824"/>
      <c r="T31" s="5824"/>
      <c r="U31" s="5824"/>
      <c r="V31" s="5824"/>
      <c r="W31" s="5824"/>
      <c r="X31" s="5824"/>
      <c r="Y31" s="5824"/>
      <c r="Z31" s="5824"/>
      <c r="AA31" s="5824"/>
      <c r="AB31" s="5824"/>
      <c r="AC31" s="5824"/>
      <c r="AD31" s="5824"/>
      <c r="AE31" s="5824"/>
      <c r="AF31" s="5824"/>
      <c r="AG31" s="2181"/>
      <c r="AH31" s="1873"/>
    </row>
    <row r="32" spans="1:86" ht="15" customHeight="1" x14ac:dyDescent="0.25">
      <c r="A32" s="5786" t="s">
        <v>202</v>
      </c>
      <c r="B32" s="5763" t="s">
        <v>77</v>
      </c>
      <c r="C32" s="5761"/>
      <c r="D32" s="5826"/>
      <c r="E32" s="5741" t="s">
        <v>44</v>
      </c>
      <c r="F32" s="5827"/>
      <c r="G32" s="5741" t="s">
        <v>45</v>
      </c>
      <c r="H32" s="5757"/>
      <c r="I32" s="5741" t="s">
        <v>46</v>
      </c>
      <c r="J32" s="5757"/>
      <c r="K32" s="5741" t="s">
        <v>47</v>
      </c>
      <c r="L32" s="5757"/>
      <c r="M32" s="5741" t="s">
        <v>48</v>
      </c>
      <c r="N32" s="5757"/>
      <c r="O32" s="5741" t="s">
        <v>49</v>
      </c>
      <c r="P32" s="5757"/>
      <c r="Q32" s="5741" t="s">
        <v>50</v>
      </c>
      <c r="R32" s="5757"/>
      <c r="S32" s="5741" t="s">
        <v>51</v>
      </c>
      <c r="T32" s="5757"/>
      <c r="U32" s="5741" t="s">
        <v>52</v>
      </c>
      <c r="V32" s="5757"/>
      <c r="W32" s="5741" t="s">
        <v>53</v>
      </c>
      <c r="X32" s="5757"/>
      <c r="Y32" s="5741" t="s">
        <v>54</v>
      </c>
      <c r="Z32" s="5757"/>
      <c r="AA32" s="5741" t="s">
        <v>55</v>
      </c>
      <c r="AB32" s="5757"/>
      <c r="AC32" s="5741" t="s">
        <v>56</v>
      </c>
      <c r="AD32" s="5757"/>
      <c r="AE32" s="5741" t="s">
        <v>57</v>
      </c>
      <c r="AF32" s="5779"/>
      <c r="AG32" s="5828" t="s">
        <v>36</v>
      </c>
      <c r="AH32" s="5758" t="s">
        <v>37</v>
      </c>
    </row>
    <row r="33" spans="1:85" ht="15" customHeight="1" x14ac:dyDescent="0.25">
      <c r="A33" s="5825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67"/>
      <c r="AH33" s="5760"/>
    </row>
    <row r="34" spans="1:85" ht="15" customHeight="1" x14ac:dyDescent="0.25">
      <c r="A34" s="2067" t="s">
        <v>206</v>
      </c>
      <c r="B34" s="478">
        <f>SUM(C34:D34)</f>
        <v>11</v>
      </c>
      <c r="C34" s="479">
        <f>SUM(E34+G34+I34+K34+M34+O34+Q34+S34+U34+W34+Y34+AA34+AC34+AE34)</f>
        <v>3</v>
      </c>
      <c r="D34" s="480">
        <f>SUM(F34+H34+J34+L34+N34+P34+R34+T34+V34+X34+Z34+AB34+AD34+AF34)</f>
        <v>8</v>
      </c>
      <c r="E34" s="327"/>
      <c r="F34" s="905"/>
      <c r="G34" s="327"/>
      <c r="H34" s="905"/>
      <c r="I34" s="327"/>
      <c r="J34" s="905"/>
      <c r="K34" s="327"/>
      <c r="L34" s="905">
        <v>1</v>
      </c>
      <c r="M34" s="327"/>
      <c r="N34" s="905"/>
      <c r="O34" s="327"/>
      <c r="P34" s="905">
        <v>1</v>
      </c>
      <c r="Q34" s="327"/>
      <c r="R34" s="905"/>
      <c r="S34" s="327"/>
      <c r="T34" s="905">
        <v>1</v>
      </c>
      <c r="U34" s="327"/>
      <c r="V34" s="905">
        <v>1</v>
      </c>
      <c r="W34" s="327"/>
      <c r="X34" s="905">
        <v>1</v>
      </c>
      <c r="Y34" s="327">
        <v>1</v>
      </c>
      <c r="Z34" s="905">
        <v>1</v>
      </c>
      <c r="AA34" s="327">
        <v>1</v>
      </c>
      <c r="AB34" s="905"/>
      <c r="AC34" s="327">
        <v>1</v>
      </c>
      <c r="AD34" s="905"/>
      <c r="AE34" s="327"/>
      <c r="AF34" s="1026">
        <v>2</v>
      </c>
      <c r="AG34" s="1997">
        <v>0</v>
      </c>
      <c r="AH34" s="1969">
        <v>0</v>
      </c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1</v>
      </c>
      <c r="C35" s="484">
        <f>SUM(E35+G35+I35+K35+M35+O35+Q35+S35+U35+W35+Y35+AA35+AC35+AE35)</f>
        <v>1</v>
      </c>
      <c r="D35" s="485">
        <f>SUM(F35+H35+J35+L35+N35+P35+R35+T35+V35+X35+Z35+AB35+AD35+AF35)</f>
        <v>0</v>
      </c>
      <c r="E35" s="876"/>
      <c r="F35" s="2009"/>
      <c r="G35" s="876"/>
      <c r="H35" s="2009"/>
      <c r="I35" s="876"/>
      <c r="J35" s="2009"/>
      <c r="K35" s="876"/>
      <c r="L35" s="2009"/>
      <c r="M35" s="876"/>
      <c r="N35" s="2009"/>
      <c r="O35" s="876"/>
      <c r="P35" s="2009"/>
      <c r="Q35" s="876"/>
      <c r="R35" s="2009"/>
      <c r="S35" s="876"/>
      <c r="T35" s="2009"/>
      <c r="U35" s="876"/>
      <c r="V35" s="2009"/>
      <c r="W35" s="876"/>
      <c r="X35" s="2009"/>
      <c r="Y35" s="876"/>
      <c r="Z35" s="2009"/>
      <c r="AA35" s="876"/>
      <c r="AB35" s="2009"/>
      <c r="AC35" s="876">
        <v>1</v>
      </c>
      <c r="AD35" s="2009"/>
      <c r="AE35" s="876"/>
      <c r="AF35" s="1953"/>
      <c r="AG35" s="2109">
        <v>0</v>
      </c>
      <c r="AH35" s="2110">
        <v>0</v>
      </c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51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68" zoomScaleNormal="100" workbookViewId="0">
      <selection activeCell="V271" sqref="V271:AC27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LAUTARO (09108)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819" t="s">
        <v>208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608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83" t="s">
        <v>211</v>
      </c>
      <c r="B10" s="5883"/>
      <c r="C10" s="5879" t="s">
        <v>212</v>
      </c>
      <c r="D10" s="5880"/>
      <c r="E10" s="5881"/>
      <c r="F10" s="5887" t="s">
        <v>101</v>
      </c>
      <c r="G10" s="5992"/>
      <c r="H10" s="5992"/>
      <c r="I10" s="5992"/>
      <c r="J10" s="5992"/>
      <c r="K10" s="5992"/>
      <c r="L10" s="5992"/>
      <c r="M10" s="5992"/>
      <c r="N10" s="5992"/>
      <c r="O10" s="5992"/>
      <c r="P10" s="5992"/>
      <c r="Q10" s="5992"/>
      <c r="R10" s="5992"/>
      <c r="S10" s="5992"/>
      <c r="T10" s="5992"/>
      <c r="U10" s="5992"/>
      <c r="V10" s="5992"/>
      <c r="W10" s="5992"/>
      <c r="X10" s="5992"/>
      <c r="Y10" s="5888"/>
    </row>
    <row r="11" spans="1:94" ht="15" customHeight="1" x14ac:dyDescent="0.25">
      <c r="A11" s="5883"/>
      <c r="B11" s="5883"/>
      <c r="C11" s="5796"/>
      <c r="D11" s="5882"/>
      <c r="E11" s="5760"/>
      <c r="F11" s="5887" t="s">
        <v>80</v>
      </c>
      <c r="G11" s="5888"/>
      <c r="H11" s="5887" t="s">
        <v>81</v>
      </c>
      <c r="I11" s="5888"/>
      <c r="J11" s="5887" t="s">
        <v>82</v>
      </c>
      <c r="K11" s="5888"/>
      <c r="L11" s="5887" t="s">
        <v>83</v>
      </c>
      <c r="M11" s="5888"/>
      <c r="N11" s="5887" t="s">
        <v>84</v>
      </c>
      <c r="O11" s="5888"/>
      <c r="P11" s="5887" t="s">
        <v>85</v>
      </c>
      <c r="Q11" s="5888"/>
      <c r="R11" s="5887" t="s">
        <v>86</v>
      </c>
      <c r="S11" s="5888"/>
      <c r="T11" s="5887" t="s">
        <v>213</v>
      </c>
      <c r="U11" s="5888"/>
      <c r="V11" s="5887" t="s">
        <v>88</v>
      </c>
      <c r="W11" s="5888"/>
      <c r="X11" s="5887" t="s">
        <v>214</v>
      </c>
      <c r="Y11" s="5888"/>
    </row>
    <row r="12" spans="1:94" ht="15" customHeight="1" x14ac:dyDescent="0.25">
      <c r="A12" s="5883"/>
      <c r="B12" s="588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6079" t="s">
        <v>215</v>
      </c>
      <c r="B13" s="6079"/>
      <c r="C13" s="2200">
        <f>SUM(D13+E13)</f>
        <v>1</v>
      </c>
      <c r="D13" s="2201">
        <f t="shared" ref="D13:E15" si="0">SUM(F13+H13+J13+L13+N13+P13+R13+T13+V13+X13)</f>
        <v>0</v>
      </c>
      <c r="E13" s="2202">
        <f t="shared" si="0"/>
        <v>1</v>
      </c>
      <c r="F13" s="2203"/>
      <c r="G13" s="2204"/>
      <c r="H13" s="2203"/>
      <c r="I13" s="2204"/>
      <c r="J13" s="2203"/>
      <c r="K13" s="2204"/>
      <c r="L13" s="2203"/>
      <c r="M13" s="2204"/>
      <c r="N13" s="2203"/>
      <c r="O13" s="2204">
        <v>1</v>
      </c>
      <c r="P13" s="2203"/>
      <c r="Q13" s="2204"/>
      <c r="R13" s="2203"/>
      <c r="S13" s="2204"/>
      <c r="T13" s="2203"/>
      <c r="U13" s="2204"/>
      <c r="V13" s="2203"/>
      <c r="W13" s="2204"/>
      <c r="X13" s="2203"/>
      <c r="Y13" s="2204"/>
    </row>
    <row r="14" spans="1:94" ht="15" customHeight="1" x14ac:dyDescent="0.25">
      <c r="A14" s="6077" t="s">
        <v>216</v>
      </c>
      <c r="B14" s="2205" t="s">
        <v>197</v>
      </c>
      <c r="C14" s="2206">
        <f>SUM(D14+E14)</f>
        <v>1</v>
      </c>
      <c r="D14" s="2207">
        <f t="shared" si="0"/>
        <v>0</v>
      </c>
      <c r="E14" s="2208">
        <f t="shared" si="0"/>
        <v>1</v>
      </c>
      <c r="F14" s="2209"/>
      <c r="G14" s="2210"/>
      <c r="H14" s="2209"/>
      <c r="I14" s="2210"/>
      <c r="J14" s="2209"/>
      <c r="K14" s="2210"/>
      <c r="L14" s="2209"/>
      <c r="M14" s="2210"/>
      <c r="N14" s="2209"/>
      <c r="O14" s="2210">
        <v>1</v>
      </c>
      <c r="P14" s="2209"/>
      <c r="Q14" s="2210"/>
      <c r="R14" s="2209"/>
      <c r="S14" s="2210"/>
      <c r="T14" s="2209"/>
      <c r="U14" s="2210"/>
      <c r="V14" s="2209"/>
      <c r="W14" s="2210"/>
      <c r="X14" s="2209"/>
      <c r="Y14" s="2210"/>
    </row>
    <row r="15" spans="1:94" ht="15" customHeight="1" x14ac:dyDescent="0.25">
      <c r="A15" s="6078"/>
      <c r="B15" s="526" t="s">
        <v>217</v>
      </c>
      <c r="C15" s="724">
        <f>SUM(D15+E15)</f>
        <v>0</v>
      </c>
      <c r="D15" s="2211">
        <f t="shared" si="0"/>
        <v>0</v>
      </c>
      <c r="E15" s="640">
        <f t="shared" si="0"/>
        <v>0</v>
      </c>
      <c r="F15" s="2212"/>
      <c r="G15" s="2213"/>
      <c r="H15" s="876"/>
      <c r="I15" s="877"/>
      <c r="J15" s="876"/>
      <c r="K15" s="877"/>
      <c r="L15" s="2212"/>
      <c r="M15" s="2213"/>
      <c r="N15" s="2212"/>
      <c r="O15" s="2213"/>
      <c r="P15" s="2212"/>
      <c r="Q15" s="2213"/>
      <c r="R15" s="2212"/>
      <c r="S15" s="2213"/>
      <c r="T15" s="2212"/>
      <c r="U15" s="2214"/>
      <c r="V15" s="2212"/>
      <c r="W15" s="2214"/>
      <c r="X15" s="2212"/>
      <c r="Y15" s="2213"/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0" t="s">
        <v>219</v>
      </c>
      <c r="B17" s="5850" t="s">
        <v>220</v>
      </c>
      <c r="C17" s="5944" t="s">
        <v>221</v>
      </c>
      <c r="D17" s="5880"/>
      <c r="E17" s="5881"/>
      <c r="F17" s="6013" t="s">
        <v>101</v>
      </c>
      <c r="G17" s="6032"/>
      <c r="H17" s="6032"/>
      <c r="I17" s="6032"/>
      <c r="J17" s="6032"/>
      <c r="K17" s="6032"/>
      <c r="L17" s="6032"/>
      <c r="M17" s="6032"/>
      <c r="N17" s="6032"/>
      <c r="O17" s="6032"/>
      <c r="P17" s="6032"/>
      <c r="Q17" s="6032"/>
      <c r="R17" s="5831" t="s">
        <v>36</v>
      </c>
      <c r="S17" s="5881" t="s">
        <v>37</v>
      </c>
    </row>
    <row r="18" spans="1:90" ht="15" customHeight="1" x14ac:dyDescent="0.25">
      <c r="A18" s="5851"/>
      <c r="B18" s="5851"/>
      <c r="C18" s="5796"/>
      <c r="D18" s="5882"/>
      <c r="E18" s="5760"/>
      <c r="F18" s="5887" t="s">
        <v>222</v>
      </c>
      <c r="G18" s="5888"/>
      <c r="H18" s="5887" t="s">
        <v>223</v>
      </c>
      <c r="I18" s="5888"/>
      <c r="J18" s="5887" t="s">
        <v>88</v>
      </c>
      <c r="K18" s="5888"/>
      <c r="L18" s="5887" t="s">
        <v>224</v>
      </c>
      <c r="M18" s="5888"/>
      <c r="N18" s="5887" t="s">
        <v>225</v>
      </c>
      <c r="O18" s="5888"/>
      <c r="P18" s="5887" t="s">
        <v>226</v>
      </c>
      <c r="Q18" s="5992"/>
      <c r="R18" s="5766"/>
      <c r="S18" s="5759"/>
    </row>
    <row r="19" spans="1:90" ht="15" customHeight="1" x14ac:dyDescent="0.25">
      <c r="A19" s="5825"/>
      <c r="B19" s="5825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67"/>
      <c r="S19" s="5760"/>
    </row>
    <row r="20" spans="1:90" ht="15" customHeight="1" x14ac:dyDescent="0.25">
      <c r="A20" s="6089" t="s">
        <v>227</v>
      </c>
      <c r="B20" s="6090"/>
      <c r="C20" s="2221">
        <f t="shared" ref="C20:C29" si="1">SUM(D20+E20)</f>
        <v>1</v>
      </c>
      <c r="D20" s="2222">
        <f t="shared" ref="D20:E41" si="2">SUM(F20+H20+J20+L20+N20+P20)</f>
        <v>1</v>
      </c>
      <c r="E20" s="2223">
        <f t="shared" si="2"/>
        <v>0</v>
      </c>
      <c r="F20" s="2203"/>
      <c r="G20" s="2224"/>
      <c r="H20" s="2203"/>
      <c r="I20" s="2224"/>
      <c r="J20" s="2203"/>
      <c r="K20" s="2224"/>
      <c r="L20" s="2203"/>
      <c r="M20" s="2224"/>
      <c r="N20" s="2203">
        <v>1</v>
      </c>
      <c r="O20" s="2224"/>
      <c r="P20" s="2203"/>
      <c r="Q20" s="2225"/>
      <c r="R20" s="2226">
        <v>0</v>
      </c>
      <c r="S20" s="2204">
        <v>0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3" t="s">
        <v>228</v>
      </c>
      <c r="B21" s="2231" t="s">
        <v>197</v>
      </c>
      <c r="C21" s="2206">
        <f t="shared" si="1"/>
        <v>0</v>
      </c>
      <c r="D21" s="2232">
        <f t="shared" si="2"/>
        <v>0</v>
      </c>
      <c r="E21" s="2208">
        <f t="shared" si="2"/>
        <v>0</v>
      </c>
      <c r="F21" s="327"/>
      <c r="G21" s="905"/>
      <c r="H21" s="327"/>
      <c r="I21" s="905"/>
      <c r="J21" s="327"/>
      <c r="K21" s="905"/>
      <c r="L21" s="327"/>
      <c r="M21" s="905"/>
      <c r="N21" s="252"/>
      <c r="O21" s="905"/>
      <c r="P21" s="252"/>
      <c r="Q21" s="1158"/>
      <c r="R21" s="337"/>
      <c r="S21" s="142"/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4"/>
      <c r="B22" s="361" t="s">
        <v>229</v>
      </c>
      <c r="C22" s="317">
        <f t="shared" si="1"/>
        <v>0</v>
      </c>
      <c r="D22" s="2233">
        <f t="shared" si="2"/>
        <v>0</v>
      </c>
      <c r="E22" s="141">
        <f t="shared" si="2"/>
        <v>0</v>
      </c>
      <c r="F22" s="329"/>
      <c r="G22" s="2003"/>
      <c r="H22" s="327"/>
      <c r="I22" s="905"/>
      <c r="J22" s="329"/>
      <c r="K22" s="2003"/>
      <c r="L22" s="329"/>
      <c r="M22" s="2003"/>
      <c r="N22" s="2234"/>
      <c r="O22" s="2003"/>
      <c r="P22" s="2234"/>
      <c r="Q22" s="2235"/>
      <c r="R22" s="2004"/>
      <c r="S22" s="330"/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4"/>
      <c r="B23" s="319" t="s">
        <v>230</v>
      </c>
      <c r="C23" s="760">
        <f t="shared" si="1"/>
        <v>1</v>
      </c>
      <c r="D23" s="774">
        <f t="shared" si="2"/>
        <v>1</v>
      </c>
      <c r="E23" s="345">
        <f t="shared" si="2"/>
        <v>0</v>
      </c>
      <c r="F23" s="329"/>
      <c r="G23" s="2003"/>
      <c r="H23" s="327"/>
      <c r="I23" s="905"/>
      <c r="J23" s="329"/>
      <c r="K23" s="2003"/>
      <c r="L23" s="329"/>
      <c r="M23" s="2003"/>
      <c r="N23" s="2234">
        <v>1</v>
      </c>
      <c r="O23" s="2003"/>
      <c r="P23" s="2234"/>
      <c r="Q23" s="2235"/>
      <c r="R23" s="2004">
        <v>0</v>
      </c>
      <c r="S23" s="330">
        <v>0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5"/>
      <c r="B24" s="526" t="s">
        <v>231</v>
      </c>
      <c r="C24" s="724">
        <f t="shared" si="1"/>
        <v>0</v>
      </c>
      <c r="D24" s="2236">
        <f t="shared" si="2"/>
        <v>0</v>
      </c>
      <c r="E24" s="640">
        <f t="shared" si="2"/>
        <v>0</v>
      </c>
      <c r="F24" s="876"/>
      <c r="G24" s="2009"/>
      <c r="H24" s="876"/>
      <c r="I24" s="2009"/>
      <c r="J24" s="876"/>
      <c r="K24" s="2009"/>
      <c r="L24" s="876"/>
      <c r="M24" s="2009"/>
      <c r="N24" s="2049"/>
      <c r="O24" s="2009"/>
      <c r="P24" s="2049"/>
      <c r="Q24" s="2237"/>
      <c r="R24" s="1913"/>
      <c r="S24" s="877"/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3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/>
      <c r="G25" s="1996"/>
      <c r="H25" s="2209"/>
      <c r="I25" s="1996"/>
      <c r="J25" s="2209"/>
      <c r="K25" s="1996"/>
      <c r="L25" s="2209"/>
      <c r="M25" s="1996"/>
      <c r="N25" s="2238"/>
      <c r="O25" s="1996"/>
      <c r="P25" s="2238"/>
      <c r="Q25" s="2239"/>
      <c r="R25" s="1997"/>
      <c r="S25" s="2210"/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4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/>
      <c r="G26" s="905"/>
      <c r="H26" s="327"/>
      <c r="I26" s="905"/>
      <c r="J26" s="327"/>
      <c r="K26" s="905"/>
      <c r="L26" s="327"/>
      <c r="M26" s="905"/>
      <c r="N26" s="252"/>
      <c r="O26" s="905"/>
      <c r="P26" s="252"/>
      <c r="Q26" s="1158"/>
      <c r="R26" s="337"/>
      <c r="S26" s="142"/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4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/>
      <c r="G27" s="905"/>
      <c r="H27" s="327"/>
      <c r="I27" s="905"/>
      <c r="J27" s="327"/>
      <c r="K27" s="905"/>
      <c r="L27" s="327"/>
      <c r="M27" s="905"/>
      <c r="N27" s="252"/>
      <c r="O27" s="905"/>
      <c r="P27" s="252"/>
      <c r="Q27" s="1158"/>
      <c r="R27" s="337"/>
      <c r="S27" s="142"/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4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/>
      <c r="G28" s="905"/>
      <c r="H28" s="327"/>
      <c r="I28" s="905"/>
      <c r="J28" s="327"/>
      <c r="K28" s="905"/>
      <c r="L28" s="327"/>
      <c r="M28" s="905"/>
      <c r="N28" s="252"/>
      <c r="O28" s="905"/>
      <c r="P28" s="252"/>
      <c r="Q28" s="1158"/>
      <c r="R28" s="337"/>
      <c r="S28" s="142"/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4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/>
      <c r="G29" s="905"/>
      <c r="H29" s="327"/>
      <c r="I29" s="905"/>
      <c r="J29" s="327"/>
      <c r="K29" s="905"/>
      <c r="L29" s="327"/>
      <c r="M29" s="905"/>
      <c r="N29" s="252"/>
      <c r="O29" s="905"/>
      <c r="P29" s="252"/>
      <c r="Q29" s="1158"/>
      <c r="R29" s="337"/>
      <c r="S29" s="142"/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4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/>
      <c r="G30" s="905"/>
      <c r="H30" s="327"/>
      <c r="I30" s="905"/>
      <c r="J30" s="327"/>
      <c r="K30" s="905"/>
      <c r="L30" s="327"/>
      <c r="M30" s="905"/>
      <c r="N30" s="252"/>
      <c r="O30" s="905"/>
      <c r="P30" s="252"/>
      <c r="Q30" s="1158"/>
      <c r="R30" s="337"/>
      <c r="S30" s="142"/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4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/>
      <c r="G31" s="905"/>
      <c r="H31" s="327"/>
      <c r="I31" s="905"/>
      <c r="J31" s="327"/>
      <c r="K31" s="905"/>
      <c r="L31" s="327"/>
      <c r="M31" s="905"/>
      <c r="N31" s="252"/>
      <c r="O31" s="905"/>
      <c r="P31" s="252"/>
      <c r="Q31" s="1158"/>
      <c r="R31" s="337"/>
      <c r="S31" s="142"/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4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/>
      <c r="G32" s="2003"/>
      <c r="H32" s="329"/>
      <c r="I32" s="2003"/>
      <c r="J32" s="329"/>
      <c r="K32" s="2003"/>
      <c r="L32" s="329"/>
      <c r="M32" s="2003"/>
      <c r="N32" s="2234"/>
      <c r="O32" s="2003"/>
      <c r="P32" s="2234"/>
      <c r="Q32" s="2235"/>
      <c r="R32" s="2004"/>
      <c r="S32" s="330"/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4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/>
      <c r="G33" s="1161"/>
      <c r="H33" s="212"/>
      <c r="I33" s="1161"/>
      <c r="J33" s="212"/>
      <c r="K33" s="1161"/>
      <c r="L33" s="212"/>
      <c r="M33" s="1161"/>
      <c r="N33" s="2244"/>
      <c r="O33" s="1161"/>
      <c r="P33" s="2244"/>
      <c r="Q33" s="1163"/>
      <c r="R33" s="1017"/>
      <c r="S33" s="34"/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4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/>
      <c r="G34" s="1161"/>
      <c r="H34" s="212"/>
      <c r="I34" s="1161"/>
      <c r="J34" s="212"/>
      <c r="K34" s="1161"/>
      <c r="L34" s="212"/>
      <c r="M34" s="1161"/>
      <c r="N34" s="2244"/>
      <c r="O34" s="1161"/>
      <c r="P34" s="2244"/>
      <c r="Q34" s="1163"/>
      <c r="R34" s="1017"/>
      <c r="S34" s="34"/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4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/>
      <c r="G35" s="1161"/>
      <c r="H35" s="212"/>
      <c r="I35" s="1161"/>
      <c r="J35" s="212"/>
      <c r="K35" s="1161"/>
      <c r="L35" s="212"/>
      <c r="M35" s="1161"/>
      <c r="N35" s="2244"/>
      <c r="O35" s="1161"/>
      <c r="P35" s="2244"/>
      <c r="Q35" s="1163"/>
      <c r="R35" s="1017"/>
      <c r="S35" s="34"/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5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/>
      <c r="G36" s="2009"/>
      <c r="H36" s="876"/>
      <c r="I36" s="2009"/>
      <c r="J36" s="876"/>
      <c r="K36" s="2009"/>
      <c r="L36" s="876"/>
      <c r="M36" s="2009"/>
      <c r="N36" s="2049"/>
      <c r="O36" s="2009"/>
      <c r="P36" s="2049"/>
      <c r="Q36" s="2237"/>
      <c r="R36" s="1913"/>
      <c r="S36" s="877"/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6091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/>
      <c r="G37" s="905"/>
      <c r="H37" s="327"/>
      <c r="I37" s="905"/>
      <c r="J37" s="327"/>
      <c r="K37" s="905"/>
      <c r="L37" s="327"/>
      <c r="M37" s="905"/>
      <c r="N37" s="327"/>
      <c r="O37" s="905"/>
      <c r="P37" s="252"/>
      <c r="Q37" s="1158"/>
      <c r="R37" s="337"/>
      <c r="S37" s="142"/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6091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/>
      <c r="G38" s="1161"/>
      <c r="H38" s="212"/>
      <c r="I38" s="1161"/>
      <c r="J38" s="212"/>
      <c r="K38" s="1161"/>
      <c r="L38" s="212"/>
      <c r="M38" s="1161"/>
      <c r="N38" s="212"/>
      <c r="O38" s="1161"/>
      <c r="P38" s="2244"/>
      <c r="Q38" s="1163"/>
      <c r="R38" s="1017"/>
      <c r="S38" s="34"/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3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/>
      <c r="G39" s="1996"/>
      <c r="H39" s="2209"/>
      <c r="I39" s="1996"/>
      <c r="J39" s="2209"/>
      <c r="K39" s="1996"/>
      <c r="L39" s="2209"/>
      <c r="M39" s="1996"/>
      <c r="N39" s="2209"/>
      <c r="O39" s="1996"/>
      <c r="P39" s="2238"/>
      <c r="Q39" s="2239"/>
      <c r="R39" s="1997"/>
      <c r="S39" s="2210"/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4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/>
      <c r="G40" s="2003"/>
      <c r="H40" s="329"/>
      <c r="I40" s="2003"/>
      <c r="J40" s="329"/>
      <c r="K40" s="2003"/>
      <c r="L40" s="329"/>
      <c r="M40" s="2003"/>
      <c r="N40" s="329"/>
      <c r="O40" s="2003"/>
      <c r="P40" s="2234"/>
      <c r="Q40" s="2235"/>
      <c r="R40" s="2004"/>
      <c r="S40" s="330"/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5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/>
      <c r="G41" s="2009"/>
      <c r="H41" s="876"/>
      <c r="I41" s="2009"/>
      <c r="J41" s="876"/>
      <c r="K41" s="2009"/>
      <c r="L41" s="876"/>
      <c r="M41" s="2009"/>
      <c r="N41" s="876"/>
      <c r="O41" s="2009"/>
      <c r="P41" s="2049"/>
      <c r="Q41" s="2237"/>
      <c r="R41" s="1913"/>
      <c r="S41" s="877"/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0" t="s">
        <v>248</v>
      </c>
      <c r="B43" s="5879" t="s">
        <v>221</v>
      </c>
      <c r="C43" s="5880"/>
      <c r="D43" s="5881"/>
      <c r="E43" s="6013" t="s">
        <v>101</v>
      </c>
      <c r="F43" s="6032"/>
      <c r="G43" s="6032"/>
      <c r="H43" s="6032"/>
      <c r="I43" s="6032"/>
      <c r="J43" s="6032"/>
      <c r="K43" s="6032"/>
      <c r="L43" s="6032"/>
      <c r="M43" s="6032"/>
      <c r="N43" s="6032"/>
      <c r="O43" s="6032"/>
      <c r="P43" s="6032"/>
      <c r="Q43" s="5831" t="s">
        <v>36</v>
      </c>
      <c r="R43" s="5849" t="s">
        <v>37</v>
      </c>
    </row>
    <row r="44" spans="1:90" ht="15" customHeight="1" x14ac:dyDescent="0.25">
      <c r="A44" s="5851"/>
      <c r="B44" s="5796"/>
      <c r="C44" s="5882"/>
      <c r="D44" s="5760"/>
      <c r="E44" s="5887" t="s">
        <v>222</v>
      </c>
      <c r="F44" s="5888"/>
      <c r="G44" s="5887" t="s">
        <v>223</v>
      </c>
      <c r="H44" s="5888"/>
      <c r="I44" s="5887" t="s">
        <v>88</v>
      </c>
      <c r="J44" s="5888"/>
      <c r="K44" s="5887" t="s">
        <v>224</v>
      </c>
      <c r="L44" s="5888"/>
      <c r="M44" s="5887" t="s">
        <v>225</v>
      </c>
      <c r="N44" s="5888"/>
      <c r="O44" s="5887" t="s">
        <v>226</v>
      </c>
      <c r="P44" s="5992"/>
      <c r="Q44" s="5766"/>
      <c r="R44" s="5798"/>
    </row>
    <row r="45" spans="1:90" ht="15" customHeight="1" x14ac:dyDescent="0.25">
      <c r="A45" s="5825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67"/>
      <c r="R45" s="5799"/>
    </row>
    <row r="46" spans="1:90" ht="15" customHeight="1" x14ac:dyDescent="0.25">
      <c r="A46" s="2252" t="s">
        <v>229</v>
      </c>
      <c r="B46" s="2253">
        <f>SUM(C46+D46)</f>
        <v>0</v>
      </c>
      <c r="C46" s="2254">
        <f>SUM(E46+G46+I46+K46+M46+O46)</f>
        <v>0</v>
      </c>
      <c r="D46" s="2255">
        <f>SUM(F46+H46+J46+L46+N46+P46)</f>
        <v>0</v>
      </c>
      <c r="E46" s="2209"/>
      <c r="F46" s="2210"/>
      <c r="G46" s="2209"/>
      <c r="H46" s="2210"/>
      <c r="I46" s="2209"/>
      <c r="J46" s="1996"/>
      <c r="K46" s="2209"/>
      <c r="L46" s="1996"/>
      <c r="M46" s="2238"/>
      <c r="N46" s="1996"/>
      <c r="O46" s="2238"/>
      <c r="P46" s="2239"/>
      <c r="Q46" s="1997"/>
      <c r="R46" s="1996"/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1</v>
      </c>
      <c r="C47" s="2257">
        <f t="shared" ref="C47:D49" si="8">SUM(E47+G47+I47+K47+M47+O47)</f>
        <v>1</v>
      </c>
      <c r="D47" s="146">
        <f t="shared" si="8"/>
        <v>0</v>
      </c>
      <c r="E47" s="329"/>
      <c r="F47" s="142"/>
      <c r="G47" s="327"/>
      <c r="H47" s="142"/>
      <c r="I47" s="327"/>
      <c r="J47" s="905"/>
      <c r="K47" s="327"/>
      <c r="L47" s="905"/>
      <c r="M47" s="252">
        <v>1</v>
      </c>
      <c r="N47" s="905"/>
      <c r="O47" s="252"/>
      <c r="P47" s="1158"/>
      <c r="Q47" s="2004">
        <v>0</v>
      </c>
      <c r="R47" s="2003">
        <v>0</v>
      </c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0</v>
      </c>
      <c r="C48" s="2259">
        <f t="shared" si="8"/>
        <v>0</v>
      </c>
      <c r="D48" s="480">
        <f t="shared" si="8"/>
        <v>0</v>
      </c>
      <c r="E48" s="329"/>
      <c r="F48" s="330"/>
      <c r="G48" s="329"/>
      <c r="H48" s="330"/>
      <c r="I48" s="329"/>
      <c r="J48" s="2003"/>
      <c r="K48" s="329"/>
      <c r="L48" s="2003"/>
      <c r="M48" s="2234"/>
      <c r="N48" s="2003"/>
      <c r="O48" s="2234"/>
      <c r="P48" s="2235"/>
      <c r="Q48" s="2004"/>
      <c r="R48" s="2003"/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8"/>
        <v>0</v>
      </c>
      <c r="D49" s="2263">
        <f t="shared" si="8"/>
        <v>0</v>
      </c>
      <c r="E49" s="1940"/>
      <c r="F49" s="2110"/>
      <c r="G49" s="1940"/>
      <c r="H49" s="2110"/>
      <c r="I49" s="1940"/>
      <c r="J49" s="325"/>
      <c r="K49" s="1940"/>
      <c r="L49" s="325"/>
      <c r="M49" s="2264"/>
      <c r="N49" s="325"/>
      <c r="O49" s="2264"/>
      <c r="P49" s="2265"/>
      <c r="Q49" s="2109"/>
      <c r="R49" s="325"/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6081" t="s">
        <v>251</v>
      </c>
      <c r="B51" s="5879" t="s">
        <v>212</v>
      </c>
      <c r="C51" s="5880"/>
      <c r="D51" s="5881"/>
      <c r="E51" s="5883" t="s">
        <v>101</v>
      </c>
      <c r="F51" s="5883"/>
      <c r="G51" s="5883"/>
      <c r="H51" s="5887"/>
      <c r="I51" s="5831" t="s">
        <v>36</v>
      </c>
      <c r="J51" s="5849" t="s">
        <v>37</v>
      </c>
    </row>
    <row r="52" spans="1:90" ht="15" customHeight="1" x14ac:dyDescent="0.25">
      <c r="A52" s="6082"/>
      <c r="B52" s="5796"/>
      <c r="C52" s="5882"/>
      <c r="D52" s="5760"/>
      <c r="E52" s="5887" t="s">
        <v>81</v>
      </c>
      <c r="F52" s="5888"/>
      <c r="G52" s="5887" t="s">
        <v>82</v>
      </c>
      <c r="H52" s="5992"/>
      <c r="I52" s="5766"/>
      <c r="J52" s="5798"/>
    </row>
    <row r="53" spans="1:90" ht="15" customHeight="1" x14ac:dyDescent="0.25">
      <c r="A53" s="5772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67"/>
      <c r="J53" s="5799"/>
    </row>
    <row r="54" spans="1:90" ht="21" customHeight="1" x14ac:dyDescent="0.25">
      <c r="A54" s="2266" t="s">
        <v>252</v>
      </c>
      <c r="B54" s="2267">
        <f>SUM(C54+D54)</f>
        <v>0</v>
      </c>
      <c r="C54" s="2268">
        <f t="shared" ref="C54:D57" si="14">SUM(E54+G54)</f>
        <v>0</v>
      </c>
      <c r="D54" s="2223">
        <f>SUM(F54+H54)</f>
        <v>0</v>
      </c>
      <c r="E54" s="2269">
        <f>SUM(E55:E57)</f>
        <v>0</v>
      </c>
      <c r="F54" s="2270">
        <f t="shared" ref="F54:J54" si="15">SUM(F55:F57)</f>
        <v>0</v>
      </c>
      <c r="G54" s="2271">
        <f t="shared" si="15"/>
        <v>0</v>
      </c>
      <c r="H54" s="2272">
        <f t="shared" si="15"/>
        <v>0</v>
      </c>
      <c r="I54" s="2273">
        <f>SUM(I55:I57)</f>
        <v>0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0</v>
      </c>
      <c r="C55" s="41">
        <f>SUM(E55+G55)</f>
        <v>0</v>
      </c>
      <c r="D55" s="141">
        <f>SUM(F55+H55)</f>
        <v>0</v>
      </c>
      <c r="E55" s="327"/>
      <c r="F55" s="142"/>
      <c r="G55" s="252"/>
      <c r="H55" s="1158"/>
      <c r="I55" s="2004"/>
      <c r="J55" s="2003"/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0</v>
      </c>
      <c r="C56" s="761">
        <f t="shared" si="14"/>
        <v>0</v>
      </c>
      <c r="D56" s="345">
        <f t="shared" si="14"/>
        <v>0</v>
      </c>
      <c r="E56" s="329"/>
      <c r="F56" s="330"/>
      <c r="G56" s="2234"/>
      <c r="H56" s="2235"/>
      <c r="I56" s="2004"/>
      <c r="J56" s="2003"/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/>
      <c r="F57" s="877"/>
      <c r="G57" s="2049"/>
      <c r="H57" s="2237"/>
      <c r="I57" s="1913"/>
      <c r="J57" s="2009"/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79" t="s">
        <v>255</v>
      </c>
      <c r="B59" s="5881"/>
      <c r="C59" s="5850" t="s">
        <v>77</v>
      </c>
      <c r="D59" s="5887" t="s">
        <v>256</v>
      </c>
      <c r="E59" s="5992"/>
      <c r="F59" s="5992"/>
      <c r="G59" s="5992"/>
      <c r="H59" s="5992"/>
      <c r="I59" s="5992"/>
      <c r="J59" s="5848"/>
      <c r="K59" s="5836" t="s">
        <v>36</v>
      </c>
      <c r="L59" s="5881" t="s">
        <v>37</v>
      </c>
    </row>
    <row r="60" spans="1:90" ht="21" x14ac:dyDescent="0.25">
      <c r="A60" s="5796"/>
      <c r="B60" s="5760"/>
      <c r="C60" s="5825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37"/>
      <c r="L60" s="5759"/>
    </row>
    <row r="61" spans="1:90" ht="15" customHeight="1" x14ac:dyDescent="0.25">
      <c r="A61" s="6092" t="s">
        <v>264</v>
      </c>
      <c r="B61" s="6093"/>
      <c r="C61" s="2281">
        <f>SUM(D61:H61)</f>
        <v>2</v>
      </c>
      <c r="D61" s="2209">
        <v>1</v>
      </c>
      <c r="E61" s="1896"/>
      <c r="F61" s="1896"/>
      <c r="G61" s="1896"/>
      <c r="H61" s="1896">
        <v>1</v>
      </c>
      <c r="I61" s="1932"/>
      <c r="J61" s="2282"/>
      <c r="K61" s="2283">
        <v>0</v>
      </c>
      <c r="L61" s="1996">
        <v>1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6072" t="s">
        <v>265</v>
      </c>
      <c r="B62" s="6072"/>
      <c r="C62" s="2285">
        <f>SUM(D62:H62)</f>
        <v>0</v>
      </c>
      <c r="D62" s="327"/>
      <c r="E62" s="1039"/>
      <c r="F62" s="1039"/>
      <c r="G62" s="1039"/>
      <c r="H62" s="1039"/>
      <c r="I62" s="1919"/>
      <c r="J62" s="1016"/>
      <c r="K62" s="2068"/>
      <c r="L62" s="2003"/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6072" t="s">
        <v>266</v>
      </c>
      <c r="B63" s="6072"/>
      <c r="C63" s="2285">
        <f>SUM(D63:H63)</f>
        <v>0</v>
      </c>
      <c r="D63" s="329"/>
      <c r="E63" s="1973"/>
      <c r="F63" s="1973"/>
      <c r="G63" s="1973"/>
      <c r="H63" s="1973"/>
      <c r="I63" s="1977"/>
      <c r="J63" s="2055"/>
      <c r="K63" s="2068"/>
      <c r="L63" s="2003"/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6072" t="s">
        <v>267</v>
      </c>
      <c r="B64" s="6072"/>
      <c r="C64" s="760">
        <f>SUM(H64:J64)</f>
        <v>0</v>
      </c>
      <c r="D64" s="2286"/>
      <c r="E64" s="2287"/>
      <c r="F64" s="2287"/>
      <c r="G64" s="2287"/>
      <c r="H64" s="2288"/>
      <c r="I64" s="1973"/>
      <c r="J64" s="332"/>
      <c r="K64" s="2068"/>
      <c r="L64" s="2003"/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6072" t="s">
        <v>268</v>
      </c>
      <c r="B65" s="6072"/>
      <c r="C65" s="760">
        <f>SUM(H65:J65)</f>
        <v>2</v>
      </c>
      <c r="D65" s="2286"/>
      <c r="E65" s="2287"/>
      <c r="F65" s="2287"/>
      <c r="G65" s="2287"/>
      <c r="H65" s="2288"/>
      <c r="I65" s="1973">
        <v>2</v>
      </c>
      <c r="J65" s="332"/>
      <c r="K65" s="2068">
        <v>1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6073" t="s">
        <v>269</v>
      </c>
      <c r="B66" s="6073"/>
      <c r="C66" s="2289">
        <f>SUM(H66:J66)</f>
        <v>0</v>
      </c>
      <c r="D66" s="1905"/>
      <c r="E66" s="1909"/>
      <c r="F66" s="1909"/>
      <c r="G66" s="1909"/>
      <c r="H66" s="2290"/>
      <c r="I66" s="1907"/>
      <c r="J66" s="1953"/>
      <c r="K66" s="1911"/>
      <c r="L66" s="2009"/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6074" t="s">
        <v>270</v>
      </c>
      <c r="B67" s="6074"/>
      <c r="C67" s="324">
        <f>SUM(D67:J67)</f>
        <v>4</v>
      </c>
      <c r="D67" s="2291">
        <v>1</v>
      </c>
      <c r="E67" s="2292"/>
      <c r="F67" s="2292"/>
      <c r="G67" s="2292"/>
      <c r="H67" s="2293">
        <v>1</v>
      </c>
      <c r="I67" s="1914">
        <v>2</v>
      </c>
      <c r="J67" s="326"/>
      <c r="K67" s="2087">
        <v>1</v>
      </c>
      <c r="L67" s="325">
        <v>1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81" t="s">
        <v>220</v>
      </c>
      <c r="B69" s="5879" t="s">
        <v>212</v>
      </c>
      <c r="C69" s="5880"/>
      <c r="D69" s="5881"/>
      <c r="E69" s="5883" t="s">
        <v>101</v>
      </c>
      <c r="F69" s="5883"/>
      <c r="G69" s="5883"/>
      <c r="H69" s="6094"/>
      <c r="I69" s="5831" t="s">
        <v>36</v>
      </c>
      <c r="J69" s="5849" t="s">
        <v>37</v>
      </c>
    </row>
    <row r="70" spans="1:90" ht="15" customHeight="1" x14ac:dyDescent="0.25">
      <c r="A70" s="5759"/>
      <c r="B70" s="5796"/>
      <c r="C70" s="5882"/>
      <c r="D70" s="5760"/>
      <c r="E70" s="5887" t="s">
        <v>83</v>
      </c>
      <c r="F70" s="5888"/>
      <c r="G70" s="5992" t="s">
        <v>84</v>
      </c>
      <c r="H70" s="5848"/>
      <c r="I70" s="5766"/>
      <c r="J70" s="5798"/>
    </row>
    <row r="71" spans="1:90" ht="15" customHeight="1" x14ac:dyDescent="0.25">
      <c r="A71" s="5760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67"/>
      <c r="J71" s="5799"/>
    </row>
    <row r="72" spans="1:90" ht="15" customHeight="1" x14ac:dyDescent="0.25">
      <c r="A72" s="255" t="s">
        <v>197</v>
      </c>
      <c r="B72" s="2296">
        <f>SUM(C72:D72)</f>
        <v>1</v>
      </c>
      <c r="C72" s="2297">
        <f t="shared" ref="C72:D74" si="24">+E72+G72</f>
        <v>0</v>
      </c>
      <c r="D72" s="2298">
        <f t="shared" si="24"/>
        <v>1</v>
      </c>
      <c r="E72" s="2209"/>
      <c r="F72" s="142">
        <v>1</v>
      </c>
      <c r="G72" s="327"/>
      <c r="H72" s="1918"/>
      <c r="I72" s="44">
        <v>0</v>
      </c>
      <c r="J72" s="905">
        <v>0</v>
      </c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/>
      <c r="F73" s="330"/>
      <c r="G73" s="329"/>
      <c r="H73" s="2302"/>
      <c r="I73" s="2068"/>
      <c r="J73" s="2003"/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/>
      <c r="F74" s="877"/>
      <c r="G74" s="876"/>
      <c r="H74" s="1912"/>
      <c r="I74" s="1911"/>
      <c r="J74" s="2009"/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0" t="s">
        <v>196</v>
      </c>
      <c r="B77" s="5850" t="s">
        <v>77</v>
      </c>
    </row>
    <row r="78" spans="1:90" ht="15" customHeight="1" x14ac:dyDescent="0.25">
      <c r="A78" s="5851"/>
      <c r="B78" s="5825"/>
    </row>
    <row r="79" spans="1:90" ht="15" customHeight="1" x14ac:dyDescent="0.25">
      <c r="A79" s="5825"/>
      <c r="B79" s="2306">
        <f>SUM(B80:B83)</f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>
        <v>3</v>
      </c>
      <c r="C86" s="2209"/>
      <c r="D86" s="1896"/>
      <c r="E86" s="1896"/>
      <c r="F86" s="1996"/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/>
      <c r="C87" s="1940"/>
      <c r="D87" s="1914"/>
      <c r="E87" s="1914"/>
      <c r="F87" s="325"/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79" t="s">
        <v>285</v>
      </c>
      <c r="B89" s="5881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6077" t="s">
        <v>292</v>
      </c>
      <c r="B90" s="2317" t="s">
        <v>293</v>
      </c>
      <c r="C90" s="2283"/>
      <c r="D90" s="1932"/>
      <c r="E90" s="1932"/>
      <c r="F90" s="1896"/>
      <c r="G90" s="1944"/>
      <c r="H90" s="2210"/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6078"/>
      <c r="B91" s="2318" t="s">
        <v>294</v>
      </c>
      <c r="C91" s="1911"/>
      <c r="D91" s="1929"/>
      <c r="E91" s="1929"/>
      <c r="F91" s="1907"/>
      <c r="G91" s="1953"/>
      <c r="H91" s="877"/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4" t="s">
        <v>4333</v>
      </c>
      <c r="B92" s="400" t="s">
        <v>295</v>
      </c>
      <c r="C92" s="2209">
        <v>3</v>
      </c>
      <c r="D92" s="1896"/>
      <c r="E92" s="1896">
        <v>2</v>
      </c>
      <c r="F92" s="1891"/>
      <c r="G92" s="1931"/>
      <c r="H92" s="2319">
        <v>0</v>
      </c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5"/>
      <c r="B93" s="2318" t="s">
        <v>296</v>
      </c>
      <c r="C93" s="876">
        <v>3</v>
      </c>
      <c r="D93" s="1907">
        <v>1</v>
      </c>
      <c r="E93" s="1907">
        <v>2</v>
      </c>
      <c r="F93" s="1909"/>
      <c r="G93" s="1910"/>
      <c r="H93" s="2320">
        <v>1</v>
      </c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80" t="s">
        <v>196</v>
      </c>
      <c r="B95" s="5881"/>
      <c r="C95" s="5887" t="s">
        <v>77</v>
      </c>
      <c r="D95" s="5992"/>
      <c r="E95" s="5888"/>
      <c r="F95" s="5887" t="s">
        <v>94</v>
      </c>
      <c r="G95" s="5888"/>
      <c r="H95" s="5887" t="s">
        <v>44</v>
      </c>
      <c r="I95" s="5888"/>
    </row>
    <row r="96" spans="1:93" ht="15" customHeight="1" x14ac:dyDescent="0.25">
      <c r="A96" s="5882"/>
      <c r="B96" s="5760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87" t="s">
        <v>77</v>
      </c>
      <c r="B97" s="5888"/>
      <c r="C97" s="2269">
        <f t="shared" ref="C97:I97" si="33">SUM(C98:C102)</f>
        <v>18</v>
      </c>
      <c r="D97" s="2323">
        <f t="shared" si="33"/>
        <v>9</v>
      </c>
      <c r="E97" s="2270">
        <f t="shared" si="33"/>
        <v>9</v>
      </c>
      <c r="F97" s="2269">
        <f>SUM(F98:F102)</f>
        <v>7</v>
      </c>
      <c r="G97" s="2270">
        <f t="shared" si="33"/>
        <v>7</v>
      </c>
      <c r="H97" s="2269">
        <f t="shared" si="33"/>
        <v>2</v>
      </c>
      <c r="I97" s="2270">
        <f t="shared" si="33"/>
        <v>2</v>
      </c>
    </row>
    <row r="98" spans="1:90" ht="15" customHeight="1" x14ac:dyDescent="0.25">
      <c r="A98" s="6075" t="s">
        <v>197</v>
      </c>
      <c r="B98" s="6076"/>
      <c r="C98" s="2324">
        <f>SUM(D98+E98)</f>
        <v>16</v>
      </c>
      <c r="D98" s="2325">
        <f>SUM(F98+H98)</f>
        <v>8</v>
      </c>
      <c r="E98" s="2255">
        <f>SUM(G98+I98)</f>
        <v>8</v>
      </c>
      <c r="F98" s="2209">
        <v>6</v>
      </c>
      <c r="G98" s="2210">
        <v>7</v>
      </c>
      <c r="H98" s="2209">
        <v>2</v>
      </c>
      <c r="I98" s="1996">
        <v>1</v>
      </c>
    </row>
    <row r="99" spans="1:90" ht="15" customHeight="1" x14ac:dyDescent="0.25">
      <c r="A99" s="6053" t="s">
        <v>275</v>
      </c>
      <c r="B99" s="5968"/>
      <c r="C99" s="300">
        <f>SUM(D99+E99)</f>
        <v>0</v>
      </c>
      <c r="D99" s="2326">
        <f t="shared" ref="D99:E102" si="34">SUM(F99+H99)</f>
        <v>0</v>
      </c>
      <c r="E99" s="146">
        <f t="shared" si="34"/>
        <v>0</v>
      </c>
      <c r="F99" s="327"/>
      <c r="G99" s="142"/>
      <c r="H99" s="327"/>
      <c r="I99" s="905"/>
    </row>
    <row r="100" spans="1:90" ht="15" customHeight="1" x14ac:dyDescent="0.25">
      <c r="A100" s="6053" t="s">
        <v>199</v>
      </c>
      <c r="B100" s="5968"/>
      <c r="C100" s="300">
        <f>SUM(D100+E100)</f>
        <v>1</v>
      </c>
      <c r="D100" s="2326">
        <f t="shared" si="34"/>
        <v>1</v>
      </c>
      <c r="E100" s="146">
        <f t="shared" si="34"/>
        <v>0</v>
      </c>
      <c r="F100" s="329">
        <v>1</v>
      </c>
      <c r="G100" s="330"/>
      <c r="H100" s="329"/>
      <c r="I100" s="2003"/>
    </row>
    <row r="101" spans="1:90" ht="15" customHeight="1" x14ac:dyDescent="0.25">
      <c r="A101" s="6054" t="s">
        <v>200</v>
      </c>
      <c r="B101" s="6055"/>
      <c r="C101" s="197">
        <f>SUM(D101+E101)</f>
        <v>0</v>
      </c>
      <c r="D101" s="486">
        <f>SUM(F101+H101)</f>
        <v>0</v>
      </c>
      <c r="E101" s="62">
        <f>SUM(G101+I101)</f>
        <v>0</v>
      </c>
      <c r="F101" s="212"/>
      <c r="G101" s="34"/>
      <c r="H101" s="212"/>
      <c r="I101" s="1161"/>
    </row>
    <row r="102" spans="1:90" ht="15" customHeight="1" x14ac:dyDescent="0.25">
      <c r="A102" s="6056" t="s">
        <v>298</v>
      </c>
      <c r="B102" s="6057"/>
      <c r="C102" s="483">
        <f>SUM(D102+E102)</f>
        <v>1</v>
      </c>
      <c r="D102" s="484">
        <f t="shared" si="34"/>
        <v>0</v>
      </c>
      <c r="E102" s="485">
        <f t="shared" si="34"/>
        <v>1</v>
      </c>
      <c r="F102" s="876"/>
      <c r="G102" s="877"/>
      <c r="H102" s="876"/>
      <c r="I102" s="2009">
        <v>1</v>
      </c>
    </row>
    <row r="103" spans="1:90" ht="18" customHeight="1" x14ac:dyDescent="0.25">
      <c r="A103" s="6058" t="s">
        <v>299</v>
      </c>
      <c r="B103" s="6058"/>
      <c r="C103" s="6058"/>
      <c r="D103" s="6058"/>
      <c r="E103" s="6058"/>
      <c r="F103" s="6058"/>
      <c r="G103" s="6058"/>
      <c r="H103" s="6058"/>
      <c r="I103" s="6058"/>
      <c r="J103" s="6058"/>
      <c r="K103" s="6058"/>
      <c r="L103" s="6058"/>
      <c r="M103" s="6058"/>
      <c r="N103" s="6058"/>
      <c r="O103" s="6058"/>
      <c r="P103" s="6058"/>
      <c r="Q103" s="2327"/>
      <c r="R103" s="2182"/>
      <c r="S103" s="2182"/>
      <c r="T103" s="2182"/>
      <c r="U103" s="2182"/>
    </row>
    <row r="104" spans="1:90" ht="18" customHeight="1" x14ac:dyDescent="0.25">
      <c r="A104" s="6059" t="s">
        <v>300</v>
      </c>
      <c r="B104" s="6059"/>
      <c r="C104" s="6059"/>
      <c r="D104" s="6059"/>
      <c r="E104" s="6059"/>
      <c r="F104" s="6059"/>
      <c r="G104" s="6059"/>
      <c r="H104" s="6059"/>
      <c r="I104" s="6059"/>
      <c r="J104" s="6059"/>
      <c r="K104" s="6059"/>
      <c r="L104" s="6059"/>
      <c r="M104" s="6059"/>
      <c r="N104" s="6059"/>
      <c r="O104" s="6059"/>
      <c r="P104" s="6059"/>
      <c r="Q104" s="6059"/>
      <c r="R104" s="2182"/>
      <c r="S104" s="2182"/>
      <c r="T104" s="2182"/>
      <c r="U104" s="2182"/>
    </row>
    <row r="105" spans="1:90" ht="15" customHeight="1" x14ac:dyDescent="0.25">
      <c r="A105" s="6060" t="s">
        <v>301</v>
      </c>
      <c r="B105" s="6061"/>
      <c r="C105" s="6065" t="s">
        <v>302</v>
      </c>
      <c r="D105" s="6066"/>
      <c r="E105" s="6067"/>
      <c r="F105" s="6068" t="s">
        <v>101</v>
      </c>
      <c r="G105" s="6069"/>
      <c r="H105" s="6069"/>
      <c r="I105" s="6069"/>
      <c r="J105" s="6069"/>
      <c r="K105" s="6069"/>
      <c r="L105" s="6069"/>
      <c r="M105" s="6069"/>
      <c r="N105" s="6069"/>
      <c r="O105" s="6069"/>
      <c r="P105" s="6069"/>
      <c r="Q105" s="6069"/>
      <c r="R105" s="6069"/>
      <c r="S105" s="6069"/>
      <c r="T105" s="6069"/>
      <c r="U105" s="6070"/>
      <c r="V105" s="5937" t="s">
        <v>34</v>
      </c>
      <c r="W105" s="5938" t="s">
        <v>35</v>
      </c>
    </row>
    <row r="106" spans="1:90" ht="15" customHeight="1" x14ac:dyDescent="0.25">
      <c r="A106" s="6062"/>
      <c r="B106" s="6063"/>
      <c r="C106" s="5796"/>
      <c r="D106" s="5882"/>
      <c r="E106" s="5760"/>
      <c r="F106" s="6071" t="s">
        <v>303</v>
      </c>
      <c r="G106" s="6051"/>
      <c r="H106" s="6051" t="s">
        <v>304</v>
      </c>
      <c r="I106" s="6051"/>
      <c r="J106" s="6051" t="s">
        <v>305</v>
      </c>
      <c r="K106" s="6051"/>
      <c r="L106" s="6051" t="s">
        <v>306</v>
      </c>
      <c r="M106" s="6051"/>
      <c r="N106" s="6051" t="s">
        <v>307</v>
      </c>
      <c r="O106" s="6051"/>
      <c r="P106" s="6051" t="s">
        <v>308</v>
      </c>
      <c r="Q106" s="6051"/>
      <c r="R106" s="6051" t="s">
        <v>309</v>
      </c>
      <c r="S106" s="6051"/>
      <c r="T106" s="6051" t="s">
        <v>57</v>
      </c>
      <c r="U106" s="6052"/>
      <c r="V106" s="5937"/>
      <c r="W106" s="5938"/>
    </row>
    <row r="107" spans="1:90" ht="15" customHeight="1" x14ac:dyDescent="0.25">
      <c r="A107" s="6064"/>
      <c r="B107" s="5842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5937"/>
      <c r="W107" s="5938"/>
    </row>
    <row r="108" spans="1:90" ht="15" customHeight="1" x14ac:dyDescent="0.25">
      <c r="A108" s="6047" t="s">
        <v>310</v>
      </c>
      <c r="B108" s="6048"/>
      <c r="C108" s="2332">
        <f t="shared" ref="C108:C117" si="35">SUM(D108+E108)</f>
        <v>0</v>
      </c>
      <c r="D108" s="2333">
        <f>+J108+L108+N108+P108+R108+T108</f>
        <v>0</v>
      </c>
      <c r="E108" s="2208">
        <f>+K108+M108+O108+Q108+S108+U108</f>
        <v>0</v>
      </c>
      <c r="F108" s="2334"/>
      <c r="G108" s="2335"/>
      <c r="H108" s="2334"/>
      <c r="I108" s="2335"/>
      <c r="J108" s="2209"/>
      <c r="K108" s="1996"/>
      <c r="L108" s="2209"/>
      <c r="M108" s="1996"/>
      <c r="N108" s="2209"/>
      <c r="O108" s="1996"/>
      <c r="P108" s="2238"/>
      <c r="Q108" s="1996"/>
      <c r="R108" s="2238"/>
      <c r="S108" s="1996"/>
      <c r="T108" s="2238"/>
      <c r="U108" s="2239"/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6049" t="s">
        <v>311</v>
      </c>
      <c r="B109" s="6050"/>
      <c r="C109" s="2338">
        <f t="shared" si="35"/>
        <v>0</v>
      </c>
      <c r="D109" s="2339">
        <f t="shared" ref="D109:E111" si="36">SUM(J109+L109+N109+P109+R109+T109)</f>
        <v>0</v>
      </c>
      <c r="E109" s="345">
        <f t="shared" si="36"/>
        <v>0</v>
      </c>
      <c r="F109" s="2340"/>
      <c r="G109" s="2341"/>
      <c r="H109" s="2340"/>
      <c r="I109" s="2342"/>
      <c r="J109" s="329"/>
      <c r="K109" s="2003"/>
      <c r="L109" s="329"/>
      <c r="M109" s="2003"/>
      <c r="N109" s="329"/>
      <c r="O109" s="2003"/>
      <c r="P109" s="2234"/>
      <c r="Q109" s="2003"/>
      <c r="R109" s="2234"/>
      <c r="S109" s="2003"/>
      <c r="T109" s="2234"/>
      <c r="U109" s="2235"/>
      <c r="V109" s="2343"/>
      <c r="W109" s="2344"/>
      <c r="X109" s="1970"/>
    </row>
    <row r="110" spans="1:90" ht="15" customHeight="1" x14ac:dyDescent="0.25">
      <c r="A110" s="6049" t="s">
        <v>312</v>
      </c>
      <c r="B110" s="6050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/>
      <c r="K110" s="1161"/>
      <c r="L110" s="212"/>
      <c r="M110" s="1161"/>
      <c r="N110" s="212"/>
      <c r="O110" s="1161"/>
      <c r="P110" s="2244"/>
      <c r="Q110" s="1161"/>
      <c r="R110" s="2244"/>
      <c r="S110" s="1161"/>
      <c r="T110" s="2244"/>
      <c r="U110" s="1163"/>
      <c r="V110" s="2343"/>
      <c r="W110" s="2344"/>
      <c r="X110" s="1970"/>
    </row>
    <row r="111" spans="1:90" ht="15" customHeight="1" x14ac:dyDescent="0.25">
      <c r="A111" s="5939" t="s">
        <v>313</v>
      </c>
      <c r="B111" s="5940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/>
      <c r="K111" s="1161"/>
      <c r="L111" s="212"/>
      <c r="M111" s="1161"/>
      <c r="N111" s="212"/>
      <c r="O111" s="1161"/>
      <c r="P111" s="2244"/>
      <c r="Q111" s="1161"/>
      <c r="R111" s="2244"/>
      <c r="S111" s="1161"/>
      <c r="T111" s="2244"/>
      <c r="U111" s="1163"/>
      <c r="V111" s="2343"/>
      <c r="W111" s="2344"/>
      <c r="X111" s="1970"/>
    </row>
    <row r="112" spans="1:90" ht="15" customHeight="1" x14ac:dyDescent="0.25">
      <c r="A112" s="5939" t="s">
        <v>314</v>
      </c>
      <c r="B112" s="5940"/>
      <c r="C112" s="2338">
        <f t="shared" si="35"/>
        <v>36</v>
      </c>
      <c r="D112" s="2339">
        <f>+F112+H112</f>
        <v>18</v>
      </c>
      <c r="E112" s="345">
        <f>+G112+I112</f>
        <v>18</v>
      </c>
      <c r="F112" s="212">
        <v>14</v>
      </c>
      <c r="G112" s="46">
        <v>14</v>
      </c>
      <c r="H112" s="212">
        <v>4</v>
      </c>
      <c r="I112" s="34">
        <v>4</v>
      </c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>
        <v>2</v>
      </c>
      <c r="W112" s="2350">
        <v>0</v>
      </c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39" t="s">
        <v>315</v>
      </c>
      <c r="B113" s="5940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/>
      <c r="I113" s="34"/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/>
      <c r="W113" s="2354"/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39" t="s">
        <v>316</v>
      </c>
      <c r="B114" s="5940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/>
      <c r="G114" s="34"/>
      <c r="H114" s="212"/>
      <c r="I114" s="34"/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/>
      <c r="W114" s="2350"/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5941" t="s">
        <v>317</v>
      </c>
      <c r="B115" s="2358" t="s">
        <v>318</v>
      </c>
      <c r="C115" s="2359">
        <f t="shared" si="35"/>
        <v>36</v>
      </c>
      <c r="D115" s="2360">
        <f t="shared" ref="D115:E117" si="42">SUM(F115+H115+J115+L115+N115+P115+R115+T115)</f>
        <v>18</v>
      </c>
      <c r="E115" s="2208">
        <f t="shared" si="42"/>
        <v>18</v>
      </c>
      <c r="F115" s="2209">
        <v>14</v>
      </c>
      <c r="G115" s="2361">
        <v>14</v>
      </c>
      <c r="H115" s="2209">
        <v>4</v>
      </c>
      <c r="I115" s="2210">
        <v>4</v>
      </c>
      <c r="J115" s="2209"/>
      <c r="K115" s="1996"/>
      <c r="L115" s="2209"/>
      <c r="M115" s="1996"/>
      <c r="N115" s="2209"/>
      <c r="O115" s="2210"/>
      <c r="P115" s="2209"/>
      <c r="Q115" s="2210"/>
      <c r="R115" s="2209"/>
      <c r="S115" s="2210"/>
      <c r="T115" s="2209"/>
      <c r="U115" s="1944"/>
      <c r="V115" s="1997">
        <v>2</v>
      </c>
      <c r="W115" s="2362">
        <v>0</v>
      </c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5942"/>
      <c r="B116" s="2363" t="s">
        <v>319</v>
      </c>
      <c r="C116" s="2364">
        <f t="shared" si="35"/>
        <v>0</v>
      </c>
      <c r="D116" s="763">
        <f t="shared" si="42"/>
        <v>0</v>
      </c>
      <c r="E116" s="223">
        <f t="shared" si="42"/>
        <v>0</v>
      </c>
      <c r="F116" s="212"/>
      <c r="G116" s="46"/>
      <c r="H116" s="212"/>
      <c r="I116" s="34"/>
      <c r="J116" s="212"/>
      <c r="K116" s="1161"/>
      <c r="L116" s="212"/>
      <c r="M116" s="1161"/>
      <c r="N116" s="212"/>
      <c r="O116" s="34"/>
      <c r="P116" s="212"/>
      <c r="Q116" s="34"/>
      <c r="R116" s="212"/>
      <c r="S116" s="34"/>
      <c r="T116" s="212"/>
      <c r="U116" s="332"/>
      <c r="V116" s="2017"/>
      <c r="W116" s="2354"/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5943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/>
      <c r="G117" s="2370"/>
      <c r="H117" s="2369"/>
      <c r="I117" s="2371"/>
      <c r="J117" s="2369"/>
      <c r="K117" s="2372"/>
      <c r="L117" s="2369"/>
      <c r="M117" s="2372"/>
      <c r="N117" s="2369"/>
      <c r="O117" s="2371"/>
      <c r="P117" s="2369"/>
      <c r="Q117" s="2371"/>
      <c r="R117" s="2369"/>
      <c r="S117" s="2371"/>
      <c r="T117" s="2369"/>
      <c r="U117" s="2370"/>
      <c r="V117" s="2373"/>
      <c r="W117" s="2374"/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1" t="s">
        <v>219</v>
      </c>
      <c r="B119" s="5851" t="s">
        <v>220</v>
      </c>
      <c r="C119" s="5945" t="s">
        <v>221</v>
      </c>
      <c r="D119" s="5777"/>
      <c r="E119" s="5759"/>
      <c r="F119" s="6013" t="s">
        <v>101</v>
      </c>
      <c r="G119" s="6032"/>
      <c r="H119" s="6032"/>
      <c r="I119" s="6032"/>
      <c r="J119" s="6032"/>
      <c r="K119" s="6032"/>
      <c r="L119" s="6032"/>
      <c r="M119" s="6032"/>
      <c r="N119" s="6032"/>
      <c r="O119" s="6032"/>
      <c r="P119" s="6032"/>
      <c r="Q119" s="6032"/>
      <c r="R119" s="6032"/>
      <c r="S119" s="6032"/>
      <c r="T119" s="5839"/>
      <c r="U119" s="5839"/>
      <c r="V119" s="6032"/>
      <c r="W119" s="6032"/>
      <c r="X119" s="6032"/>
      <c r="Y119" s="6032"/>
      <c r="Z119" s="6032"/>
      <c r="AA119" s="6046"/>
      <c r="AB119" s="6083" t="s">
        <v>322</v>
      </c>
      <c r="AC119" s="6086" t="s">
        <v>37</v>
      </c>
    </row>
    <row r="120" spans="1:90" ht="15" customHeight="1" x14ac:dyDescent="0.25">
      <c r="A120" s="5851"/>
      <c r="B120" s="5851"/>
      <c r="C120" s="5946"/>
      <c r="D120" s="5882"/>
      <c r="E120" s="5760"/>
      <c r="F120" s="5887" t="s">
        <v>323</v>
      </c>
      <c r="G120" s="5888"/>
      <c r="H120" s="5887" t="s">
        <v>324</v>
      </c>
      <c r="I120" s="5888"/>
      <c r="J120" s="5887" t="s">
        <v>325</v>
      </c>
      <c r="K120" s="5888"/>
      <c r="L120" s="5992" t="s">
        <v>326</v>
      </c>
      <c r="M120" s="5888"/>
      <c r="N120" s="5887" t="s">
        <v>94</v>
      </c>
      <c r="O120" s="5888"/>
      <c r="P120" s="5887" t="s">
        <v>44</v>
      </c>
      <c r="Q120" s="5888"/>
      <c r="R120" s="5887" t="s">
        <v>45</v>
      </c>
      <c r="S120" s="5888"/>
      <c r="T120" s="5887" t="s">
        <v>327</v>
      </c>
      <c r="U120" s="5888"/>
      <c r="V120" s="5887" t="s">
        <v>54</v>
      </c>
      <c r="W120" s="5888"/>
      <c r="X120" s="5887" t="s">
        <v>328</v>
      </c>
      <c r="Y120" s="5888"/>
      <c r="Z120" s="6034" t="s">
        <v>57</v>
      </c>
      <c r="AA120" s="6045"/>
      <c r="AB120" s="6084"/>
      <c r="AC120" s="6087"/>
    </row>
    <row r="121" spans="1:90" ht="15" customHeight="1" x14ac:dyDescent="0.25">
      <c r="A121" s="5825"/>
      <c r="B121" s="5825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6085"/>
      <c r="AC121" s="6088"/>
    </row>
    <row r="122" spans="1:90" ht="15" customHeight="1" x14ac:dyDescent="0.25">
      <c r="A122" s="6042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/>
      <c r="G122" s="2210"/>
      <c r="H122" s="2209"/>
      <c r="I122" s="1996"/>
      <c r="J122" s="2209"/>
      <c r="K122" s="1996"/>
      <c r="L122" s="2393"/>
      <c r="M122" s="1996"/>
      <c r="N122" s="2209"/>
      <c r="O122" s="1996"/>
      <c r="P122" s="2209"/>
      <c r="Q122" s="1996"/>
      <c r="R122" s="2209"/>
      <c r="S122" s="1996"/>
      <c r="T122" s="2209"/>
      <c r="U122" s="1996"/>
      <c r="V122" s="2238"/>
      <c r="W122" s="1996"/>
      <c r="X122" s="2238"/>
      <c r="Y122" s="1996"/>
      <c r="Z122" s="2361"/>
      <c r="AA122" s="2394"/>
      <c r="AB122" s="2361"/>
      <c r="AC122" s="2395"/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6043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/>
      <c r="G123" s="330"/>
      <c r="H123" s="329"/>
      <c r="I123" s="2003"/>
      <c r="J123" s="329"/>
      <c r="K123" s="2003"/>
      <c r="L123" s="331"/>
      <c r="M123" s="2003"/>
      <c r="N123" s="329"/>
      <c r="O123" s="2003"/>
      <c r="P123" s="329"/>
      <c r="Q123" s="2003"/>
      <c r="R123" s="329"/>
      <c r="S123" s="2003"/>
      <c r="T123" s="329"/>
      <c r="U123" s="2003"/>
      <c r="V123" s="2234"/>
      <c r="W123" s="2003"/>
      <c r="X123" s="2234"/>
      <c r="Y123" s="2003"/>
      <c r="Z123" s="2397"/>
      <c r="AA123" s="2097"/>
      <c r="AB123" s="2397"/>
      <c r="AC123" s="2094"/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6043"/>
      <c r="B124" s="361" t="s">
        <v>332</v>
      </c>
      <c r="C124" s="295">
        <f t="shared" si="43"/>
        <v>0</v>
      </c>
      <c r="D124" s="2326">
        <f t="shared" si="44"/>
        <v>0</v>
      </c>
      <c r="E124" s="588">
        <f t="shared" si="44"/>
        <v>0</v>
      </c>
      <c r="F124" s="329"/>
      <c r="G124" s="330"/>
      <c r="H124" s="329"/>
      <c r="I124" s="2003"/>
      <c r="J124" s="329"/>
      <c r="K124" s="2003"/>
      <c r="L124" s="331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2234"/>
      <c r="W124" s="2003"/>
      <c r="X124" s="2234"/>
      <c r="Y124" s="2003"/>
      <c r="Z124" s="2397"/>
      <c r="AA124" s="2097"/>
      <c r="AB124" s="2397"/>
      <c r="AC124" s="2094"/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82"/>
      <c r="B125" s="361" t="s">
        <v>333</v>
      </c>
      <c r="C125" s="358">
        <f t="shared" si="43"/>
        <v>0</v>
      </c>
      <c r="D125" s="479">
        <f t="shared" si="44"/>
        <v>0</v>
      </c>
      <c r="E125" s="560">
        <f t="shared" si="44"/>
        <v>0</v>
      </c>
      <c r="F125" s="329"/>
      <c r="G125" s="330"/>
      <c r="H125" s="329"/>
      <c r="I125" s="2003"/>
      <c r="J125" s="329"/>
      <c r="K125" s="2003"/>
      <c r="L125" s="331"/>
      <c r="M125" s="2003"/>
      <c r="N125" s="329"/>
      <c r="O125" s="2003"/>
      <c r="P125" s="329"/>
      <c r="Q125" s="2003"/>
      <c r="R125" s="329"/>
      <c r="S125" s="2003"/>
      <c r="T125" s="329"/>
      <c r="U125" s="2003"/>
      <c r="V125" s="2234"/>
      <c r="W125" s="2003"/>
      <c r="X125" s="2234"/>
      <c r="Y125" s="2003"/>
      <c r="Z125" s="2397"/>
      <c r="AA125" s="2097"/>
      <c r="AB125" s="2397"/>
      <c r="AC125" s="2094"/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6044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/>
      <c r="G126" s="877"/>
      <c r="H126" s="876"/>
      <c r="I126" s="2009"/>
      <c r="J126" s="876"/>
      <c r="K126" s="2009"/>
      <c r="L126" s="993"/>
      <c r="M126" s="2009"/>
      <c r="N126" s="876"/>
      <c r="O126" s="2009"/>
      <c r="P126" s="876"/>
      <c r="Q126" s="2009"/>
      <c r="R126" s="876"/>
      <c r="S126" s="2009"/>
      <c r="T126" s="876"/>
      <c r="U126" s="2009"/>
      <c r="V126" s="2049"/>
      <c r="W126" s="2009"/>
      <c r="X126" s="2049"/>
      <c r="Y126" s="2009"/>
      <c r="Z126" s="2398"/>
      <c r="AA126" s="2399"/>
      <c r="AB126" s="2398"/>
      <c r="AC126" s="2400"/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6042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/>
      <c r="G127" s="2210"/>
      <c r="H127" s="2209"/>
      <c r="I127" s="1996"/>
      <c r="J127" s="2209"/>
      <c r="K127" s="1996"/>
      <c r="L127" s="2393"/>
      <c r="M127" s="1996"/>
      <c r="N127" s="2209"/>
      <c r="O127" s="1996"/>
      <c r="P127" s="2209"/>
      <c r="Q127" s="1996"/>
      <c r="R127" s="2209"/>
      <c r="S127" s="1996"/>
      <c r="T127" s="2209"/>
      <c r="U127" s="1996"/>
      <c r="V127" s="2238"/>
      <c r="W127" s="1996"/>
      <c r="X127" s="2238"/>
      <c r="Y127" s="1996"/>
      <c r="Z127" s="2361"/>
      <c r="AA127" s="2394"/>
      <c r="AB127" s="2361"/>
      <c r="AC127" s="2395"/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6043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/>
      <c r="G128" s="330"/>
      <c r="H128" s="329"/>
      <c r="I128" s="2003"/>
      <c r="J128" s="329"/>
      <c r="K128" s="2003"/>
      <c r="L128" s="331"/>
      <c r="M128" s="2003"/>
      <c r="N128" s="329"/>
      <c r="O128" s="2003"/>
      <c r="P128" s="329"/>
      <c r="Q128" s="2003"/>
      <c r="R128" s="329"/>
      <c r="S128" s="2003"/>
      <c r="T128" s="329"/>
      <c r="U128" s="2003"/>
      <c r="V128" s="2234"/>
      <c r="W128" s="2003"/>
      <c r="X128" s="2234"/>
      <c r="Y128" s="2003"/>
      <c r="Z128" s="2397"/>
      <c r="AA128" s="2097"/>
      <c r="AB128" s="2397"/>
      <c r="AC128" s="2094"/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6043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/>
      <c r="G129" s="330"/>
      <c r="H129" s="329"/>
      <c r="I129" s="2003"/>
      <c r="J129" s="329"/>
      <c r="K129" s="2003"/>
      <c r="L129" s="331"/>
      <c r="M129" s="2003"/>
      <c r="N129" s="329"/>
      <c r="O129" s="2003"/>
      <c r="P129" s="329"/>
      <c r="Q129" s="2003"/>
      <c r="R129" s="329"/>
      <c r="S129" s="2003"/>
      <c r="T129" s="329"/>
      <c r="U129" s="2003"/>
      <c r="V129" s="2234"/>
      <c r="W129" s="2003"/>
      <c r="X129" s="2234"/>
      <c r="Y129" s="2003"/>
      <c r="Z129" s="2397"/>
      <c r="AA129" s="2097"/>
      <c r="AB129" s="2397"/>
      <c r="AC129" s="2094"/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82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/>
      <c r="G130" s="330"/>
      <c r="H130" s="329"/>
      <c r="I130" s="2003"/>
      <c r="J130" s="329"/>
      <c r="K130" s="2003"/>
      <c r="L130" s="331"/>
      <c r="M130" s="2003"/>
      <c r="N130" s="329"/>
      <c r="O130" s="2003"/>
      <c r="P130" s="329"/>
      <c r="Q130" s="2003"/>
      <c r="R130" s="329"/>
      <c r="S130" s="2003"/>
      <c r="T130" s="329"/>
      <c r="U130" s="2003"/>
      <c r="V130" s="2234"/>
      <c r="W130" s="2003"/>
      <c r="X130" s="2234"/>
      <c r="Y130" s="2003"/>
      <c r="Z130" s="2397"/>
      <c r="AA130" s="2097"/>
      <c r="AB130" s="2397"/>
      <c r="AC130" s="2094"/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6044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/>
      <c r="G131" s="877"/>
      <c r="H131" s="876"/>
      <c r="I131" s="2009"/>
      <c r="J131" s="876"/>
      <c r="K131" s="2009"/>
      <c r="L131" s="993"/>
      <c r="M131" s="2009"/>
      <c r="N131" s="876"/>
      <c r="O131" s="2009"/>
      <c r="P131" s="876"/>
      <c r="Q131" s="2009"/>
      <c r="R131" s="876"/>
      <c r="S131" s="2009"/>
      <c r="T131" s="876"/>
      <c r="U131" s="2009"/>
      <c r="V131" s="2049"/>
      <c r="W131" s="2009"/>
      <c r="X131" s="2049"/>
      <c r="Y131" s="2009"/>
      <c r="Z131" s="2398"/>
      <c r="AA131" s="2399"/>
      <c r="AB131" s="2398"/>
      <c r="AC131" s="2400"/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3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/>
      <c r="G132" s="2210"/>
      <c r="H132" s="2209"/>
      <c r="I132" s="1996"/>
      <c r="J132" s="2209"/>
      <c r="K132" s="1996"/>
      <c r="L132" s="2393"/>
      <c r="M132" s="1996"/>
      <c r="N132" s="2209"/>
      <c r="O132" s="1996"/>
      <c r="P132" s="2209"/>
      <c r="Q132" s="1996"/>
      <c r="R132" s="2209"/>
      <c r="S132" s="1996"/>
      <c r="T132" s="2209"/>
      <c r="U132" s="1996"/>
      <c r="V132" s="2238"/>
      <c r="W132" s="1996"/>
      <c r="X132" s="2238"/>
      <c r="Y132" s="1996"/>
      <c r="Z132" s="2361"/>
      <c r="AA132" s="2394"/>
      <c r="AB132" s="2361"/>
      <c r="AC132" s="2395"/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4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/>
      <c r="G133" s="330"/>
      <c r="H133" s="329"/>
      <c r="I133" s="2003"/>
      <c r="J133" s="329"/>
      <c r="K133" s="2003"/>
      <c r="L133" s="331"/>
      <c r="M133" s="2003"/>
      <c r="N133" s="329"/>
      <c r="O133" s="2003"/>
      <c r="P133" s="329"/>
      <c r="Q133" s="2003"/>
      <c r="R133" s="329"/>
      <c r="S133" s="2003"/>
      <c r="T133" s="329"/>
      <c r="U133" s="2003"/>
      <c r="V133" s="2234"/>
      <c r="W133" s="2003"/>
      <c r="X133" s="2234"/>
      <c r="Y133" s="2003"/>
      <c r="Z133" s="2397"/>
      <c r="AA133" s="2097"/>
      <c r="AB133" s="2397"/>
      <c r="AC133" s="2094"/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4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/>
      <c r="G134" s="330"/>
      <c r="H134" s="329"/>
      <c r="I134" s="2003"/>
      <c r="J134" s="329"/>
      <c r="K134" s="2003"/>
      <c r="L134" s="331"/>
      <c r="M134" s="2003"/>
      <c r="N134" s="329"/>
      <c r="O134" s="2003"/>
      <c r="P134" s="329"/>
      <c r="Q134" s="2003"/>
      <c r="R134" s="329"/>
      <c r="S134" s="2003"/>
      <c r="T134" s="329"/>
      <c r="U134" s="2003"/>
      <c r="V134" s="2234"/>
      <c r="W134" s="2003"/>
      <c r="X134" s="2234"/>
      <c r="Y134" s="2003"/>
      <c r="Z134" s="2397"/>
      <c r="AA134" s="2097"/>
      <c r="AB134" s="2397"/>
      <c r="AC134" s="2094"/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4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/>
      <c r="G135" s="330"/>
      <c r="H135" s="329"/>
      <c r="I135" s="2003"/>
      <c r="J135" s="329"/>
      <c r="K135" s="2003"/>
      <c r="L135" s="331"/>
      <c r="M135" s="2003"/>
      <c r="N135" s="329"/>
      <c r="O135" s="2003"/>
      <c r="P135" s="329"/>
      <c r="Q135" s="2003"/>
      <c r="R135" s="329"/>
      <c r="S135" s="2003"/>
      <c r="T135" s="329"/>
      <c r="U135" s="2003"/>
      <c r="V135" s="2234"/>
      <c r="W135" s="2003"/>
      <c r="X135" s="2234"/>
      <c r="Y135" s="2003"/>
      <c r="Z135" s="2397"/>
      <c r="AA135" s="2097"/>
      <c r="AB135" s="2397"/>
      <c r="AC135" s="2094"/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5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/>
      <c r="G136" s="877"/>
      <c r="H136" s="876"/>
      <c r="I136" s="2009"/>
      <c r="J136" s="876"/>
      <c r="K136" s="2009"/>
      <c r="L136" s="993"/>
      <c r="M136" s="2009"/>
      <c r="N136" s="876"/>
      <c r="O136" s="2009"/>
      <c r="P136" s="876"/>
      <c r="Q136" s="2009"/>
      <c r="R136" s="876"/>
      <c r="S136" s="2009"/>
      <c r="T136" s="876"/>
      <c r="U136" s="2009"/>
      <c r="V136" s="2049"/>
      <c r="W136" s="2009"/>
      <c r="X136" s="2049"/>
      <c r="Y136" s="2009"/>
      <c r="Z136" s="2398"/>
      <c r="AA136" s="2399"/>
      <c r="AB136" s="2398"/>
      <c r="AC136" s="2400"/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6042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/>
      <c r="G137" s="2210"/>
      <c r="H137" s="2209"/>
      <c r="I137" s="1996"/>
      <c r="J137" s="2209"/>
      <c r="K137" s="1996"/>
      <c r="L137" s="2393"/>
      <c r="M137" s="1996"/>
      <c r="N137" s="2209"/>
      <c r="O137" s="1996"/>
      <c r="P137" s="2209"/>
      <c r="Q137" s="1996"/>
      <c r="R137" s="2209"/>
      <c r="S137" s="1996"/>
      <c r="T137" s="2209"/>
      <c r="U137" s="1996"/>
      <c r="V137" s="2238"/>
      <c r="W137" s="1996"/>
      <c r="X137" s="2238"/>
      <c r="Y137" s="1996"/>
      <c r="Z137" s="2361"/>
      <c r="AA137" s="2394"/>
      <c r="AB137" s="2361"/>
      <c r="AC137" s="2395"/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6043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/>
      <c r="G138" s="330"/>
      <c r="H138" s="329"/>
      <c r="I138" s="2003"/>
      <c r="J138" s="329"/>
      <c r="K138" s="2003"/>
      <c r="L138" s="331"/>
      <c r="M138" s="2003"/>
      <c r="N138" s="329"/>
      <c r="O138" s="2003"/>
      <c r="P138" s="329"/>
      <c r="Q138" s="2003"/>
      <c r="R138" s="329"/>
      <c r="S138" s="2003"/>
      <c r="T138" s="329"/>
      <c r="U138" s="2003"/>
      <c r="V138" s="2234"/>
      <c r="W138" s="2003"/>
      <c r="X138" s="2234"/>
      <c r="Y138" s="2003"/>
      <c r="Z138" s="2397"/>
      <c r="AA138" s="2097"/>
      <c r="AB138" s="2397"/>
      <c r="AC138" s="2094"/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6043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/>
      <c r="G139" s="330"/>
      <c r="H139" s="329"/>
      <c r="I139" s="2003"/>
      <c r="J139" s="329"/>
      <c r="K139" s="2003"/>
      <c r="L139" s="331"/>
      <c r="M139" s="2003"/>
      <c r="N139" s="329"/>
      <c r="O139" s="2003"/>
      <c r="P139" s="329"/>
      <c r="Q139" s="2003"/>
      <c r="R139" s="329"/>
      <c r="S139" s="2003"/>
      <c r="T139" s="329"/>
      <c r="U139" s="2003"/>
      <c r="V139" s="2234"/>
      <c r="W139" s="2003"/>
      <c r="X139" s="2234"/>
      <c r="Y139" s="2003"/>
      <c r="Z139" s="2397"/>
      <c r="AA139" s="2097"/>
      <c r="AB139" s="2397"/>
      <c r="AC139" s="2094"/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82"/>
      <c r="B140" s="361" t="s">
        <v>333</v>
      </c>
      <c r="C140" s="358">
        <f t="shared" si="43"/>
        <v>0</v>
      </c>
      <c r="D140" s="479">
        <f t="shared" si="44"/>
        <v>0</v>
      </c>
      <c r="E140" s="560">
        <f t="shared" si="44"/>
        <v>0</v>
      </c>
      <c r="F140" s="329"/>
      <c r="G140" s="330"/>
      <c r="H140" s="329"/>
      <c r="I140" s="2003"/>
      <c r="J140" s="329"/>
      <c r="K140" s="2003"/>
      <c r="L140" s="331"/>
      <c r="M140" s="2003"/>
      <c r="N140" s="329"/>
      <c r="O140" s="2003"/>
      <c r="P140" s="329"/>
      <c r="Q140" s="2003"/>
      <c r="R140" s="329"/>
      <c r="S140" s="2003"/>
      <c r="T140" s="329"/>
      <c r="U140" s="2003"/>
      <c r="V140" s="2234"/>
      <c r="W140" s="2003"/>
      <c r="X140" s="2234"/>
      <c r="Y140" s="2003"/>
      <c r="Z140" s="2397"/>
      <c r="AA140" s="2097"/>
      <c r="AB140" s="2397"/>
      <c r="AC140" s="2094"/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6044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/>
      <c r="G141" s="877"/>
      <c r="H141" s="876"/>
      <c r="I141" s="2009"/>
      <c r="J141" s="876"/>
      <c r="K141" s="2009"/>
      <c r="L141" s="993"/>
      <c r="M141" s="2009"/>
      <c r="N141" s="876"/>
      <c r="O141" s="2009"/>
      <c r="P141" s="876"/>
      <c r="Q141" s="2009"/>
      <c r="R141" s="876"/>
      <c r="S141" s="2009"/>
      <c r="T141" s="876"/>
      <c r="U141" s="2009"/>
      <c r="V141" s="2049"/>
      <c r="W141" s="2009"/>
      <c r="X141" s="2049"/>
      <c r="Y141" s="2009"/>
      <c r="Z141" s="2398"/>
      <c r="AA141" s="2399"/>
      <c r="AB141" s="2398"/>
      <c r="AC141" s="2400"/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6042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/>
      <c r="G142" s="2210"/>
      <c r="H142" s="2209"/>
      <c r="I142" s="1996"/>
      <c r="J142" s="2209"/>
      <c r="K142" s="1996"/>
      <c r="L142" s="2393"/>
      <c r="M142" s="1996"/>
      <c r="N142" s="2209"/>
      <c r="O142" s="1996"/>
      <c r="P142" s="2209"/>
      <c r="Q142" s="1996"/>
      <c r="R142" s="2209"/>
      <c r="S142" s="1996"/>
      <c r="T142" s="2209"/>
      <c r="U142" s="1996"/>
      <c r="V142" s="2238"/>
      <c r="W142" s="1996"/>
      <c r="X142" s="2238"/>
      <c r="Y142" s="1996"/>
      <c r="Z142" s="2361"/>
      <c r="AA142" s="2394"/>
      <c r="AB142" s="2361"/>
      <c r="AC142" s="2395"/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6043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/>
      <c r="G143" s="330"/>
      <c r="H143" s="329"/>
      <c r="I143" s="2003"/>
      <c r="J143" s="329"/>
      <c r="K143" s="2003"/>
      <c r="L143" s="331"/>
      <c r="M143" s="2003"/>
      <c r="N143" s="329"/>
      <c r="O143" s="2003"/>
      <c r="P143" s="329"/>
      <c r="Q143" s="2003"/>
      <c r="R143" s="329"/>
      <c r="S143" s="2003"/>
      <c r="T143" s="329"/>
      <c r="U143" s="2003"/>
      <c r="V143" s="2234"/>
      <c r="W143" s="2003"/>
      <c r="X143" s="2234"/>
      <c r="Y143" s="2003"/>
      <c r="Z143" s="2397"/>
      <c r="AA143" s="2097"/>
      <c r="AB143" s="2397"/>
      <c r="AC143" s="2094"/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6043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/>
      <c r="G144" s="330"/>
      <c r="H144" s="329"/>
      <c r="I144" s="2003"/>
      <c r="J144" s="329"/>
      <c r="K144" s="2003"/>
      <c r="L144" s="331"/>
      <c r="M144" s="2003"/>
      <c r="N144" s="329"/>
      <c r="O144" s="2003"/>
      <c r="P144" s="329"/>
      <c r="Q144" s="2003"/>
      <c r="R144" s="329"/>
      <c r="S144" s="2003"/>
      <c r="T144" s="329"/>
      <c r="U144" s="2003"/>
      <c r="V144" s="2234"/>
      <c r="W144" s="2003"/>
      <c r="X144" s="2234"/>
      <c r="Y144" s="2003"/>
      <c r="Z144" s="2397"/>
      <c r="AA144" s="2097"/>
      <c r="AB144" s="2397"/>
      <c r="AC144" s="2094"/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82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/>
      <c r="G145" s="330"/>
      <c r="H145" s="329"/>
      <c r="I145" s="2003"/>
      <c r="J145" s="329"/>
      <c r="K145" s="2003"/>
      <c r="L145" s="331"/>
      <c r="M145" s="2003"/>
      <c r="N145" s="329"/>
      <c r="O145" s="2003"/>
      <c r="P145" s="329"/>
      <c r="Q145" s="2003"/>
      <c r="R145" s="329"/>
      <c r="S145" s="2003"/>
      <c r="T145" s="329"/>
      <c r="U145" s="2003"/>
      <c r="V145" s="2234"/>
      <c r="W145" s="2003"/>
      <c r="X145" s="2234"/>
      <c r="Y145" s="2003"/>
      <c r="Z145" s="2397"/>
      <c r="AA145" s="2097"/>
      <c r="AB145" s="2397"/>
      <c r="AC145" s="2094"/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6044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/>
      <c r="G146" s="877"/>
      <c r="H146" s="876"/>
      <c r="I146" s="2009"/>
      <c r="J146" s="876"/>
      <c r="K146" s="2009"/>
      <c r="L146" s="993"/>
      <c r="M146" s="2009"/>
      <c r="N146" s="876"/>
      <c r="O146" s="2009"/>
      <c r="P146" s="876"/>
      <c r="Q146" s="2009"/>
      <c r="R146" s="876"/>
      <c r="S146" s="2009"/>
      <c r="T146" s="876"/>
      <c r="U146" s="2009"/>
      <c r="V146" s="2049"/>
      <c r="W146" s="2009"/>
      <c r="X146" s="2049"/>
      <c r="Y146" s="2009"/>
      <c r="Z146" s="2398"/>
      <c r="AA146" s="2399"/>
      <c r="AB146" s="2398"/>
      <c r="AC146" s="2400"/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3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/>
      <c r="G147" s="2210"/>
      <c r="H147" s="2209"/>
      <c r="I147" s="1996"/>
      <c r="J147" s="2209"/>
      <c r="K147" s="1996"/>
      <c r="L147" s="2393"/>
      <c r="M147" s="1996"/>
      <c r="N147" s="2209"/>
      <c r="O147" s="1996"/>
      <c r="P147" s="2209"/>
      <c r="Q147" s="1996"/>
      <c r="R147" s="2209"/>
      <c r="S147" s="1996"/>
      <c r="T147" s="2209"/>
      <c r="U147" s="1996"/>
      <c r="V147" s="2238"/>
      <c r="W147" s="1996"/>
      <c r="X147" s="2238"/>
      <c r="Y147" s="1996"/>
      <c r="Z147" s="2361"/>
      <c r="AA147" s="2394"/>
      <c r="AB147" s="2361"/>
      <c r="AC147" s="2395"/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4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/>
      <c r="G148" s="330"/>
      <c r="H148" s="329"/>
      <c r="I148" s="2003"/>
      <c r="J148" s="329"/>
      <c r="K148" s="2003"/>
      <c r="L148" s="331"/>
      <c r="M148" s="2003"/>
      <c r="N148" s="329"/>
      <c r="O148" s="2003"/>
      <c r="P148" s="329"/>
      <c r="Q148" s="2003"/>
      <c r="R148" s="329"/>
      <c r="S148" s="2003"/>
      <c r="T148" s="329"/>
      <c r="U148" s="2003"/>
      <c r="V148" s="2234"/>
      <c r="W148" s="2003"/>
      <c r="X148" s="2234"/>
      <c r="Y148" s="2003"/>
      <c r="Z148" s="2397"/>
      <c r="AA148" s="2097"/>
      <c r="AB148" s="2397"/>
      <c r="AC148" s="2094"/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4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/>
      <c r="G149" s="330"/>
      <c r="H149" s="329"/>
      <c r="I149" s="2003"/>
      <c r="J149" s="329"/>
      <c r="K149" s="2003"/>
      <c r="L149" s="331"/>
      <c r="M149" s="2003"/>
      <c r="N149" s="329"/>
      <c r="O149" s="2003"/>
      <c r="P149" s="329"/>
      <c r="Q149" s="2003"/>
      <c r="R149" s="329"/>
      <c r="S149" s="2003"/>
      <c r="T149" s="329"/>
      <c r="U149" s="2003"/>
      <c r="V149" s="2234"/>
      <c r="W149" s="2003"/>
      <c r="X149" s="2234"/>
      <c r="Y149" s="2003"/>
      <c r="Z149" s="2397"/>
      <c r="AA149" s="2097"/>
      <c r="AB149" s="2397"/>
      <c r="AC149" s="2094"/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4"/>
      <c r="B150" s="361" t="s">
        <v>333</v>
      </c>
      <c r="C150" s="358">
        <f t="shared" si="43"/>
        <v>0</v>
      </c>
      <c r="D150" s="479">
        <f t="shared" si="44"/>
        <v>0</v>
      </c>
      <c r="E150" s="560">
        <f t="shared" si="44"/>
        <v>0</v>
      </c>
      <c r="F150" s="329"/>
      <c r="G150" s="330"/>
      <c r="H150" s="329"/>
      <c r="I150" s="2003"/>
      <c r="J150" s="329"/>
      <c r="K150" s="2003"/>
      <c r="L150" s="331"/>
      <c r="M150" s="2003"/>
      <c r="N150" s="329"/>
      <c r="O150" s="2003"/>
      <c r="P150" s="329"/>
      <c r="Q150" s="2003"/>
      <c r="R150" s="329"/>
      <c r="S150" s="2003"/>
      <c r="T150" s="329"/>
      <c r="U150" s="2003"/>
      <c r="V150" s="2234"/>
      <c r="W150" s="2003"/>
      <c r="X150" s="2234"/>
      <c r="Y150" s="2003"/>
      <c r="Z150" s="2397"/>
      <c r="AA150" s="2097"/>
      <c r="AB150" s="2397"/>
      <c r="AC150" s="2094"/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4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/>
      <c r="G151" s="34"/>
      <c r="H151" s="212"/>
      <c r="I151" s="1161"/>
      <c r="J151" s="212"/>
      <c r="K151" s="1161"/>
      <c r="L151" s="46"/>
      <c r="M151" s="1161"/>
      <c r="N151" s="212"/>
      <c r="O151" s="1161"/>
      <c r="P151" s="212"/>
      <c r="Q151" s="1161"/>
      <c r="R151" s="212"/>
      <c r="S151" s="1161"/>
      <c r="T151" s="212"/>
      <c r="U151" s="1161"/>
      <c r="V151" s="2244"/>
      <c r="W151" s="1161"/>
      <c r="X151" s="2244"/>
      <c r="Y151" s="1161"/>
      <c r="Z151" s="2401"/>
      <c r="AA151" s="2402"/>
      <c r="AB151" s="2401"/>
      <c r="AC151" s="2403"/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87" t="s">
        <v>340</v>
      </c>
      <c r="B152" s="5888"/>
      <c r="C152" s="2404">
        <f>SUM(C122:C151)</f>
        <v>0</v>
      </c>
      <c r="D152" s="2405">
        <f>SUM(D122:D151)</f>
        <v>0</v>
      </c>
      <c r="E152" s="2406">
        <f t="shared" ref="E152:AA152" si="50">SUM(E122:E151)</f>
        <v>0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0</v>
      </c>
      <c r="U152" s="2408">
        <f t="shared" si="50"/>
        <v>0</v>
      </c>
      <c r="V152" s="2407">
        <f t="shared" si="50"/>
        <v>0</v>
      </c>
      <c r="W152" s="2408">
        <f t="shared" si="50"/>
        <v>0</v>
      </c>
      <c r="X152" s="2407">
        <f t="shared" si="50"/>
        <v>0</v>
      </c>
      <c r="Y152" s="2408">
        <f t="shared" si="50"/>
        <v>0</v>
      </c>
      <c r="Z152" s="2409">
        <f t="shared" si="50"/>
        <v>0</v>
      </c>
      <c r="AA152" s="2410">
        <f t="shared" si="50"/>
        <v>0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6039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6039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6039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6039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6039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6040" t="s">
        <v>340</v>
      </c>
      <c r="B158" s="6041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80" t="s">
        <v>251</v>
      </c>
      <c r="B160" s="5881"/>
      <c r="C160" s="5879" t="s">
        <v>77</v>
      </c>
      <c r="D160" s="5880"/>
      <c r="E160" s="5881"/>
      <c r="F160" s="5887" t="s">
        <v>101</v>
      </c>
      <c r="G160" s="5992"/>
      <c r="H160" s="5992"/>
      <c r="I160" s="5992"/>
      <c r="J160" s="5992"/>
      <c r="K160" s="5992"/>
      <c r="L160" s="5992"/>
      <c r="M160" s="5992"/>
      <c r="N160" s="5992"/>
      <c r="O160" s="5992"/>
      <c r="P160" s="5992"/>
      <c r="Q160" s="5992"/>
      <c r="R160" s="5992"/>
      <c r="S160" s="5992"/>
      <c r="T160" s="5992"/>
      <c r="U160" s="5992"/>
      <c r="V160" s="5992"/>
      <c r="W160" s="5992"/>
      <c r="X160" s="5992"/>
      <c r="Y160" s="5992"/>
      <c r="Z160" s="5992"/>
      <c r="AA160" s="5992"/>
      <c r="AB160" s="5992"/>
      <c r="AC160" s="5992"/>
      <c r="AD160" s="5992"/>
      <c r="AE160" s="5992"/>
      <c r="AF160" s="5992"/>
      <c r="AG160" s="5992"/>
      <c r="AH160" s="5992"/>
      <c r="AI160" s="5992"/>
      <c r="AJ160" s="5992"/>
      <c r="AK160" s="5992"/>
      <c r="AL160" s="5992"/>
      <c r="AM160" s="5888"/>
    </row>
    <row r="161" spans="1:39" ht="15" customHeight="1" x14ac:dyDescent="0.25">
      <c r="A161" s="5777"/>
      <c r="B161" s="5759"/>
      <c r="C161" s="5946"/>
      <c r="D161" s="5882"/>
      <c r="E161" s="5760"/>
      <c r="F161" s="5887" t="s">
        <v>343</v>
      </c>
      <c r="G161" s="5888"/>
      <c r="H161" s="5887" t="s">
        <v>326</v>
      </c>
      <c r="I161" s="5888"/>
      <c r="J161" s="5887" t="s">
        <v>94</v>
      </c>
      <c r="K161" s="5888"/>
      <c r="L161" s="5973" t="s">
        <v>44</v>
      </c>
      <c r="M161" s="5958"/>
      <c r="N161" s="5958" t="s">
        <v>45</v>
      </c>
      <c r="O161" s="5974"/>
      <c r="P161" s="5887" t="s">
        <v>46</v>
      </c>
      <c r="Q161" s="5888"/>
      <c r="R161" s="5992" t="s">
        <v>47</v>
      </c>
      <c r="S161" s="5888"/>
      <c r="T161" s="5992" t="s">
        <v>48</v>
      </c>
      <c r="U161" s="5888"/>
      <c r="V161" s="5887" t="s">
        <v>49</v>
      </c>
      <c r="W161" s="5888"/>
      <c r="X161" s="5992" t="s">
        <v>50</v>
      </c>
      <c r="Y161" s="5888"/>
      <c r="Z161" s="6034" t="s">
        <v>51</v>
      </c>
      <c r="AA161" s="6035"/>
      <c r="AB161" s="6034" t="s">
        <v>52</v>
      </c>
      <c r="AC161" s="6035"/>
      <c r="AD161" s="6034" t="s">
        <v>53</v>
      </c>
      <c r="AE161" s="6035"/>
      <c r="AF161" s="6034" t="s">
        <v>54</v>
      </c>
      <c r="AG161" s="6035"/>
      <c r="AH161" s="6034" t="s">
        <v>55</v>
      </c>
      <c r="AI161" s="6035"/>
      <c r="AJ161" s="6034" t="s">
        <v>56</v>
      </c>
      <c r="AK161" s="6035"/>
      <c r="AL161" s="6036" t="s">
        <v>57</v>
      </c>
      <c r="AM161" s="6035"/>
    </row>
    <row r="162" spans="1:39" ht="15" customHeight="1" x14ac:dyDescent="0.25">
      <c r="A162" s="5882"/>
      <c r="B162" s="5760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6037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5962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6038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6037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5962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6038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0" t="s">
        <v>219</v>
      </c>
      <c r="B170" s="5850" t="s">
        <v>220</v>
      </c>
      <c r="C170" s="5879" t="s">
        <v>77</v>
      </c>
      <c r="D170" s="5880"/>
      <c r="E170" s="5881"/>
      <c r="F170" s="5887" t="s">
        <v>101</v>
      </c>
      <c r="G170" s="5992"/>
      <c r="H170" s="5992"/>
      <c r="I170" s="5992"/>
      <c r="J170" s="5992"/>
      <c r="K170" s="5992"/>
      <c r="L170" s="5992"/>
      <c r="M170" s="5992"/>
      <c r="N170" s="5992"/>
      <c r="O170" s="5888"/>
    </row>
    <row r="171" spans="1:39" ht="15" customHeight="1" x14ac:dyDescent="0.25">
      <c r="A171" s="5851"/>
      <c r="B171" s="5851"/>
      <c r="C171" s="5946"/>
      <c r="D171" s="5882"/>
      <c r="E171" s="5760"/>
      <c r="F171" s="5887" t="s">
        <v>53</v>
      </c>
      <c r="G171" s="5888"/>
      <c r="H171" s="5887" t="s">
        <v>54</v>
      </c>
      <c r="I171" s="5888"/>
      <c r="J171" s="5887" t="s">
        <v>55</v>
      </c>
      <c r="K171" s="5888"/>
      <c r="L171" s="5887" t="s">
        <v>56</v>
      </c>
      <c r="M171" s="5888"/>
      <c r="N171" s="5887" t="s">
        <v>57</v>
      </c>
      <c r="O171" s="5888"/>
    </row>
    <row r="172" spans="1:39" ht="15" customHeight="1" x14ac:dyDescent="0.25">
      <c r="A172" s="5825"/>
      <c r="B172" s="5825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3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4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5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3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4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5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6033" t="s">
        <v>355</v>
      </c>
      <c r="B179" s="6033"/>
      <c r="C179" s="6033"/>
      <c r="D179" s="6033"/>
      <c r="E179" s="6033"/>
      <c r="F179" s="6033"/>
      <c r="G179" s="6033"/>
      <c r="H179" s="6033"/>
      <c r="I179" s="6033"/>
      <c r="J179" s="6033"/>
      <c r="K179" s="6033"/>
      <c r="L179" s="6033"/>
      <c r="M179" s="6033"/>
      <c r="N179" s="6033"/>
      <c r="O179" s="6033"/>
      <c r="P179" s="2182"/>
      <c r="Q179" s="2182"/>
    </row>
    <row r="180" spans="1:21" ht="15" customHeight="1" x14ac:dyDescent="0.25">
      <c r="A180" s="5879" t="s">
        <v>356</v>
      </c>
      <c r="B180" s="5881"/>
      <c r="C180" s="5879" t="s">
        <v>77</v>
      </c>
      <c r="D180" s="5880"/>
      <c r="E180" s="5881"/>
      <c r="F180" s="5887" t="s">
        <v>101</v>
      </c>
      <c r="G180" s="5992"/>
      <c r="H180" s="5992"/>
      <c r="I180" s="5992"/>
      <c r="J180" s="5992"/>
      <c r="K180" s="5992"/>
      <c r="L180" s="5992"/>
      <c r="M180" s="5992"/>
      <c r="N180" s="5992"/>
      <c r="O180" s="5992"/>
      <c r="P180" s="5992"/>
      <c r="Q180" s="5888"/>
    </row>
    <row r="181" spans="1:21" ht="15" customHeight="1" x14ac:dyDescent="0.25">
      <c r="A181" s="5945"/>
      <c r="B181" s="5759"/>
      <c r="C181" s="5946"/>
      <c r="D181" s="5882"/>
      <c r="E181" s="5760"/>
      <c r="F181" s="5887" t="s">
        <v>54</v>
      </c>
      <c r="G181" s="5888"/>
      <c r="H181" s="5887" t="s">
        <v>55</v>
      </c>
      <c r="I181" s="5888"/>
      <c r="J181" s="5887" t="s">
        <v>56</v>
      </c>
      <c r="K181" s="5888"/>
      <c r="L181" s="5887" t="s">
        <v>357</v>
      </c>
      <c r="M181" s="5888"/>
      <c r="N181" s="5887" t="s">
        <v>358</v>
      </c>
      <c r="O181" s="5888"/>
      <c r="P181" s="5887" t="s">
        <v>359</v>
      </c>
      <c r="Q181" s="5888"/>
    </row>
    <row r="182" spans="1:21" ht="15" customHeight="1" x14ac:dyDescent="0.25">
      <c r="A182" s="5946"/>
      <c r="B182" s="5760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5965" t="s">
        <v>360</v>
      </c>
      <c r="B183" s="5966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5967" t="s">
        <v>361</v>
      </c>
      <c r="B184" s="5968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5969" t="s">
        <v>362</v>
      </c>
      <c r="B185" s="5970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87" t="s">
        <v>77</v>
      </c>
      <c r="B186" s="5888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79" t="s">
        <v>365</v>
      </c>
      <c r="B189" s="5881"/>
      <c r="C189" s="5947" t="s">
        <v>302</v>
      </c>
      <c r="D189" s="5948"/>
      <c r="E189" s="6031"/>
      <c r="F189" s="6013" t="s">
        <v>101</v>
      </c>
      <c r="G189" s="6032"/>
      <c r="H189" s="6032"/>
      <c r="I189" s="6032"/>
      <c r="J189" s="6032"/>
      <c r="K189" s="6032"/>
      <c r="L189" s="6032"/>
      <c r="M189" s="6032"/>
      <c r="N189" s="6032"/>
      <c r="O189" s="6032"/>
      <c r="P189" s="6032"/>
      <c r="Q189" s="6032"/>
      <c r="R189" s="6032"/>
      <c r="S189" s="6032"/>
      <c r="T189" s="6032"/>
      <c r="U189" s="6014"/>
    </row>
    <row r="190" spans="1:21" ht="15" customHeight="1" x14ac:dyDescent="0.25">
      <c r="A190" s="5945"/>
      <c r="B190" s="5759"/>
      <c r="C190" s="5950"/>
      <c r="D190" s="5951"/>
      <c r="E190" s="5952"/>
      <c r="F190" s="5973" t="s">
        <v>343</v>
      </c>
      <c r="G190" s="5974"/>
      <c r="H190" s="5975" t="s">
        <v>326</v>
      </c>
      <c r="I190" s="5974"/>
      <c r="J190" s="5973" t="s">
        <v>94</v>
      </c>
      <c r="K190" s="5974"/>
      <c r="L190" s="5975" t="s">
        <v>44</v>
      </c>
      <c r="M190" s="5974"/>
      <c r="N190" s="5975" t="s">
        <v>45</v>
      </c>
      <c r="O190" s="5974"/>
      <c r="P190" s="5975" t="s">
        <v>366</v>
      </c>
      <c r="Q190" s="5974"/>
      <c r="R190" s="5975" t="s">
        <v>367</v>
      </c>
      <c r="S190" s="5974"/>
      <c r="T190" s="5837" t="s">
        <v>368</v>
      </c>
      <c r="U190" s="5798"/>
    </row>
    <row r="191" spans="1:21" ht="15" customHeight="1" x14ac:dyDescent="0.25">
      <c r="A191" s="5946"/>
      <c r="B191" s="5760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59" t="s">
        <v>369</v>
      </c>
      <c r="B192" s="5960"/>
      <c r="C192" s="2436">
        <f>SUM(D192+E192)</f>
        <v>0</v>
      </c>
      <c r="D192" s="140">
        <f>SUM(F192+H192+J192+L192+N192+P192+R192+T192)</f>
        <v>0</v>
      </c>
      <c r="E192" s="224">
        <f t="shared" ref="D192:E194" si="62">SUM(G192+I192+K192+M192+O192+Q192+S192+U192)</f>
        <v>0</v>
      </c>
      <c r="F192" s="2286"/>
      <c r="G192" s="5641"/>
      <c r="H192" s="4062"/>
      <c r="I192" s="5641"/>
      <c r="J192" s="2286"/>
      <c r="K192" s="5641"/>
      <c r="L192" s="44"/>
      <c r="M192" s="905"/>
      <c r="N192" s="44"/>
      <c r="O192" s="905"/>
      <c r="P192" s="44"/>
      <c r="Q192" s="905"/>
      <c r="R192" s="44"/>
      <c r="S192" s="905"/>
      <c r="T192" s="44"/>
      <c r="U192" s="905"/>
    </row>
    <row r="193" spans="1:94" ht="15" customHeight="1" x14ac:dyDescent="0.25">
      <c r="A193" s="5961" t="s">
        <v>370</v>
      </c>
      <c r="B193" s="5962"/>
      <c r="C193" s="2437">
        <f>SUM(D193+E193)</f>
        <v>0</v>
      </c>
      <c r="D193" s="2438">
        <f t="shared" si="62"/>
        <v>0</v>
      </c>
      <c r="E193" s="2439">
        <f t="shared" si="62"/>
        <v>0</v>
      </c>
      <c r="F193" s="2345"/>
      <c r="G193" s="2347"/>
      <c r="H193" s="3852"/>
      <c r="I193" s="2347"/>
      <c r="J193" s="2345"/>
      <c r="K193" s="2347"/>
      <c r="L193" s="1162"/>
      <c r="M193" s="1161"/>
      <c r="N193" s="1162"/>
      <c r="O193" s="1161"/>
      <c r="P193" s="1162"/>
      <c r="Q193" s="1161"/>
      <c r="R193" s="1162"/>
      <c r="S193" s="1161"/>
      <c r="T193" s="1162"/>
      <c r="U193" s="1161"/>
    </row>
    <row r="194" spans="1:94" ht="15" customHeight="1" x14ac:dyDescent="0.25">
      <c r="A194" s="5963" t="s">
        <v>371</v>
      </c>
      <c r="B194" s="5964"/>
      <c r="C194" s="2440">
        <f>SUM(D194+E194)</f>
        <v>0</v>
      </c>
      <c r="D194" s="2268">
        <f t="shared" si="62"/>
        <v>0</v>
      </c>
      <c r="E194" s="2223">
        <f t="shared" si="62"/>
        <v>0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0</v>
      </c>
      <c r="T194" s="2323">
        <f t="shared" si="63"/>
        <v>0</v>
      </c>
      <c r="U194" s="2274">
        <f t="shared" si="63"/>
        <v>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944" t="s">
        <v>365</v>
      </c>
      <c r="B196" s="5832"/>
      <c r="C196" s="5947" t="s">
        <v>302</v>
      </c>
      <c r="D196" s="5948"/>
      <c r="E196" s="5949"/>
      <c r="F196" s="5953" t="s">
        <v>101</v>
      </c>
      <c r="G196" s="5954"/>
      <c r="H196" s="5954"/>
      <c r="I196" s="5954"/>
      <c r="J196" s="5954"/>
      <c r="K196" s="5954"/>
      <c r="L196" s="5954"/>
      <c r="M196" s="5954"/>
      <c r="N196" s="5954"/>
      <c r="O196" s="5955"/>
      <c r="P196" s="5853" t="s">
        <v>373</v>
      </c>
      <c r="Q196" s="5852"/>
      <c r="R196" s="5852"/>
      <c r="S196" s="5852"/>
      <c r="T196" s="24"/>
      <c r="U196" s="24"/>
    </row>
    <row r="197" spans="1:94" ht="15" customHeight="1" x14ac:dyDescent="0.25">
      <c r="A197" s="5945"/>
      <c r="B197" s="5759"/>
      <c r="C197" s="5950"/>
      <c r="D197" s="5951"/>
      <c r="E197" s="5952"/>
      <c r="F197" s="5838" t="s">
        <v>44</v>
      </c>
      <c r="G197" s="5799"/>
      <c r="H197" s="5838" t="s">
        <v>45</v>
      </c>
      <c r="I197" s="5799"/>
      <c r="J197" s="5838" t="s">
        <v>366</v>
      </c>
      <c r="K197" s="5799"/>
      <c r="L197" s="5838" t="s">
        <v>367</v>
      </c>
      <c r="M197" s="5799"/>
      <c r="N197" s="5838" t="s">
        <v>368</v>
      </c>
      <c r="O197" s="5956"/>
      <c r="P197" s="5957" t="s">
        <v>343</v>
      </c>
      <c r="Q197" s="5958" t="s">
        <v>326</v>
      </c>
      <c r="R197" s="5958" t="s">
        <v>94</v>
      </c>
      <c r="S197" s="5853" t="s">
        <v>44</v>
      </c>
      <c r="T197" s="24"/>
      <c r="U197" s="24"/>
    </row>
    <row r="198" spans="1:94" ht="15" customHeight="1" x14ac:dyDescent="0.25">
      <c r="A198" s="5946"/>
      <c r="B198" s="5760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5957"/>
      <c r="Q198" s="5958"/>
      <c r="R198" s="5958"/>
      <c r="S198" s="5853"/>
      <c r="T198" s="24"/>
      <c r="U198" s="24"/>
    </row>
    <row r="199" spans="1:94" ht="15" customHeight="1" x14ac:dyDescent="0.25">
      <c r="A199" s="5959" t="s">
        <v>374</v>
      </c>
      <c r="B199" s="5960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61" t="s">
        <v>375</v>
      </c>
      <c r="B200" s="5962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6029" t="s">
        <v>376</v>
      </c>
      <c r="B201" s="6030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86" t="s">
        <v>378</v>
      </c>
      <c r="B203" s="5987"/>
      <c r="C203" s="6016" t="s">
        <v>77</v>
      </c>
      <c r="D203" s="6017"/>
      <c r="E203" s="6018"/>
      <c r="F203" s="6022" t="s">
        <v>101</v>
      </c>
      <c r="G203" s="6022"/>
      <c r="H203" s="6022"/>
      <c r="I203" s="6022"/>
      <c r="J203" s="6022"/>
      <c r="K203" s="6022"/>
      <c r="L203" s="6022"/>
      <c r="M203" s="6022"/>
      <c r="N203" s="6022"/>
      <c r="O203" s="6022"/>
      <c r="P203" s="6022"/>
      <c r="Q203" s="6022"/>
      <c r="R203" s="6022"/>
      <c r="S203" s="6022"/>
      <c r="T203" s="6022"/>
      <c r="U203" s="6022"/>
      <c r="V203" s="6022"/>
      <c r="W203" s="6022"/>
      <c r="X203" s="6022"/>
      <c r="Y203" s="6022"/>
      <c r="Z203" s="6022"/>
      <c r="AA203" s="6022"/>
      <c r="AB203" s="6022"/>
      <c r="AC203" s="6023"/>
      <c r="AD203" s="6007" t="s">
        <v>34</v>
      </c>
      <c r="AE203" s="5890"/>
      <c r="AF203" s="5889" t="s">
        <v>35</v>
      </c>
      <c r="AG203" s="5890"/>
      <c r="AH203" s="6009" t="s">
        <v>36</v>
      </c>
      <c r="AI203" s="5890" t="s">
        <v>37</v>
      </c>
    </row>
    <row r="204" spans="1:94" ht="15" customHeight="1" x14ac:dyDescent="0.25">
      <c r="A204" s="5988"/>
      <c r="B204" s="5989"/>
      <c r="C204" s="6019"/>
      <c r="D204" s="6020"/>
      <c r="E204" s="6021"/>
      <c r="F204" s="6013" t="s">
        <v>379</v>
      </c>
      <c r="G204" s="6014"/>
      <c r="H204" s="5990" t="s">
        <v>380</v>
      </c>
      <c r="I204" s="5991"/>
      <c r="J204" s="5990" t="s">
        <v>381</v>
      </c>
      <c r="K204" s="5991"/>
      <c r="L204" s="5990" t="s">
        <v>382</v>
      </c>
      <c r="M204" s="5991"/>
      <c r="N204" s="5990" t="s">
        <v>383</v>
      </c>
      <c r="O204" s="5991"/>
      <c r="P204" s="5990" t="s">
        <v>384</v>
      </c>
      <c r="Q204" s="5991"/>
      <c r="R204" s="5990" t="s">
        <v>385</v>
      </c>
      <c r="S204" s="5991"/>
      <c r="T204" s="6024" t="s">
        <v>386</v>
      </c>
      <c r="U204" s="6024"/>
      <c r="V204" s="6024" t="s">
        <v>387</v>
      </c>
      <c r="W204" s="6024"/>
      <c r="X204" s="6024" t="s">
        <v>388</v>
      </c>
      <c r="Y204" s="6024"/>
      <c r="Z204" s="5975" t="s">
        <v>303</v>
      </c>
      <c r="AA204" s="5974"/>
      <c r="AB204" s="5975" t="s">
        <v>304</v>
      </c>
      <c r="AC204" s="6015"/>
      <c r="AD204" s="6008"/>
      <c r="AE204" s="5892"/>
      <c r="AF204" s="5891"/>
      <c r="AG204" s="5892"/>
      <c r="AH204" s="6010"/>
      <c r="AI204" s="6012"/>
    </row>
    <row r="205" spans="1:94" ht="15" customHeight="1" x14ac:dyDescent="0.25">
      <c r="A205" s="5990"/>
      <c r="B205" s="5991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6011"/>
      <c r="AI205" s="5892" t="s">
        <v>59</v>
      </c>
    </row>
    <row r="206" spans="1:94" ht="15" customHeight="1" x14ac:dyDescent="0.25">
      <c r="A206" s="6025" t="s">
        <v>390</v>
      </c>
      <c r="B206" s="2455" t="s">
        <v>318</v>
      </c>
      <c r="C206" s="2455">
        <f>SUM(D206+E206)</f>
        <v>20</v>
      </c>
      <c r="D206" s="2456">
        <f>SUM(F206+H206+J206+L206+N206+P206+R206+T206+V206+X206+Z206+AB206)</f>
        <v>9</v>
      </c>
      <c r="E206" s="2457">
        <f>SUM(G206+I206+K206+M206+O206+Q206+S206+U206+W206+Y206+AA206+AC206)</f>
        <v>11</v>
      </c>
      <c r="F206" s="2458">
        <v>0</v>
      </c>
      <c r="G206" s="2459">
        <v>2</v>
      </c>
      <c r="H206" s="2458">
        <v>0</v>
      </c>
      <c r="I206" s="2459">
        <v>2</v>
      </c>
      <c r="J206" s="2458">
        <v>0</v>
      </c>
      <c r="K206" s="2459">
        <v>1</v>
      </c>
      <c r="L206" s="2458">
        <v>1</v>
      </c>
      <c r="M206" s="2459">
        <v>1</v>
      </c>
      <c r="N206" s="2458">
        <v>2</v>
      </c>
      <c r="O206" s="2459">
        <v>0</v>
      </c>
      <c r="P206" s="2458">
        <v>1</v>
      </c>
      <c r="Q206" s="2460">
        <v>0</v>
      </c>
      <c r="R206" s="2458">
        <v>3</v>
      </c>
      <c r="S206" s="2460">
        <v>3</v>
      </c>
      <c r="T206" s="2458">
        <v>0</v>
      </c>
      <c r="U206" s="2459">
        <v>0</v>
      </c>
      <c r="V206" s="2458">
        <v>0</v>
      </c>
      <c r="W206" s="2459">
        <v>0</v>
      </c>
      <c r="X206" s="2458">
        <v>1</v>
      </c>
      <c r="Y206" s="2460">
        <v>0</v>
      </c>
      <c r="Z206" s="2458">
        <v>1</v>
      </c>
      <c r="AA206" s="2460">
        <v>2</v>
      </c>
      <c r="AB206" s="2458">
        <v>0</v>
      </c>
      <c r="AC206" s="2461">
        <v>0</v>
      </c>
      <c r="AD206" s="2459">
        <v>0</v>
      </c>
      <c r="AE206" s="2460">
        <v>0</v>
      </c>
      <c r="AF206" s="2459">
        <v>0</v>
      </c>
      <c r="AG206" s="2460">
        <v>0</v>
      </c>
      <c r="AH206" s="2458">
        <v>0</v>
      </c>
      <c r="AI206" s="2460">
        <v>0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6026"/>
      <c r="B207" s="2462" t="s">
        <v>391</v>
      </c>
      <c r="C207" s="2463">
        <f>SUM(D207+E207)</f>
        <v>16</v>
      </c>
      <c r="D207" s="2464">
        <f>SUM(F207+H207+J207+L207+N207+P207+R207+T207+V207+X207+Z207+AB207)</f>
        <v>10</v>
      </c>
      <c r="E207" s="2465">
        <f>SUM(G207+I207+K207+M207+O207+Q207+S207+U207+W207+Y207+AA207+AC207)</f>
        <v>6</v>
      </c>
      <c r="F207" s="2466">
        <v>0</v>
      </c>
      <c r="G207" s="2467">
        <v>0</v>
      </c>
      <c r="H207" s="2466">
        <v>1</v>
      </c>
      <c r="I207" s="2467">
        <v>1</v>
      </c>
      <c r="J207" s="2466">
        <v>0</v>
      </c>
      <c r="K207" s="2467">
        <v>0</v>
      </c>
      <c r="L207" s="2466">
        <v>1</v>
      </c>
      <c r="M207" s="2467">
        <v>0</v>
      </c>
      <c r="N207" s="2466">
        <v>2</v>
      </c>
      <c r="O207" s="2467">
        <v>0</v>
      </c>
      <c r="P207" s="2466">
        <v>1</v>
      </c>
      <c r="Q207" s="2468">
        <v>0</v>
      </c>
      <c r="R207" s="2466">
        <v>0</v>
      </c>
      <c r="S207" s="2468">
        <v>0</v>
      </c>
      <c r="T207" s="2466">
        <v>1</v>
      </c>
      <c r="U207" s="2467">
        <v>1</v>
      </c>
      <c r="V207" s="2466">
        <v>2</v>
      </c>
      <c r="W207" s="2467">
        <v>2</v>
      </c>
      <c r="X207" s="2466">
        <v>0</v>
      </c>
      <c r="Y207" s="2468">
        <v>0</v>
      </c>
      <c r="Z207" s="2466">
        <v>2</v>
      </c>
      <c r="AA207" s="2468">
        <v>2</v>
      </c>
      <c r="AB207" s="2466">
        <v>0</v>
      </c>
      <c r="AC207" s="2469">
        <v>0</v>
      </c>
      <c r="AD207" s="2470">
        <v>0</v>
      </c>
      <c r="AE207" s="2468">
        <v>0</v>
      </c>
      <c r="AF207" s="2470">
        <v>0</v>
      </c>
      <c r="AG207" s="2468">
        <v>0</v>
      </c>
      <c r="AH207" s="2466">
        <v>0</v>
      </c>
      <c r="AI207" s="2468">
        <v>0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6027" t="s">
        <v>77</v>
      </c>
      <c r="B208" s="6028"/>
      <c r="C208" s="2471">
        <f>SUM(D208+E208)</f>
        <v>36</v>
      </c>
      <c r="D208" s="2472">
        <f t="shared" ref="D208:AI208" si="68">SUM(D206+D207)</f>
        <v>19</v>
      </c>
      <c r="E208" s="2473">
        <f t="shared" si="68"/>
        <v>17</v>
      </c>
      <c r="F208" s="2474">
        <f t="shared" si="68"/>
        <v>0</v>
      </c>
      <c r="G208" s="2475">
        <f t="shared" si="68"/>
        <v>2</v>
      </c>
      <c r="H208" s="2474">
        <f t="shared" si="68"/>
        <v>1</v>
      </c>
      <c r="I208" s="2475">
        <f t="shared" si="68"/>
        <v>3</v>
      </c>
      <c r="J208" s="2474">
        <f t="shared" si="68"/>
        <v>0</v>
      </c>
      <c r="K208" s="2475">
        <f t="shared" si="68"/>
        <v>1</v>
      </c>
      <c r="L208" s="2474">
        <f t="shared" si="68"/>
        <v>2</v>
      </c>
      <c r="M208" s="2475">
        <f t="shared" si="68"/>
        <v>1</v>
      </c>
      <c r="N208" s="2474">
        <f t="shared" si="68"/>
        <v>4</v>
      </c>
      <c r="O208" s="2475">
        <f t="shared" si="68"/>
        <v>0</v>
      </c>
      <c r="P208" s="2474">
        <f t="shared" si="68"/>
        <v>2</v>
      </c>
      <c r="Q208" s="2475">
        <f t="shared" si="68"/>
        <v>0</v>
      </c>
      <c r="R208" s="2474">
        <f t="shared" si="68"/>
        <v>3</v>
      </c>
      <c r="S208" s="2475">
        <f t="shared" si="68"/>
        <v>3</v>
      </c>
      <c r="T208" s="2474">
        <f t="shared" si="68"/>
        <v>1</v>
      </c>
      <c r="U208" s="2475">
        <f t="shared" si="68"/>
        <v>1</v>
      </c>
      <c r="V208" s="2474">
        <f t="shared" si="68"/>
        <v>2</v>
      </c>
      <c r="W208" s="2475">
        <f t="shared" si="68"/>
        <v>2</v>
      </c>
      <c r="X208" s="2474">
        <f t="shared" si="68"/>
        <v>1</v>
      </c>
      <c r="Y208" s="2475">
        <f t="shared" si="68"/>
        <v>0</v>
      </c>
      <c r="Z208" s="2474">
        <f t="shared" si="68"/>
        <v>3</v>
      </c>
      <c r="AA208" s="2475">
        <f t="shared" si="68"/>
        <v>4</v>
      </c>
      <c r="AB208" s="2474">
        <f t="shared" si="68"/>
        <v>0</v>
      </c>
      <c r="AC208" s="2476">
        <f t="shared" si="68"/>
        <v>0</v>
      </c>
      <c r="AD208" s="2472">
        <f t="shared" si="68"/>
        <v>0</v>
      </c>
      <c r="AE208" s="2475">
        <f t="shared" si="68"/>
        <v>0</v>
      </c>
      <c r="AF208" s="2472">
        <f t="shared" si="68"/>
        <v>0</v>
      </c>
      <c r="AG208" s="2475">
        <f t="shared" si="68"/>
        <v>0</v>
      </c>
      <c r="AH208" s="2474">
        <f t="shared" si="68"/>
        <v>0</v>
      </c>
      <c r="AI208" s="2473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86" t="s">
        <v>393</v>
      </c>
      <c r="B210" s="5987"/>
      <c r="C210" s="6017" t="s">
        <v>77</v>
      </c>
      <c r="D210" s="6017"/>
      <c r="E210" s="6018"/>
      <c r="F210" s="5914" t="s">
        <v>101</v>
      </c>
      <c r="G210" s="5915"/>
      <c r="H210" s="5915"/>
      <c r="I210" s="5915"/>
      <c r="J210" s="5915"/>
      <c r="K210" s="5915"/>
      <c r="L210" s="5915"/>
      <c r="M210" s="5915"/>
      <c r="N210" s="5915"/>
      <c r="O210" s="5915"/>
      <c r="P210" s="5914" t="s">
        <v>394</v>
      </c>
      <c r="Q210" s="5915"/>
      <c r="R210" s="5916"/>
      <c r="S210" s="5917" t="s">
        <v>36</v>
      </c>
      <c r="T210" s="5920" t="s">
        <v>37</v>
      </c>
      <c r="U210" s="5889" t="s">
        <v>395</v>
      </c>
      <c r="V210" s="5889"/>
      <c r="W210" s="5889"/>
      <c r="X210" s="5889"/>
      <c r="Y210" s="5889"/>
      <c r="Z210" s="5890"/>
      <c r="AA210" s="5893" t="s">
        <v>396</v>
      </c>
      <c r="AB210" s="5889"/>
      <c r="AC210" s="5889"/>
      <c r="AD210" s="5889"/>
      <c r="AE210" s="5889"/>
      <c r="AF210" s="5890"/>
    </row>
    <row r="211" spans="1:90" ht="15" customHeight="1" x14ac:dyDescent="0.25">
      <c r="A211" s="5988"/>
      <c r="B211" s="5989"/>
      <c r="C211" s="6020"/>
      <c r="D211" s="6020"/>
      <c r="E211" s="6021"/>
      <c r="F211" s="5883" t="s">
        <v>397</v>
      </c>
      <c r="G211" s="5883"/>
      <c r="H211" s="5883" t="s">
        <v>223</v>
      </c>
      <c r="I211" s="5883"/>
      <c r="J211" s="5883" t="s">
        <v>324</v>
      </c>
      <c r="K211" s="5883"/>
      <c r="L211" s="5883" t="s">
        <v>398</v>
      </c>
      <c r="M211" s="5883"/>
      <c r="N211" s="5883" t="s">
        <v>399</v>
      </c>
      <c r="O211" s="5887"/>
      <c r="P211" s="5927" t="s">
        <v>400</v>
      </c>
      <c r="Q211" s="5923" t="s">
        <v>401</v>
      </c>
      <c r="R211" s="5925" t="s">
        <v>402</v>
      </c>
      <c r="S211" s="5918"/>
      <c r="T211" s="5921"/>
      <c r="U211" s="5891"/>
      <c r="V211" s="5891"/>
      <c r="W211" s="5891"/>
      <c r="X211" s="5891"/>
      <c r="Y211" s="5891"/>
      <c r="Z211" s="5892"/>
      <c r="AA211" s="5894"/>
      <c r="AB211" s="5891"/>
      <c r="AC211" s="5891"/>
      <c r="AD211" s="5891"/>
      <c r="AE211" s="5891"/>
      <c r="AF211" s="5892"/>
    </row>
    <row r="212" spans="1:90" ht="18.75" customHeight="1" x14ac:dyDescent="0.25">
      <c r="A212" s="5990"/>
      <c r="B212" s="5991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5928"/>
      <c r="Q212" s="5924"/>
      <c r="R212" s="5926"/>
      <c r="S212" s="5919"/>
      <c r="T212" s="5922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5929" t="s">
        <v>4334</v>
      </c>
      <c r="B213" s="5930"/>
      <c r="C213" s="2455">
        <f>SUM(D213+E213)</f>
        <v>0</v>
      </c>
      <c r="D213" s="2456">
        <f t="shared" ref="D213:E215" si="69">SUM(F213+H213+J213+L213+N213)</f>
        <v>0</v>
      </c>
      <c r="E213" s="2484">
        <f t="shared" si="69"/>
        <v>0</v>
      </c>
      <c r="F213" s="2458"/>
      <c r="G213" s="2460"/>
      <c r="H213" s="2458"/>
      <c r="I213" s="2460"/>
      <c r="J213" s="2458"/>
      <c r="K213" s="2460"/>
      <c r="L213" s="2458"/>
      <c r="M213" s="2460"/>
      <c r="N213" s="2458"/>
      <c r="O213" s="2485"/>
      <c r="P213" s="2458"/>
      <c r="Q213" s="2486"/>
      <c r="R213" s="2461"/>
      <c r="S213" s="2487"/>
      <c r="T213" s="2461"/>
      <c r="U213" s="2488"/>
      <c r="V213" s="2489"/>
      <c r="W213" s="2489"/>
      <c r="X213" s="2489"/>
      <c r="Y213" s="2489"/>
      <c r="Z213" s="2490"/>
      <c r="AA213" s="2458"/>
      <c r="AB213" s="2486"/>
      <c r="AC213" s="2486"/>
      <c r="AD213" s="2486"/>
      <c r="AE213" s="2486"/>
      <c r="AF213" s="2460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5931" t="s">
        <v>408</v>
      </c>
      <c r="B214" s="5932"/>
      <c r="C214" s="2491">
        <f>SUM(D214+E214)</f>
        <v>0</v>
      </c>
      <c r="D214" s="2492">
        <f t="shared" si="69"/>
        <v>0</v>
      </c>
      <c r="E214" s="2493">
        <f t="shared" si="69"/>
        <v>0</v>
      </c>
      <c r="F214" s="2494"/>
      <c r="G214" s="2495"/>
      <c r="H214" s="2494"/>
      <c r="I214" s="2495"/>
      <c r="J214" s="2494"/>
      <c r="K214" s="2495"/>
      <c r="L214" s="2494"/>
      <c r="M214" s="2495"/>
      <c r="N214" s="2494"/>
      <c r="O214" s="2496"/>
      <c r="P214" s="2494"/>
      <c r="Q214" s="2497"/>
      <c r="R214" s="2498"/>
      <c r="S214" s="2499"/>
      <c r="T214" s="2500"/>
      <c r="U214" s="2499"/>
      <c r="V214" s="2497"/>
      <c r="W214" s="2497"/>
      <c r="X214" s="2497"/>
      <c r="Y214" s="2497"/>
      <c r="Z214" s="2501"/>
      <c r="AA214" s="2494"/>
      <c r="AB214" s="2497"/>
      <c r="AC214" s="2497"/>
      <c r="AD214" s="2497"/>
      <c r="AE214" s="2497"/>
      <c r="AF214" s="2495"/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5933" t="s">
        <v>409</v>
      </c>
      <c r="B215" s="5934"/>
      <c r="C215" s="2462">
        <f>SUM(D215+E215)</f>
        <v>0</v>
      </c>
      <c r="D215" s="2502">
        <f t="shared" si="69"/>
        <v>0</v>
      </c>
      <c r="E215" s="2503">
        <f t="shared" si="69"/>
        <v>0</v>
      </c>
      <c r="F215" s="2466"/>
      <c r="G215" s="2468"/>
      <c r="H215" s="2466"/>
      <c r="I215" s="2468"/>
      <c r="J215" s="2466"/>
      <c r="K215" s="2468"/>
      <c r="L215" s="2466"/>
      <c r="M215" s="2468"/>
      <c r="N215" s="2466"/>
      <c r="O215" s="2504"/>
      <c r="P215" s="2466"/>
      <c r="Q215" s="2505"/>
      <c r="R215" s="2469"/>
      <c r="S215" s="2506"/>
      <c r="T215" s="2469"/>
      <c r="U215" s="2506"/>
      <c r="V215" s="2505"/>
      <c r="W215" s="2505"/>
      <c r="X215" s="2505"/>
      <c r="Y215" s="2505"/>
      <c r="Z215" s="2507"/>
      <c r="AA215" s="2466"/>
      <c r="AB215" s="2505"/>
      <c r="AC215" s="2505"/>
      <c r="AD215" s="2505"/>
      <c r="AE215" s="2505"/>
      <c r="AF215" s="2468"/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95" t="s">
        <v>411</v>
      </c>
      <c r="B217" s="5896"/>
      <c r="C217" s="5896"/>
      <c r="D217" s="5897"/>
      <c r="E217" s="5895" t="s">
        <v>58</v>
      </c>
      <c r="F217" s="5935" t="s">
        <v>59</v>
      </c>
      <c r="G217" s="5901" t="s">
        <v>412</v>
      </c>
      <c r="H217" s="5902"/>
      <c r="I217" s="5903" t="s">
        <v>36</v>
      </c>
      <c r="J217" s="5897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98"/>
      <c r="B218" s="5899"/>
      <c r="C218" s="5899"/>
      <c r="D218" s="5900"/>
      <c r="E218" s="5898"/>
      <c r="F218" s="5936"/>
      <c r="G218" s="2512" t="s">
        <v>413</v>
      </c>
      <c r="H218" s="2511" t="s">
        <v>414</v>
      </c>
      <c r="I218" s="5904"/>
      <c r="J218" s="5900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05" t="s">
        <v>415</v>
      </c>
      <c r="B219" s="5906"/>
      <c r="C219" s="5906"/>
      <c r="D219" s="5907"/>
      <c r="E219" s="2513"/>
      <c r="F219" s="2514"/>
      <c r="G219" s="2423"/>
      <c r="H219" s="2515"/>
      <c r="I219" s="2516"/>
      <c r="J219" s="2514"/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08" t="s">
        <v>416</v>
      </c>
      <c r="B220" s="5909"/>
      <c r="C220" s="5909"/>
      <c r="D220" s="5910"/>
      <c r="E220" s="2095"/>
      <c r="F220" s="2517"/>
      <c r="G220" s="2095"/>
      <c r="H220" s="2397"/>
      <c r="I220" s="2518"/>
      <c r="J220" s="2519"/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5911" t="s">
        <v>417</v>
      </c>
      <c r="B221" s="5912"/>
      <c r="C221" s="5912"/>
      <c r="D221" s="5913"/>
      <c r="E221" s="2427"/>
      <c r="F221" s="2520"/>
      <c r="G221" s="2521"/>
      <c r="H221" s="2415"/>
      <c r="I221" s="2522"/>
      <c r="J221" s="2523"/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71" t="s">
        <v>77</v>
      </c>
      <c r="B222" s="6002"/>
      <c r="C222" s="6002"/>
      <c r="D222" s="5972"/>
      <c r="E222" s="2525">
        <f>SUM(E219:E221)</f>
        <v>0</v>
      </c>
      <c r="F222" s="2526">
        <f>SUM(F219:F221)</f>
        <v>0</v>
      </c>
      <c r="G222" s="2527">
        <f t="shared" ref="G222:J222" si="79">SUM(G219:G221)</f>
        <v>0</v>
      </c>
      <c r="H222" s="2528">
        <f t="shared" si="79"/>
        <v>0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6001" t="s">
        <v>418</v>
      </c>
      <c r="B223" s="5905" t="s">
        <v>419</v>
      </c>
      <c r="C223" s="5906"/>
      <c r="D223" s="5907"/>
      <c r="E223" s="2531"/>
      <c r="F223" s="2532"/>
      <c r="G223" s="2340"/>
      <c r="H223" s="2533"/>
      <c r="I223" s="2534"/>
      <c r="J223" s="2532"/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6001"/>
      <c r="B224" s="5855" t="s">
        <v>420</v>
      </c>
      <c r="C224" s="5908" t="s">
        <v>421</v>
      </c>
      <c r="D224" s="5910"/>
      <c r="E224" s="2535"/>
      <c r="F224" s="2536"/>
      <c r="G224" s="2340"/>
      <c r="H224" s="2533"/>
      <c r="I224" s="2537"/>
      <c r="J224" s="2538"/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6001"/>
      <c r="B225" s="5855"/>
      <c r="C225" s="6003" t="s">
        <v>422</v>
      </c>
      <c r="D225" s="6004"/>
      <c r="E225" s="2539"/>
      <c r="F225" s="2536"/>
      <c r="G225" s="2340"/>
      <c r="H225" s="2533"/>
      <c r="I225" s="2540"/>
      <c r="J225" s="2541"/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6001"/>
      <c r="B226" s="2542" t="s">
        <v>423</v>
      </c>
      <c r="C226" s="6005" t="s">
        <v>422</v>
      </c>
      <c r="D226" s="6006"/>
      <c r="E226" s="2543"/>
      <c r="F226" s="2544"/>
      <c r="G226" s="1942"/>
      <c r="H226" s="2545"/>
      <c r="I226" s="2546"/>
      <c r="J226" s="2544"/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71" t="s">
        <v>77</v>
      </c>
      <c r="B227" s="6002"/>
      <c r="C227" s="6002"/>
      <c r="D227" s="5972"/>
      <c r="E227" s="2525">
        <f>SUM(E223:E226)</f>
        <v>0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71" t="s">
        <v>393</v>
      </c>
      <c r="B229" s="5972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5854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5856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71" t="s">
        <v>77</v>
      </c>
      <c r="B232" s="5972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86" t="s">
        <v>426</v>
      </c>
      <c r="B234" s="5987"/>
      <c r="C234" s="5887" t="s">
        <v>427</v>
      </c>
      <c r="D234" s="5992"/>
      <c r="E234" s="588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88"/>
      <c r="B235" s="5989"/>
      <c r="C235" s="5993" t="s">
        <v>428</v>
      </c>
      <c r="D235" s="5887" t="s">
        <v>429</v>
      </c>
      <c r="E235" s="588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90"/>
      <c r="B236" s="5991"/>
      <c r="C236" s="5994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5" t="s">
        <v>432</v>
      </c>
      <c r="B237" s="5996"/>
      <c r="C237" s="2567"/>
      <c r="D237" s="2458"/>
      <c r="E237" s="2460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7" t="s">
        <v>433</v>
      </c>
      <c r="B238" s="5998"/>
      <c r="C238" s="2568"/>
      <c r="D238" s="2569"/>
      <c r="E238" s="2501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7" t="s">
        <v>434</v>
      </c>
      <c r="B239" s="5998"/>
      <c r="C239" s="2569"/>
      <c r="D239" s="2569"/>
      <c r="E239" s="2501"/>
    </row>
    <row r="240" spans="1:90" ht="15" customHeight="1" x14ac:dyDescent="0.25">
      <c r="A240" s="5997" t="s">
        <v>435</v>
      </c>
      <c r="B240" s="5998"/>
      <c r="C240" s="2569"/>
      <c r="D240" s="2569"/>
      <c r="E240" s="2501"/>
    </row>
    <row r="241" spans="1:27" ht="15" customHeight="1" x14ac:dyDescent="0.25">
      <c r="A241" s="5999" t="s">
        <v>436</v>
      </c>
      <c r="B241" s="6000"/>
      <c r="C241" s="2570"/>
      <c r="D241" s="2571"/>
      <c r="E241" s="2507"/>
    </row>
    <row r="242" spans="1:27" ht="18" customHeight="1" x14ac:dyDescent="0.25">
      <c r="A242" s="5857" t="s">
        <v>437</v>
      </c>
      <c r="B242" s="5857"/>
      <c r="C242" s="5857"/>
      <c r="D242" s="5857"/>
      <c r="E242" s="5857"/>
      <c r="F242" s="5857"/>
      <c r="G242" s="5857"/>
      <c r="H242" s="5857"/>
      <c r="I242" s="5857"/>
      <c r="J242" s="5857"/>
      <c r="K242" s="5857"/>
      <c r="L242" s="5857"/>
      <c r="M242" s="5857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5858" t="s">
        <v>301</v>
      </c>
      <c r="B243" s="5859"/>
      <c r="C243" s="5864" t="s">
        <v>302</v>
      </c>
      <c r="D243" s="5865"/>
      <c r="E243" s="5865"/>
      <c r="F243" s="5869" t="s">
        <v>101</v>
      </c>
      <c r="G243" s="5870"/>
      <c r="H243" s="5870"/>
      <c r="I243" s="5870"/>
      <c r="J243" s="5870"/>
      <c r="K243" s="5870"/>
      <c r="L243" s="5870"/>
      <c r="M243" s="5870"/>
      <c r="N243" s="5870"/>
      <c r="O243" s="5870"/>
      <c r="P243" s="5870"/>
      <c r="Q243" s="5870"/>
      <c r="R243" s="5870"/>
      <c r="S243" s="5870"/>
      <c r="T243" s="5870"/>
      <c r="U243" s="5870"/>
      <c r="V243" s="5870"/>
      <c r="W243" s="5870"/>
      <c r="X243" s="5870"/>
      <c r="Y243" s="5870"/>
      <c r="Z243" s="5870"/>
      <c r="AA243" s="5871"/>
    </row>
    <row r="244" spans="1:27" ht="15" customHeight="1" x14ac:dyDescent="0.25">
      <c r="A244" s="5860"/>
      <c r="B244" s="5861"/>
      <c r="C244" s="5866"/>
      <c r="D244" s="5867"/>
      <c r="E244" s="5868"/>
      <c r="F244" s="5872" t="s">
        <v>326</v>
      </c>
      <c r="G244" s="5868"/>
      <c r="H244" s="5872" t="s">
        <v>94</v>
      </c>
      <c r="I244" s="5868"/>
      <c r="J244" s="5872" t="s">
        <v>44</v>
      </c>
      <c r="K244" s="5868"/>
      <c r="L244" s="5872" t="s">
        <v>45</v>
      </c>
      <c r="M244" s="5868"/>
      <c r="N244" s="5872" t="s">
        <v>46</v>
      </c>
      <c r="O244" s="5868"/>
      <c r="P244" s="5872" t="s">
        <v>438</v>
      </c>
      <c r="Q244" s="5868"/>
      <c r="R244" s="5872" t="s">
        <v>439</v>
      </c>
      <c r="S244" s="5868"/>
      <c r="T244" s="5872" t="s">
        <v>53</v>
      </c>
      <c r="U244" s="5868"/>
      <c r="V244" s="5872" t="s">
        <v>54</v>
      </c>
      <c r="W244" s="5868"/>
      <c r="X244" s="5872" t="s">
        <v>328</v>
      </c>
      <c r="Y244" s="5868"/>
      <c r="Z244" s="5872" t="s">
        <v>57</v>
      </c>
      <c r="AA244" s="5868"/>
    </row>
    <row r="245" spans="1:27" ht="15" customHeight="1" x14ac:dyDescent="0.25">
      <c r="A245" s="5862"/>
      <c r="B245" s="5863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84" t="s">
        <v>440</v>
      </c>
      <c r="B246" s="5985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79" t="s">
        <v>441</v>
      </c>
      <c r="B247" s="5980"/>
      <c r="C247" s="2586">
        <f t="shared" si="84"/>
        <v>4</v>
      </c>
      <c r="D247" s="2587">
        <f>+H247</f>
        <v>3</v>
      </c>
      <c r="E247" s="2588">
        <f>+I247</f>
        <v>1</v>
      </c>
      <c r="F247" s="2589"/>
      <c r="G247" s="2590"/>
      <c r="H247" s="2591">
        <v>3</v>
      </c>
      <c r="I247" s="2592">
        <v>1</v>
      </c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79" t="s">
        <v>442</v>
      </c>
      <c r="B248" s="5980"/>
      <c r="C248" s="2586">
        <f t="shared" si="84"/>
        <v>1</v>
      </c>
      <c r="D248" s="2587">
        <f>+J248</f>
        <v>1</v>
      </c>
      <c r="E248" s="2588">
        <f>+K248</f>
        <v>0</v>
      </c>
      <c r="F248" s="2589"/>
      <c r="G248" s="2590"/>
      <c r="H248" s="2593"/>
      <c r="I248" s="2590"/>
      <c r="J248" s="2591">
        <v>1</v>
      </c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79" t="s">
        <v>443</v>
      </c>
      <c r="B249" s="5980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79" t="s">
        <v>444</v>
      </c>
      <c r="B250" s="5980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79" t="s">
        <v>445</v>
      </c>
      <c r="B251" s="5980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77" t="s">
        <v>446</v>
      </c>
      <c r="B252" s="5978"/>
      <c r="C252" s="2594">
        <f>SUM(D252+E252)</f>
        <v>0</v>
      </c>
      <c r="D252" s="2595">
        <f>+V252+X252+Z252+T252</f>
        <v>0</v>
      </c>
      <c r="E252" s="2596">
        <f>+W252+Y252+AA252+U252</f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/>
      <c r="U252" s="2601"/>
      <c r="V252" s="2602"/>
      <c r="W252" s="2603"/>
      <c r="X252" s="2602"/>
      <c r="Y252" s="2603"/>
      <c r="Z252" s="2602"/>
      <c r="AA252" s="2603"/>
    </row>
    <row r="253" spans="1:27" ht="15" customHeight="1" x14ac:dyDescent="0.25">
      <c r="A253" s="5981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/>
      <c r="V253" s="2608"/>
      <c r="W253" s="2583"/>
      <c r="X253" s="2609"/>
      <c r="Y253" s="2583"/>
      <c r="Z253" s="2609"/>
      <c r="AA253" s="2583"/>
    </row>
    <row r="254" spans="1:27" ht="15" customHeight="1" x14ac:dyDescent="0.25">
      <c r="A254" s="5982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83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5873" t="s">
        <v>251</v>
      </c>
      <c r="B257" s="5874"/>
      <c r="C257" s="5879" t="s">
        <v>77</v>
      </c>
      <c r="D257" s="5880"/>
      <c r="E257" s="5881"/>
      <c r="F257" s="5883" t="s">
        <v>101</v>
      </c>
      <c r="G257" s="5883"/>
      <c r="H257" s="5883"/>
      <c r="I257" s="5883"/>
      <c r="J257" s="5883"/>
      <c r="K257" s="5883"/>
      <c r="L257" s="5883"/>
      <c r="M257" s="5883"/>
      <c r="N257" s="5883"/>
      <c r="O257" s="5883"/>
      <c r="P257" s="5884" t="s">
        <v>448</v>
      </c>
      <c r="Q257" s="2627"/>
      <c r="R257" s="2627"/>
    </row>
    <row r="258" spans="1:96" ht="15" customHeight="1" x14ac:dyDescent="0.25">
      <c r="A258" s="5875"/>
      <c r="B258" s="5876"/>
      <c r="C258" s="5796"/>
      <c r="D258" s="5882"/>
      <c r="E258" s="5760"/>
      <c r="F258" s="5887" t="s">
        <v>343</v>
      </c>
      <c r="G258" s="5888"/>
      <c r="H258" s="5887" t="s">
        <v>326</v>
      </c>
      <c r="I258" s="5888"/>
      <c r="J258" s="5887" t="s">
        <v>94</v>
      </c>
      <c r="K258" s="5888"/>
      <c r="L258" s="5973" t="s">
        <v>44</v>
      </c>
      <c r="M258" s="5974"/>
      <c r="N258" s="5975" t="s">
        <v>45</v>
      </c>
      <c r="O258" s="5974"/>
      <c r="P258" s="5885"/>
      <c r="Q258" s="2628"/>
      <c r="R258" s="5976"/>
    </row>
    <row r="259" spans="1:96" ht="15" customHeight="1" x14ac:dyDescent="0.25">
      <c r="A259" s="5877"/>
      <c r="B259" s="5878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5886"/>
      <c r="Q259" s="2628"/>
      <c r="R259" s="5976"/>
    </row>
    <row r="260" spans="1:96" ht="15" customHeight="1" x14ac:dyDescent="0.25">
      <c r="A260" s="5854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85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5856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5854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85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5856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0" t="s">
        <v>219</v>
      </c>
      <c r="B267" s="5850" t="s">
        <v>451</v>
      </c>
      <c r="C267" s="5852" t="s">
        <v>452</v>
      </c>
      <c r="D267" s="5852"/>
      <c r="E267" s="5852"/>
      <c r="F267" s="5846" t="s">
        <v>101</v>
      </c>
      <c r="G267" s="5847"/>
      <c r="H267" s="5847"/>
      <c r="I267" s="5847"/>
      <c r="J267" s="5847"/>
      <c r="K267" s="5847"/>
      <c r="L267" s="5847"/>
      <c r="M267" s="5847"/>
      <c r="N267" s="5847"/>
      <c r="O267" s="5847"/>
      <c r="P267" s="5847"/>
      <c r="Q267" s="5847"/>
      <c r="R267" s="5847"/>
      <c r="S267" s="5847"/>
      <c r="T267" s="5847"/>
      <c r="U267" s="5848"/>
      <c r="V267" s="5831" t="s">
        <v>453</v>
      </c>
      <c r="W267" s="5832" t="s">
        <v>454</v>
      </c>
      <c r="X267" s="5836" t="s">
        <v>455</v>
      </c>
      <c r="Y267" s="5832" t="s">
        <v>456</v>
      </c>
      <c r="Z267" s="5839" t="s">
        <v>457</v>
      </c>
      <c r="AA267" s="5840"/>
      <c r="AB267" s="5833" t="s">
        <v>36</v>
      </c>
      <c r="AC267" s="5849" t="s">
        <v>37</v>
      </c>
    </row>
    <row r="268" spans="1:96" x14ac:dyDescent="0.25">
      <c r="A268" s="5851"/>
      <c r="B268" s="5851"/>
      <c r="C268" s="5852"/>
      <c r="D268" s="5852"/>
      <c r="E268" s="5852"/>
      <c r="F268" s="5846" t="s">
        <v>458</v>
      </c>
      <c r="G268" s="5853"/>
      <c r="H268" s="5846" t="s">
        <v>459</v>
      </c>
      <c r="I268" s="5853"/>
      <c r="J268" s="5846" t="s">
        <v>45</v>
      </c>
      <c r="K268" s="5853"/>
      <c r="L268" s="5846" t="s">
        <v>366</v>
      </c>
      <c r="M268" s="5853"/>
      <c r="N268" s="5846" t="s">
        <v>439</v>
      </c>
      <c r="O268" s="5853"/>
      <c r="P268" s="5846" t="s">
        <v>53</v>
      </c>
      <c r="Q268" s="5853"/>
      <c r="R268" s="5846" t="s">
        <v>460</v>
      </c>
      <c r="S268" s="5853"/>
      <c r="T268" s="5846" t="s">
        <v>57</v>
      </c>
      <c r="U268" s="5848"/>
      <c r="V268" s="5766"/>
      <c r="W268" s="5759"/>
      <c r="X268" s="5837"/>
      <c r="Y268" s="5759"/>
      <c r="Z268" s="5841"/>
      <c r="AA268" s="5842"/>
      <c r="AB268" s="5834"/>
      <c r="AC268" s="5798"/>
    </row>
    <row r="269" spans="1:96" x14ac:dyDescent="0.25">
      <c r="A269" s="5825"/>
      <c r="B269" s="5825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67"/>
      <c r="W269" s="5760"/>
      <c r="X269" s="5838"/>
      <c r="Y269" s="5760"/>
      <c r="Z269" s="2419" t="s">
        <v>462</v>
      </c>
      <c r="AA269" s="1776" t="s">
        <v>463</v>
      </c>
      <c r="AB269" s="5835"/>
      <c r="AC269" s="5799"/>
    </row>
    <row r="270" spans="1:96" ht="21" x14ac:dyDescent="0.25">
      <c r="A270" s="5843" t="s">
        <v>464</v>
      </c>
      <c r="B270" s="2637" t="s">
        <v>465</v>
      </c>
      <c r="C270" s="2281">
        <f>SUM(D270+E270)</f>
        <v>1</v>
      </c>
      <c r="D270" s="2638">
        <f t="shared" ref="D270:E274" si="90">SUM(F270+H270+J270+L270+N270+P270+R270+T270)</f>
        <v>1</v>
      </c>
      <c r="E270" s="2639">
        <f t="shared" si="90"/>
        <v>0</v>
      </c>
      <c r="F270" s="2209"/>
      <c r="G270" s="2210"/>
      <c r="H270" s="2209">
        <v>1</v>
      </c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4"/>
      <c r="B271" s="295" t="s">
        <v>466</v>
      </c>
      <c r="C271" s="2436">
        <f>SUM(D271+E271)</f>
        <v>4</v>
      </c>
      <c r="D271" s="140">
        <f t="shared" si="90"/>
        <v>3</v>
      </c>
      <c r="E271" s="224">
        <f t="shared" si="90"/>
        <v>1</v>
      </c>
      <c r="F271" s="327"/>
      <c r="G271" s="142"/>
      <c r="H271" s="327">
        <v>3</v>
      </c>
      <c r="I271" s="142">
        <v>1</v>
      </c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>
        <v>0</v>
      </c>
      <c r="W271" s="142">
        <v>0</v>
      </c>
      <c r="X271" s="44">
        <v>0</v>
      </c>
      <c r="Y271" s="142">
        <v>0</v>
      </c>
      <c r="Z271" s="327">
        <v>0</v>
      </c>
      <c r="AA271" s="142">
        <v>0</v>
      </c>
      <c r="AB271" s="327">
        <v>0</v>
      </c>
      <c r="AC271" s="905">
        <v>0</v>
      </c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4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4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5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218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Q173" zoomScaleNormal="100" workbookViewId="0">
      <selection activeCell="AD176" sqref="AD176:AE183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LAUTARO (09108)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</row>
    <row r="4" spans="1:77" x14ac:dyDescent="0.25">
      <c r="A4" s="50" t="str">
        <f>CONCATENATE("MES: ",NOMBRE!B6, " (",NOMBRE!C6,NOMBRE!D6,")")</f>
        <v>MES: ENERO (01)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115" t="s">
        <v>470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6081" t="s">
        <v>472</v>
      </c>
      <c r="B9" s="5944" t="s">
        <v>28</v>
      </c>
      <c r="C9" s="5880"/>
      <c r="D9" s="5832"/>
      <c r="E9" s="6013" t="s">
        <v>101</v>
      </c>
      <c r="F9" s="6032"/>
      <c r="G9" s="6032"/>
      <c r="H9" s="6032"/>
      <c r="I9" s="6032"/>
      <c r="J9" s="6032"/>
      <c r="K9" s="6032"/>
      <c r="L9" s="6032"/>
      <c r="M9" s="6032"/>
      <c r="N9" s="6032"/>
      <c r="O9" s="6032"/>
      <c r="P9" s="6032"/>
      <c r="Q9" s="6032"/>
      <c r="R9" s="6032"/>
      <c r="S9" s="6032"/>
      <c r="T9" s="6032"/>
      <c r="U9" s="6032"/>
      <c r="V9" s="6032"/>
      <c r="W9" s="6032"/>
      <c r="X9" s="6032"/>
      <c r="Y9" s="6032"/>
      <c r="Z9" s="6032"/>
      <c r="AA9" s="6032"/>
      <c r="AB9" s="6032"/>
      <c r="AC9" s="6032"/>
      <c r="AD9" s="6032"/>
      <c r="AE9" s="6032"/>
      <c r="AF9" s="6032"/>
      <c r="AG9" s="6032"/>
      <c r="AH9" s="6032"/>
      <c r="AI9" s="6032"/>
      <c r="AJ9" s="6032"/>
      <c r="AK9" s="6032"/>
      <c r="AL9" s="6032"/>
      <c r="AM9" s="6032"/>
      <c r="AN9" s="6046"/>
      <c r="AO9" s="5831" t="s">
        <v>36</v>
      </c>
      <c r="AP9" s="6117" t="s">
        <v>37</v>
      </c>
      <c r="AQ9" s="6117" t="s">
        <v>34</v>
      </c>
      <c r="AR9" s="6117" t="s">
        <v>35</v>
      </c>
      <c r="AS9" s="5832" t="s">
        <v>473</v>
      </c>
    </row>
    <row r="10" spans="1:77" ht="24" customHeight="1" x14ac:dyDescent="0.25">
      <c r="A10" s="6082"/>
      <c r="B10" s="5946"/>
      <c r="C10" s="5882"/>
      <c r="D10" s="5760"/>
      <c r="E10" s="5846" t="s">
        <v>474</v>
      </c>
      <c r="F10" s="6014"/>
      <c r="G10" s="5846" t="s">
        <v>475</v>
      </c>
      <c r="H10" s="5853"/>
      <c r="I10" s="5846" t="s">
        <v>326</v>
      </c>
      <c r="J10" s="5853"/>
      <c r="K10" s="5846" t="s">
        <v>94</v>
      </c>
      <c r="L10" s="5853"/>
      <c r="M10" s="5846" t="s">
        <v>44</v>
      </c>
      <c r="N10" s="5853"/>
      <c r="O10" s="5846" t="s">
        <v>45</v>
      </c>
      <c r="P10" s="5853"/>
      <c r="Q10" s="5846" t="s">
        <v>46</v>
      </c>
      <c r="R10" s="5853"/>
      <c r="S10" s="5846" t="s">
        <v>47</v>
      </c>
      <c r="T10" s="5853"/>
      <c r="U10" s="5846" t="s">
        <v>48</v>
      </c>
      <c r="V10" s="5853"/>
      <c r="W10" s="5846" t="s">
        <v>49</v>
      </c>
      <c r="X10" s="5853"/>
      <c r="Y10" s="5846" t="s">
        <v>50</v>
      </c>
      <c r="Z10" s="5853"/>
      <c r="AA10" s="5846" t="s">
        <v>51</v>
      </c>
      <c r="AB10" s="5853"/>
      <c r="AC10" s="5846" t="s">
        <v>52</v>
      </c>
      <c r="AD10" s="5853"/>
      <c r="AE10" s="5846" t="s">
        <v>53</v>
      </c>
      <c r="AF10" s="5853"/>
      <c r="AG10" s="5846" t="s">
        <v>54</v>
      </c>
      <c r="AH10" s="5853"/>
      <c r="AI10" s="5846" t="s">
        <v>55</v>
      </c>
      <c r="AJ10" s="5853"/>
      <c r="AK10" s="5846" t="s">
        <v>56</v>
      </c>
      <c r="AL10" s="5853"/>
      <c r="AM10" s="6013" t="s">
        <v>476</v>
      </c>
      <c r="AN10" s="6046"/>
      <c r="AO10" s="5766"/>
      <c r="AP10" s="6118"/>
      <c r="AQ10" s="6118"/>
      <c r="AR10" s="6118"/>
      <c r="AS10" s="5759"/>
    </row>
    <row r="11" spans="1:77" x14ac:dyDescent="0.25">
      <c r="A11" s="6116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67"/>
      <c r="AP11" s="5818"/>
      <c r="AQ11" s="5818"/>
      <c r="AR11" s="5818"/>
      <c r="AS11" s="5760"/>
    </row>
    <row r="12" spans="1:77" x14ac:dyDescent="0.25">
      <c r="A12" s="2635" t="s">
        <v>77</v>
      </c>
      <c r="B12" s="2648">
        <f>SUM(B13:B26)</f>
        <v>204</v>
      </c>
      <c r="C12" s="2649">
        <f>SUM(C13:C26)</f>
        <v>77</v>
      </c>
      <c r="D12" s="2439">
        <f>SUM(D13:D26)</f>
        <v>127</v>
      </c>
      <c r="E12" s="2650">
        <f>SUM(E13:E26)</f>
        <v>1</v>
      </c>
      <c r="F12" s="171">
        <f t="shared" ref="F12:AN12" si="0">SUM(F13:F26)</f>
        <v>2</v>
      </c>
      <c r="G12" s="336">
        <f>SUM(G13:G26)</f>
        <v>5</v>
      </c>
      <c r="H12" s="171">
        <f t="shared" si="0"/>
        <v>7</v>
      </c>
      <c r="I12" s="2650">
        <f t="shared" si="0"/>
        <v>3</v>
      </c>
      <c r="J12" s="171">
        <f t="shared" si="0"/>
        <v>3</v>
      </c>
      <c r="K12" s="2650">
        <f t="shared" si="0"/>
        <v>4</v>
      </c>
      <c r="L12" s="171">
        <f t="shared" si="0"/>
        <v>4</v>
      </c>
      <c r="M12" s="2650">
        <f t="shared" si="0"/>
        <v>4</v>
      </c>
      <c r="N12" s="171">
        <f t="shared" si="0"/>
        <v>3</v>
      </c>
      <c r="O12" s="2650">
        <f t="shared" si="0"/>
        <v>6</v>
      </c>
      <c r="P12" s="171">
        <f t="shared" si="0"/>
        <v>0</v>
      </c>
      <c r="Q12" s="2650">
        <f t="shared" si="0"/>
        <v>1</v>
      </c>
      <c r="R12" s="171">
        <f t="shared" si="0"/>
        <v>3</v>
      </c>
      <c r="S12" s="2650">
        <f t="shared" si="0"/>
        <v>3</v>
      </c>
      <c r="T12" s="171">
        <f t="shared" si="0"/>
        <v>6</v>
      </c>
      <c r="U12" s="2650">
        <f>SUM(U13:U26)</f>
        <v>3</v>
      </c>
      <c r="V12" s="171">
        <f>SUM(V13:V26)</f>
        <v>5</v>
      </c>
      <c r="W12" s="2650">
        <f t="shared" si="0"/>
        <v>2</v>
      </c>
      <c r="X12" s="171">
        <f t="shared" si="0"/>
        <v>10</v>
      </c>
      <c r="Y12" s="2650">
        <f t="shared" si="0"/>
        <v>2</v>
      </c>
      <c r="Z12" s="171">
        <f t="shared" si="0"/>
        <v>14</v>
      </c>
      <c r="AA12" s="2650">
        <f t="shared" si="0"/>
        <v>4</v>
      </c>
      <c r="AB12" s="171">
        <f t="shared" si="0"/>
        <v>6</v>
      </c>
      <c r="AC12" s="2650">
        <f t="shared" si="0"/>
        <v>7</v>
      </c>
      <c r="AD12" s="171">
        <f t="shared" si="0"/>
        <v>6</v>
      </c>
      <c r="AE12" s="2650">
        <f t="shared" si="0"/>
        <v>9</v>
      </c>
      <c r="AF12" s="171">
        <f t="shared" si="0"/>
        <v>15</v>
      </c>
      <c r="AG12" s="2650">
        <f t="shared" si="0"/>
        <v>5</v>
      </c>
      <c r="AH12" s="171">
        <f t="shared" si="0"/>
        <v>13</v>
      </c>
      <c r="AI12" s="2650">
        <f t="shared" si="0"/>
        <v>6</v>
      </c>
      <c r="AJ12" s="171">
        <f t="shared" si="0"/>
        <v>8</v>
      </c>
      <c r="AK12" s="2650">
        <f t="shared" si="0"/>
        <v>4</v>
      </c>
      <c r="AL12" s="171">
        <f t="shared" si="0"/>
        <v>16</v>
      </c>
      <c r="AM12" s="2650">
        <f t="shared" si="0"/>
        <v>8</v>
      </c>
      <c r="AN12" s="2651">
        <f t="shared" si="0"/>
        <v>6</v>
      </c>
      <c r="AO12" s="2652">
        <f>SUM(AO13:AO26)</f>
        <v>17</v>
      </c>
      <c r="AP12" s="2653">
        <f>SUM(AP13:AP26)</f>
        <v>1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4</v>
      </c>
      <c r="C13" s="2333">
        <f>SUM(E13+G13+I13+K13+M13+O13+Q13+S13+U13+W13+Y13+AA13+AC13+AE13+AG13+AI13+AK13+AM13)</f>
        <v>2</v>
      </c>
      <c r="D13" s="2655">
        <f>SUM(F13+H13+J13+L13+N13+P13+R13+T13+V13+X13+Z13+AB13+AD13+AF13+AH13+AJ13+AL13+AN13)</f>
        <v>2</v>
      </c>
      <c r="E13" s="2656">
        <v>1</v>
      </c>
      <c r="F13" s="2657">
        <v>1</v>
      </c>
      <c r="G13" s="2656"/>
      <c r="H13" s="2657"/>
      <c r="I13" s="2656">
        <v>1</v>
      </c>
      <c r="J13" s="2658"/>
      <c r="K13" s="2656"/>
      <c r="L13" s="2657">
        <v>1</v>
      </c>
      <c r="M13" s="2656"/>
      <c r="N13" s="2657"/>
      <c r="O13" s="2656"/>
      <c r="P13" s="2657"/>
      <c r="Q13" s="2656"/>
      <c r="R13" s="2657"/>
      <c r="S13" s="2656"/>
      <c r="T13" s="2657"/>
      <c r="U13" s="2656"/>
      <c r="V13" s="2657"/>
      <c r="W13" s="2656"/>
      <c r="X13" s="2657"/>
      <c r="Y13" s="2656"/>
      <c r="Z13" s="2657"/>
      <c r="AA13" s="2656"/>
      <c r="AB13" s="2657"/>
      <c r="AC13" s="2656"/>
      <c r="AD13" s="2657"/>
      <c r="AE13" s="2656"/>
      <c r="AF13" s="2657"/>
      <c r="AG13" s="2656"/>
      <c r="AH13" s="2657"/>
      <c r="AI13" s="2656"/>
      <c r="AJ13" s="2657"/>
      <c r="AK13" s="2656"/>
      <c r="AL13" s="2657"/>
      <c r="AM13" s="2656"/>
      <c r="AN13" s="2657"/>
      <c r="AO13" s="2659">
        <v>1</v>
      </c>
      <c r="AP13" s="2660">
        <v>0</v>
      </c>
      <c r="AQ13" s="2660">
        <v>0</v>
      </c>
      <c r="AR13" s="2660">
        <v>0</v>
      </c>
      <c r="AS13" s="2661">
        <v>0</v>
      </c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1</v>
      </c>
      <c r="C18" s="2339">
        <f>SUM(E18+G18+I18+K18+M18+O18+Q18+S18+U18+W18+Y18+AA18+AC18+AE18+AG18+AI18+AK18+AM18)</f>
        <v>1</v>
      </c>
      <c r="D18" s="2663">
        <f>SUM(F18+H18+J18+L18+N18+P18+R18+T18+V18+X18+Z18+AB18+AD18+AF18+AH18+AJ18+AL18+AN18)</f>
        <v>0</v>
      </c>
      <c r="E18" s="346"/>
      <c r="F18" s="347"/>
      <c r="G18" s="346"/>
      <c r="H18" s="347"/>
      <c r="I18" s="346"/>
      <c r="J18" s="350"/>
      <c r="K18" s="290"/>
      <c r="L18" s="350"/>
      <c r="M18" s="346"/>
      <c r="N18" s="350"/>
      <c r="O18" s="346">
        <v>1</v>
      </c>
      <c r="P18" s="350"/>
      <c r="Q18" s="346"/>
      <c r="R18" s="350"/>
      <c r="S18" s="346"/>
      <c r="T18" s="350"/>
      <c r="U18" s="346"/>
      <c r="V18" s="350"/>
      <c r="W18" s="346"/>
      <c r="X18" s="350"/>
      <c r="Y18" s="346"/>
      <c r="Z18" s="350"/>
      <c r="AA18" s="346"/>
      <c r="AB18" s="350"/>
      <c r="AC18" s="346"/>
      <c r="AD18" s="350"/>
      <c r="AE18" s="346"/>
      <c r="AF18" s="350"/>
      <c r="AG18" s="346"/>
      <c r="AH18" s="350"/>
      <c r="AI18" s="346"/>
      <c r="AJ18" s="350"/>
      <c r="AK18" s="346"/>
      <c r="AL18" s="350"/>
      <c r="AM18" s="351"/>
      <c r="AN18" s="352"/>
      <c r="AO18" s="834">
        <v>0</v>
      </c>
      <c r="AP18" s="2664">
        <v>0</v>
      </c>
      <c r="AQ18" s="2664">
        <v>0</v>
      </c>
      <c r="AR18" s="2664">
        <v>0</v>
      </c>
      <c r="AS18" s="835">
        <v>0</v>
      </c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5</v>
      </c>
      <c r="C24" s="2339">
        <f>SUM(G24+I24+K24+M24+O24+Q24+S24+U24+W24+Y24+AA24+AC24+AE24+AG24+AI24+AK24+AM24)</f>
        <v>3</v>
      </c>
      <c r="D24" s="2663">
        <f>SUM(H24+J24+L24+N24+P24+R24+T24+V24+X24+Z24+AB24+AD24+AF24+AH24+AJ24+AL24+AN24)</f>
        <v>2</v>
      </c>
      <c r="E24" s="634"/>
      <c r="F24" s="847"/>
      <c r="G24" s="192"/>
      <c r="H24" s="2"/>
      <c r="I24" s="192"/>
      <c r="J24" s="383"/>
      <c r="K24" s="290"/>
      <c r="L24" s="383"/>
      <c r="M24" s="192"/>
      <c r="N24" s="383"/>
      <c r="O24" s="192">
        <v>1</v>
      </c>
      <c r="P24" s="383"/>
      <c r="Q24" s="192"/>
      <c r="R24" s="383"/>
      <c r="S24" s="192"/>
      <c r="T24" s="383"/>
      <c r="U24" s="192"/>
      <c r="V24" s="383">
        <v>1</v>
      </c>
      <c r="W24" s="192"/>
      <c r="X24" s="383"/>
      <c r="Y24" s="192"/>
      <c r="Z24" s="383"/>
      <c r="AA24" s="192"/>
      <c r="AB24" s="383"/>
      <c r="AC24" s="192">
        <v>2</v>
      </c>
      <c r="AD24" s="383">
        <v>1</v>
      </c>
      <c r="AE24" s="192"/>
      <c r="AF24" s="383"/>
      <c r="AG24" s="192"/>
      <c r="AH24" s="383"/>
      <c r="AI24" s="192"/>
      <c r="AJ24" s="383"/>
      <c r="AK24" s="192"/>
      <c r="AL24" s="383"/>
      <c r="AM24" s="776"/>
      <c r="AN24" s="384"/>
      <c r="AO24" s="2675">
        <v>0</v>
      </c>
      <c r="AP24" s="2676">
        <v>0</v>
      </c>
      <c r="AQ24" s="2676">
        <v>0</v>
      </c>
      <c r="AR24" s="2676">
        <v>0</v>
      </c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12</v>
      </c>
      <c r="C25" s="2339">
        <f>SUM(M25+O25+Q25+S25+U25+W25+Y25+AA25+AC25+AE25+AG25+AI25+AK25+AM25)</f>
        <v>4</v>
      </c>
      <c r="D25" s="2663">
        <f>SUM(N25+P25+R25+T25+V25+X25+Z25+AB25+AD25+AF25+AH25+AJ25+AL25+AN25)</f>
        <v>8</v>
      </c>
      <c r="E25" s="2678"/>
      <c r="F25" s="2672"/>
      <c r="G25" s="2667"/>
      <c r="H25" s="2668"/>
      <c r="I25" s="2667"/>
      <c r="J25" s="2668"/>
      <c r="K25" s="2667"/>
      <c r="L25" s="2668"/>
      <c r="M25" s="192">
        <v>1</v>
      </c>
      <c r="N25" s="383"/>
      <c r="O25" s="192">
        <v>1</v>
      </c>
      <c r="P25" s="383"/>
      <c r="Q25" s="192"/>
      <c r="R25" s="383"/>
      <c r="S25" s="192"/>
      <c r="T25" s="383">
        <v>1</v>
      </c>
      <c r="U25" s="192"/>
      <c r="V25" s="383"/>
      <c r="W25" s="192"/>
      <c r="X25" s="383">
        <v>2</v>
      </c>
      <c r="Y25" s="192"/>
      <c r="Z25" s="383"/>
      <c r="AA25" s="192"/>
      <c r="AB25" s="383"/>
      <c r="AC25" s="192"/>
      <c r="AD25" s="383"/>
      <c r="AE25" s="192"/>
      <c r="AF25" s="383">
        <v>1</v>
      </c>
      <c r="AG25" s="192">
        <v>2</v>
      </c>
      <c r="AH25" s="383">
        <v>2</v>
      </c>
      <c r="AI25" s="192"/>
      <c r="AJ25" s="383"/>
      <c r="AK25" s="192"/>
      <c r="AL25" s="383">
        <v>1</v>
      </c>
      <c r="AM25" s="776"/>
      <c r="AN25" s="384">
        <v>1</v>
      </c>
      <c r="AO25" s="2675">
        <v>1</v>
      </c>
      <c r="AP25" s="2676">
        <v>0</v>
      </c>
      <c r="AQ25" s="2676">
        <v>0</v>
      </c>
      <c r="AR25" s="2676">
        <v>0</v>
      </c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182</v>
      </c>
      <c r="C26" s="755">
        <f>SUM(E26+G26+I26+K26+M26+O26+Q26+S26+U26+W26+Y26+AA26+AC26+AE26+AG26+AI26+AK26+AM26)</f>
        <v>67</v>
      </c>
      <c r="D26" s="2679">
        <f>SUM(F26+H26+J26+L26+N26+P26+R26+T26+V26+X26+Z26+AB26+AD26+AF26+AH26+AJ26+AL26+AN26)</f>
        <v>115</v>
      </c>
      <c r="E26" s="2680"/>
      <c r="F26" s="389">
        <v>1</v>
      </c>
      <c r="G26" s="380">
        <v>5</v>
      </c>
      <c r="H26" s="388">
        <v>7</v>
      </c>
      <c r="I26" s="380">
        <v>2</v>
      </c>
      <c r="J26" s="389">
        <v>3</v>
      </c>
      <c r="K26" s="373">
        <v>4</v>
      </c>
      <c r="L26" s="389">
        <v>3</v>
      </c>
      <c r="M26" s="380">
        <v>3</v>
      </c>
      <c r="N26" s="389">
        <v>3</v>
      </c>
      <c r="O26" s="380">
        <v>3</v>
      </c>
      <c r="P26" s="389"/>
      <c r="Q26" s="380">
        <v>1</v>
      </c>
      <c r="R26" s="389">
        <v>3</v>
      </c>
      <c r="S26" s="380">
        <v>3</v>
      </c>
      <c r="T26" s="389">
        <v>5</v>
      </c>
      <c r="U26" s="380">
        <v>3</v>
      </c>
      <c r="V26" s="389">
        <v>4</v>
      </c>
      <c r="W26" s="380">
        <v>2</v>
      </c>
      <c r="X26" s="389">
        <v>8</v>
      </c>
      <c r="Y26" s="380">
        <v>2</v>
      </c>
      <c r="Z26" s="389">
        <v>14</v>
      </c>
      <c r="AA26" s="380">
        <v>4</v>
      </c>
      <c r="AB26" s="389">
        <v>6</v>
      </c>
      <c r="AC26" s="380">
        <v>5</v>
      </c>
      <c r="AD26" s="389">
        <v>5</v>
      </c>
      <c r="AE26" s="380">
        <v>9</v>
      </c>
      <c r="AF26" s="389">
        <v>14</v>
      </c>
      <c r="AG26" s="380">
        <v>3</v>
      </c>
      <c r="AH26" s="389">
        <v>11</v>
      </c>
      <c r="AI26" s="380">
        <v>6</v>
      </c>
      <c r="AJ26" s="389">
        <v>8</v>
      </c>
      <c r="AK26" s="380">
        <v>4</v>
      </c>
      <c r="AL26" s="389">
        <v>15</v>
      </c>
      <c r="AM26" s="682">
        <v>8</v>
      </c>
      <c r="AN26" s="390">
        <v>5</v>
      </c>
      <c r="AO26" s="837">
        <v>15</v>
      </c>
      <c r="AP26" s="2681">
        <v>1</v>
      </c>
      <c r="AQ26" s="2681">
        <v>0</v>
      </c>
      <c r="AR26" s="2681">
        <v>0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6081" t="s">
        <v>27</v>
      </c>
      <c r="B28" s="5944" t="s">
        <v>28</v>
      </c>
      <c r="C28" s="5880"/>
      <c r="D28" s="5832"/>
      <c r="E28" s="6013" t="s">
        <v>101</v>
      </c>
      <c r="F28" s="6032"/>
      <c r="G28" s="6032"/>
      <c r="H28" s="6032"/>
      <c r="I28" s="6032"/>
      <c r="J28" s="6032"/>
      <c r="K28" s="6032"/>
      <c r="L28" s="6032"/>
      <c r="M28" s="6032"/>
      <c r="N28" s="6032"/>
      <c r="O28" s="6032"/>
      <c r="P28" s="6032"/>
      <c r="Q28" s="6032"/>
      <c r="R28" s="6032"/>
      <c r="S28" s="6032"/>
      <c r="T28" s="6032"/>
      <c r="U28" s="6032"/>
      <c r="V28" s="6032"/>
      <c r="W28" s="6032"/>
      <c r="X28" s="6032"/>
      <c r="Y28" s="6032"/>
      <c r="Z28" s="6032"/>
      <c r="AA28" s="6032"/>
      <c r="AB28" s="6032"/>
      <c r="AC28" s="6032"/>
      <c r="AD28" s="6032"/>
      <c r="AE28" s="6032"/>
      <c r="AF28" s="6032"/>
      <c r="AG28" s="6032"/>
      <c r="AH28" s="6032"/>
      <c r="AI28" s="6032"/>
      <c r="AJ28" s="6032"/>
      <c r="AK28" s="6032"/>
      <c r="AL28" s="6032"/>
      <c r="AM28" s="6032"/>
      <c r="AN28" s="6046"/>
      <c r="AO28" s="5831" t="s">
        <v>36</v>
      </c>
      <c r="AP28" s="6117" t="s">
        <v>37</v>
      </c>
      <c r="AQ28" s="6117" t="s">
        <v>492</v>
      </c>
      <c r="AR28" s="6117" t="s">
        <v>34</v>
      </c>
      <c r="AS28" s="5832" t="s">
        <v>35</v>
      </c>
    </row>
    <row r="29" spans="1:77" ht="15.75" customHeight="1" x14ac:dyDescent="0.25">
      <c r="A29" s="6082"/>
      <c r="B29" s="5946"/>
      <c r="C29" s="5882"/>
      <c r="D29" s="5760"/>
      <c r="E29" s="5846" t="s">
        <v>474</v>
      </c>
      <c r="F29" s="6014"/>
      <c r="G29" s="5846" t="s">
        <v>475</v>
      </c>
      <c r="H29" s="5853"/>
      <c r="I29" s="5846" t="s">
        <v>326</v>
      </c>
      <c r="J29" s="5853"/>
      <c r="K29" s="5846" t="s">
        <v>94</v>
      </c>
      <c r="L29" s="5853"/>
      <c r="M29" s="5846" t="s">
        <v>44</v>
      </c>
      <c r="N29" s="5853"/>
      <c r="O29" s="5846" t="s">
        <v>45</v>
      </c>
      <c r="P29" s="5853"/>
      <c r="Q29" s="5846" t="s">
        <v>46</v>
      </c>
      <c r="R29" s="5853"/>
      <c r="S29" s="5846" t="s">
        <v>47</v>
      </c>
      <c r="T29" s="5853"/>
      <c r="U29" s="5846" t="s">
        <v>48</v>
      </c>
      <c r="V29" s="5853"/>
      <c r="W29" s="5846" t="s">
        <v>49</v>
      </c>
      <c r="X29" s="5853"/>
      <c r="Y29" s="5846" t="s">
        <v>50</v>
      </c>
      <c r="Z29" s="5853"/>
      <c r="AA29" s="5846" t="s">
        <v>51</v>
      </c>
      <c r="AB29" s="5853"/>
      <c r="AC29" s="5846" t="s">
        <v>52</v>
      </c>
      <c r="AD29" s="5853"/>
      <c r="AE29" s="5846" t="s">
        <v>53</v>
      </c>
      <c r="AF29" s="5853"/>
      <c r="AG29" s="5846" t="s">
        <v>54</v>
      </c>
      <c r="AH29" s="5853"/>
      <c r="AI29" s="5846" t="s">
        <v>55</v>
      </c>
      <c r="AJ29" s="5853"/>
      <c r="AK29" s="5846" t="s">
        <v>56</v>
      </c>
      <c r="AL29" s="5853"/>
      <c r="AM29" s="6013" t="s">
        <v>476</v>
      </c>
      <c r="AN29" s="6046"/>
      <c r="AO29" s="5766"/>
      <c r="AP29" s="6118"/>
      <c r="AQ29" s="6118"/>
      <c r="AR29" s="6118"/>
      <c r="AS29" s="5759"/>
    </row>
    <row r="30" spans="1:77" ht="16.5" customHeight="1" x14ac:dyDescent="0.25">
      <c r="A30" s="6116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67"/>
      <c r="AP30" s="5818"/>
      <c r="AQ30" s="5818"/>
      <c r="AR30" s="5818"/>
      <c r="AS30" s="5760"/>
    </row>
    <row r="31" spans="1:77" ht="15" customHeight="1" x14ac:dyDescent="0.25">
      <c r="A31" s="2391" t="s">
        <v>98</v>
      </c>
      <c r="B31" s="2686">
        <f t="shared" ref="B31:B46" si="16">SUM(C31:D31)</f>
        <v>22</v>
      </c>
      <c r="C31" s="2333">
        <f t="shared" ref="C31:D34" si="17">SUM(E31+G31+I31+K31+M31+O31+Q31+S31+U31+W31+Y31+AA31+AC31+AE31+AG31+AI31+AK31+AM31)</f>
        <v>7</v>
      </c>
      <c r="D31" s="2655">
        <f t="shared" si="17"/>
        <v>15</v>
      </c>
      <c r="E31" s="2656"/>
      <c r="F31" s="2657">
        <v>1</v>
      </c>
      <c r="G31" s="2656"/>
      <c r="H31" s="2658"/>
      <c r="I31" s="2656">
        <v>1</v>
      </c>
      <c r="J31" s="2658"/>
      <c r="K31" s="2656"/>
      <c r="L31" s="2658"/>
      <c r="M31" s="2656"/>
      <c r="N31" s="2658"/>
      <c r="O31" s="2656">
        <v>3</v>
      </c>
      <c r="P31" s="2658"/>
      <c r="Q31" s="2687">
        <v>1</v>
      </c>
      <c r="R31" s="2658">
        <v>1</v>
      </c>
      <c r="S31" s="2656"/>
      <c r="T31" s="2658">
        <v>1</v>
      </c>
      <c r="U31" s="2656"/>
      <c r="V31" s="2658"/>
      <c r="W31" s="2656"/>
      <c r="X31" s="2658">
        <v>1</v>
      </c>
      <c r="Y31" s="2656"/>
      <c r="Z31" s="2658">
        <v>1</v>
      </c>
      <c r="AA31" s="2656"/>
      <c r="AB31" s="2658">
        <v>1</v>
      </c>
      <c r="AC31" s="2687"/>
      <c r="AD31" s="2658">
        <v>1</v>
      </c>
      <c r="AE31" s="2656"/>
      <c r="AF31" s="2658">
        <v>2</v>
      </c>
      <c r="AG31" s="2687"/>
      <c r="AH31" s="2658">
        <v>2</v>
      </c>
      <c r="AI31" s="2656">
        <v>1</v>
      </c>
      <c r="AJ31" s="2658"/>
      <c r="AK31" s="2687">
        <v>1</v>
      </c>
      <c r="AL31" s="2658">
        <v>2</v>
      </c>
      <c r="AM31" s="2688"/>
      <c r="AN31" s="496">
        <v>2</v>
      </c>
      <c r="AO31" s="2659">
        <v>1</v>
      </c>
      <c r="AP31" s="2660">
        <v>0</v>
      </c>
      <c r="AQ31" s="2660">
        <v>0</v>
      </c>
      <c r="AR31" s="2660">
        <v>0</v>
      </c>
      <c r="AS31" s="2661">
        <v>0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15</v>
      </c>
      <c r="C32" s="2533"/>
      <c r="D32" s="2663">
        <f>SUM(F32+H32+J32+L32+N32+P32+R32+T32+V32+X32+Z32+AB32+AD32+AF32+AH32+AJ32+AL32+AN32)</f>
        <v>15</v>
      </c>
      <c r="E32" s="686"/>
      <c r="F32" s="347"/>
      <c r="G32" s="686"/>
      <c r="H32" s="350"/>
      <c r="I32" s="686"/>
      <c r="J32" s="350"/>
      <c r="K32" s="686"/>
      <c r="L32" s="350"/>
      <c r="M32" s="686"/>
      <c r="N32" s="350">
        <v>1</v>
      </c>
      <c r="O32" s="686"/>
      <c r="P32" s="350">
        <v>3</v>
      </c>
      <c r="Q32" s="542"/>
      <c r="R32" s="350">
        <v>4</v>
      </c>
      <c r="S32" s="686"/>
      <c r="T32" s="350">
        <v>3</v>
      </c>
      <c r="U32" s="686"/>
      <c r="V32" s="350">
        <v>3</v>
      </c>
      <c r="W32" s="686"/>
      <c r="X32" s="350"/>
      <c r="Y32" s="686"/>
      <c r="Z32" s="350">
        <v>1</v>
      </c>
      <c r="AA32" s="686"/>
      <c r="AB32" s="350"/>
      <c r="AC32" s="542"/>
      <c r="AD32" s="350"/>
      <c r="AE32" s="686"/>
      <c r="AF32" s="350"/>
      <c r="AG32" s="542"/>
      <c r="AH32" s="350"/>
      <c r="AI32" s="686"/>
      <c r="AJ32" s="350"/>
      <c r="AK32" s="542"/>
      <c r="AL32" s="350"/>
      <c r="AM32" s="3850"/>
      <c r="AN32" s="352"/>
      <c r="AO32" s="2689">
        <v>2</v>
      </c>
      <c r="AP32" s="2690">
        <v>0</v>
      </c>
      <c r="AQ32" s="2690">
        <v>0</v>
      </c>
      <c r="AR32" s="2690">
        <v>0</v>
      </c>
      <c r="AS32" s="2691">
        <v>0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33"/>
      <c r="D33" s="2671">
        <f t="shared" ref="D33" si="30">SUM(F33+H33+J33+L33+N33+P33+R33+T33+V33+X33+Z33+AB33+AD33+AF33+AH33+AJ33+AL33+AN33)</f>
        <v>0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/>
      <c r="S33" s="686"/>
      <c r="T33" s="350"/>
      <c r="U33" s="686"/>
      <c r="V33" s="350"/>
      <c r="W33" s="686"/>
      <c r="X33" s="350"/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50"/>
      <c r="AN33" s="352"/>
      <c r="AO33" s="2689"/>
      <c r="AP33" s="2690"/>
      <c r="AQ33" s="2690"/>
      <c r="AR33" s="2690"/>
      <c r="AS33" s="2691"/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1</v>
      </c>
      <c r="C34" s="2339">
        <f t="shared" si="17"/>
        <v>0</v>
      </c>
      <c r="D34" s="2671">
        <f t="shared" si="17"/>
        <v>1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>
        <v>1</v>
      </c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>
        <v>0</v>
      </c>
      <c r="AP34" s="2664">
        <v>0</v>
      </c>
      <c r="AQ34" s="2664">
        <v>0</v>
      </c>
      <c r="AR34" s="2664">
        <v>0</v>
      </c>
      <c r="AS34" s="835">
        <v>0</v>
      </c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/>
      <c r="AP35" s="2664"/>
      <c r="AQ35" s="2664"/>
      <c r="AR35" s="2664"/>
      <c r="AS35" s="835"/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5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5</v>
      </c>
      <c r="E36" s="346"/>
      <c r="F36" s="347"/>
      <c r="G36" s="346"/>
      <c r="H36" s="350"/>
      <c r="I36" s="346"/>
      <c r="J36" s="350"/>
      <c r="K36" s="346"/>
      <c r="L36" s="350"/>
      <c r="M36" s="346"/>
      <c r="N36" s="350">
        <v>1</v>
      </c>
      <c r="O36" s="346"/>
      <c r="P36" s="350">
        <v>1</v>
      </c>
      <c r="Q36" s="348"/>
      <c r="R36" s="350">
        <v>1</v>
      </c>
      <c r="S36" s="346"/>
      <c r="T36" s="350"/>
      <c r="U36" s="346"/>
      <c r="V36" s="350">
        <v>1</v>
      </c>
      <c r="W36" s="346"/>
      <c r="X36" s="350"/>
      <c r="Y36" s="346"/>
      <c r="Z36" s="350"/>
      <c r="AA36" s="346"/>
      <c r="AB36" s="350"/>
      <c r="AC36" s="348"/>
      <c r="AD36" s="350"/>
      <c r="AE36" s="346"/>
      <c r="AF36" s="350">
        <v>1</v>
      </c>
      <c r="AG36" s="348"/>
      <c r="AH36" s="350"/>
      <c r="AI36" s="346"/>
      <c r="AJ36" s="350"/>
      <c r="AK36" s="348"/>
      <c r="AL36" s="350"/>
      <c r="AM36" s="561"/>
      <c r="AN36" s="352"/>
      <c r="AO36" s="2689">
        <v>0</v>
      </c>
      <c r="AP36" s="2690">
        <v>0</v>
      </c>
      <c r="AQ36" s="2690">
        <v>0</v>
      </c>
      <c r="AR36" s="2690">
        <v>0</v>
      </c>
      <c r="AS36" s="2691">
        <v>0</v>
      </c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/>
      <c r="AP37" s="2690"/>
      <c r="AQ37" s="2690"/>
      <c r="AR37" s="2690"/>
      <c r="AS37" s="2691"/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50"/>
      <c r="AN38" s="352"/>
      <c r="AO38" s="2689"/>
      <c r="AP38" s="2690"/>
      <c r="AQ38" s="2690"/>
      <c r="AR38" s="2690"/>
      <c r="AS38" s="2691"/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50</v>
      </c>
      <c r="C39" s="2339">
        <f t="shared" ref="C39:D46" si="46">SUM(E39+G39+I39+K39+M39+O39+Q39+S39+U39+W39+Y39+AA39+AC39+AE39+AG39+AI39+AK39+AM39)</f>
        <v>15</v>
      </c>
      <c r="D39" s="2663">
        <f t="shared" si="46"/>
        <v>35</v>
      </c>
      <c r="E39" s="346">
        <v>2</v>
      </c>
      <c r="F39" s="347">
        <v>2</v>
      </c>
      <c r="G39" s="346">
        <v>3</v>
      </c>
      <c r="H39" s="350">
        <v>5</v>
      </c>
      <c r="I39" s="346"/>
      <c r="J39" s="350">
        <v>1</v>
      </c>
      <c r="K39" s="346">
        <v>4</v>
      </c>
      <c r="L39" s="350">
        <v>3</v>
      </c>
      <c r="M39" s="346">
        <v>2</v>
      </c>
      <c r="N39" s="350">
        <v>1</v>
      </c>
      <c r="O39" s="346"/>
      <c r="P39" s="350">
        <v>3</v>
      </c>
      <c r="Q39" s="348">
        <v>1</v>
      </c>
      <c r="R39" s="350">
        <v>3</v>
      </c>
      <c r="S39" s="346">
        <v>1</v>
      </c>
      <c r="T39" s="350">
        <v>5</v>
      </c>
      <c r="U39" s="346"/>
      <c r="V39" s="350">
        <v>3</v>
      </c>
      <c r="W39" s="346">
        <v>1</v>
      </c>
      <c r="X39" s="350">
        <v>3</v>
      </c>
      <c r="Y39" s="346">
        <v>1</v>
      </c>
      <c r="Z39" s="350"/>
      <c r="AA39" s="346"/>
      <c r="AB39" s="350">
        <v>4</v>
      </c>
      <c r="AC39" s="348"/>
      <c r="AD39" s="350"/>
      <c r="AE39" s="346"/>
      <c r="AF39" s="350">
        <v>2</v>
      </c>
      <c r="AG39" s="348"/>
      <c r="AH39" s="350"/>
      <c r="AI39" s="346"/>
      <c r="AJ39" s="350"/>
      <c r="AK39" s="348"/>
      <c r="AL39" s="350"/>
      <c r="AM39" s="561"/>
      <c r="AN39" s="352"/>
      <c r="AO39" s="834">
        <v>4</v>
      </c>
      <c r="AP39" s="2664">
        <v>2</v>
      </c>
      <c r="AQ39" s="2664">
        <v>0</v>
      </c>
      <c r="AR39" s="2664">
        <v>0</v>
      </c>
      <c r="AS39" s="835">
        <v>0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17</v>
      </c>
      <c r="C40" s="2339">
        <f>SUM(E40+G40+I40+K40+M40+O40+Q40+S40+U40+W40+Y40+AA40+AC40+AE40+AG40+AI40+AK40+AM40)</f>
        <v>7</v>
      </c>
      <c r="D40" s="2663">
        <f>SUM(F40+H40+J40+L40+N40+P40+R40+T40+V40+X40+Z40+AB40+AD40+AF40+AH40+AJ40+AL40+AN40)</f>
        <v>10</v>
      </c>
      <c r="E40" s="346"/>
      <c r="F40" s="347"/>
      <c r="G40" s="346">
        <v>2</v>
      </c>
      <c r="H40" s="350">
        <v>3</v>
      </c>
      <c r="I40" s="346">
        <v>4</v>
      </c>
      <c r="J40" s="350">
        <v>2</v>
      </c>
      <c r="K40" s="346"/>
      <c r="L40" s="350">
        <v>2</v>
      </c>
      <c r="M40" s="346">
        <v>1</v>
      </c>
      <c r="N40" s="350"/>
      <c r="O40" s="346"/>
      <c r="P40" s="350"/>
      <c r="Q40" s="348"/>
      <c r="R40" s="350">
        <v>1</v>
      </c>
      <c r="S40" s="346"/>
      <c r="T40" s="350">
        <v>1</v>
      </c>
      <c r="U40" s="346"/>
      <c r="V40" s="350">
        <v>1</v>
      </c>
      <c r="W40" s="346"/>
      <c r="X40" s="350"/>
      <c r="Y40" s="346"/>
      <c r="Z40" s="350"/>
      <c r="AA40" s="346"/>
      <c r="AB40" s="350"/>
      <c r="AC40" s="348"/>
      <c r="AD40" s="350"/>
      <c r="AE40" s="346"/>
      <c r="AF40" s="350"/>
      <c r="AG40" s="348"/>
      <c r="AH40" s="350"/>
      <c r="AI40" s="346"/>
      <c r="AJ40" s="350"/>
      <c r="AK40" s="348"/>
      <c r="AL40" s="350"/>
      <c r="AM40" s="561"/>
      <c r="AN40" s="352"/>
      <c r="AO40" s="834">
        <v>4</v>
      </c>
      <c r="AP40" s="2664">
        <v>0</v>
      </c>
      <c r="AQ40" s="2664">
        <v>0</v>
      </c>
      <c r="AR40" s="2664">
        <v>0</v>
      </c>
      <c r="AS40" s="835">
        <v>0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2</v>
      </c>
      <c r="C41" s="2339">
        <f>SUM(E41+G41+I41+K41+M41+O41+Q41+S41+U41+W41+Y41+AA41+AC41+AE41+AG41+AI41+AK41+AM41)</f>
        <v>1</v>
      </c>
      <c r="D41" s="2663">
        <f>SUM(F41+H41+J41+L41+N41+P41+R41+T41+V41+X41+Z41+AB41+AD41+AF41+AH41+AJ41+AL41+AN41)</f>
        <v>1</v>
      </c>
      <c r="E41" s="346">
        <v>1</v>
      </c>
      <c r="F41" s="347"/>
      <c r="G41" s="346"/>
      <c r="H41" s="350"/>
      <c r="I41" s="346"/>
      <c r="J41" s="350"/>
      <c r="K41" s="346"/>
      <c r="L41" s="350"/>
      <c r="M41" s="346"/>
      <c r="N41" s="350"/>
      <c r="O41" s="346"/>
      <c r="P41" s="350"/>
      <c r="Q41" s="348"/>
      <c r="R41" s="350"/>
      <c r="S41" s="346"/>
      <c r="T41" s="350"/>
      <c r="U41" s="346"/>
      <c r="V41" s="350"/>
      <c r="W41" s="346"/>
      <c r="X41" s="350"/>
      <c r="Y41" s="346"/>
      <c r="Z41" s="350"/>
      <c r="AA41" s="346"/>
      <c r="AB41" s="350"/>
      <c r="AC41" s="348"/>
      <c r="AD41" s="350"/>
      <c r="AE41" s="346"/>
      <c r="AF41" s="350"/>
      <c r="AG41" s="348"/>
      <c r="AH41" s="350"/>
      <c r="AI41" s="346"/>
      <c r="AJ41" s="350"/>
      <c r="AK41" s="348"/>
      <c r="AL41" s="350"/>
      <c r="AM41" s="561"/>
      <c r="AN41" s="352">
        <v>1</v>
      </c>
      <c r="AO41" s="834">
        <v>0</v>
      </c>
      <c r="AP41" s="2664">
        <v>1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6</v>
      </c>
      <c r="C42" s="2339">
        <f>SUM(E42+G42+I42+K42+M42+O42+Q42+S42+U42+W42+Y42+AA42+AC42+AE42+AG42+AI42+AK42+AM42)</f>
        <v>2</v>
      </c>
      <c r="D42" s="2663">
        <f t="shared" si="46"/>
        <v>4</v>
      </c>
      <c r="E42" s="346"/>
      <c r="F42" s="347"/>
      <c r="G42" s="346"/>
      <c r="H42" s="350"/>
      <c r="I42" s="346">
        <v>1</v>
      </c>
      <c r="J42" s="350">
        <v>1</v>
      </c>
      <c r="K42" s="346"/>
      <c r="L42" s="350">
        <v>1</v>
      </c>
      <c r="M42" s="346"/>
      <c r="N42" s="350"/>
      <c r="O42" s="346"/>
      <c r="P42" s="350"/>
      <c r="Q42" s="348"/>
      <c r="R42" s="350"/>
      <c r="S42" s="346"/>
      <c r="T42" s="350"/>
      <c r="U42" s="346"/>
      <c r="V42" s="350">
        <v>1</v>
      </c>
      <c r="W42" s="346"/>
      <c r="X42" s="350"/>
      <c r="Y42" s="346"/>
      <c r="Z42" s="350"/>
      <c r="AA42" s="346"/>
      <c r="AB42" s="350"/>
      <c r="AC42" s="348">
        <v>1</v>
      </c>
      <c r="AD42" s="350"/>
      <c r="AE42" s="346"/>
      <c r="AF42" s="350"/>
      <c r="AG42" s="348"/>
      <c r="AH42" s="350"/>
      <c r="AI42" s="346"/>
      <c r="AJ42" s="350">
        <v>1</v>
      </c>
      <c r="AK42" s="348"/>
      <c r="AL42" s="350"/>
      <c r="AM42" s="561"/>
      <c r="AN42" s="352"/>
      <c r="AO42" s="834">
        <v>0</v>
      </c>
      <c r="AP42" s="2664">
        <v>0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0</v>
      </c>
      <c r="C43" s="2339">
        <f>SUM(E43+G43+I43+K43+M43+O43+Q43+S43+U43+W43+Y43+AA43+AC43+AE43+AG43+AI43+AK43+AM43)</f>
        <v>0</v>
      </c>
      <c r="D43" s="2663">
        <f t="shared" si="46"/>
        <v>0</v>
      </c>
      <c r="E43" s="346"/>
      <c r="F43" s="347"/>
      <c r="G43" s="346"/>
      <c r="H43" s="350"/>
      <c r="I43" s="346"/>
      <c r="J43" s="350"/>
      <c r="K43" s="346"/>
      <c r="L43" s="350"/>
      <c r="M43" s="346"/>
      <c r="N43" s="350"/>
      <c r="O43" s="346"/>
      <c r="P43" s="350"/>
      <c r="Q43" s="348"/>
      <c r="R43" s="350"/>
      <c r="S43" s="346"/>
      <c r="T43" s="350"/>
      <c r="U43" s="346"/>
      <c r="V43" s="350"/>
      <c r="W43" s="346"/>
      <c r="X43" s="350"/>
      <c r="Y43" s="346"/>
      <c r="Z43" s="350"/>
      <c r="AA43" s="346"/>
      <c r="AB43" s="350"/>
      <c r="AC43" s="348"/>
      <c r="AD43" s="350"/>
      <c r="AE43" s="346"/>
      <c r="AF43" s="350"/>
      <c r="AG43" s="348"/>
      <c r="AH43" s="350"/>
      <c r="AI43" s="346"/>
      <c r="AJ43" s="350"/>
      <c r="AK43" s="348"/>
      <c r="AL43" s="350"/>
      <c r="AM43" s="561"/>
      <c r="AN43" s="352"/>
      <c r="AO43" s="2675"/>
      <c r="AP43" s="2676"/>
      <c r="AQ43" s="2676"/>
      <c r="AR43" s="2676"/>
      <c r="AS43" s="2677"/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0</v>
      </c>
      <c r="C44" s="2339">
        <f>SUM(E44+G44+I44+K44+M44+O44+Q44+S44+U44+W44+Y44+AA44+AC44+AE44+AG44+AI44+AK44+AM44)</f>
        <v>0</v>
      </c>
      <c r="D44" s="2663">
        <f t="shared" si="46"/>
        <v>0</v>
      </c>
      <c r="E44" s="346"/>
      <c r="F44" s="347"/>
      <c r="G44" s="346"/>
      <c r="H44" s="350"/>
      <c r="I44" s="346"/>
      <c r="J44" s="350"/>
      <c r="K44" s="346"/>
      <c r="L44" s="350"/>
      <c r="M44" s="346"/>
      <c r="N44" s="350"/>
      <c r="O44" s="346"/>
      <c r="P44" s="350"/>
      <c r="Q44" s="348"/>
      <c r="R44" s="350"/>
      <c r="S44" s="346"/>
      <c r="T44" s="350"/>
      <c r="U44" s="346"/>
      <c r="V44" s="350"/>
      <c r="W44" s="346"/>
      <c r="X44" s="350"/>
      <c r="Y44" s="346"/>
      <c r="Z44" s="350"/>
      <c r="AA44" s="346"/>
      <c r="AB44" s="350"/>
      <c r="AC44" s="348"/>
      <c r="AD44" s="350"/>
      <c r="AE44" s="346"/>
      <c r="AF44" s="350"/>
      <c r="AG44" s="348"/>
      <c r="AH44" s="350"/>
      <c r="AI44" s="346"/>
      <c r="AJ44" s="350"/>
      <c r="AK44" s="348"/>
      <c r="AL44" s="350"/>
      <c r="AM44" s="561"/>
      <c r="AN44" s="352"/>
      <c r="AO44" s="2675"/>
      <c r="AP44" s="2676"/>
      <c r="AQ44" s="2676"/>
      <c r="AR44" s="2676"/>
      <c r="AS44" s="2677"/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/>
      <c r="F45" s="347"/>
      <c r="G45" s="346"/>
      <c r="H45" s="350"/>
      <c r="I45" s="346"/>
      <c r="J45" s="350"/>
      <c r="K45" s="346"/>
      <c r="L45" s="350"/>
      <c r="M45" s="346"/>
      <c r="N45" s="350"/>
      <c r="O45" s="346"/>
      <c r="P45" s="350"/>
      <c r="Q45" s="348"/>
      <c r="R45" s="350"/>
      <c r="S45" s="346"/>
      <c r="T45" s="350"/>
      <c r="U45" s="346"/>
      <c r="V45" s="350"/>
      <c r="W45" s="346"/>
      <c r="X45" s="350"/>
      <c r="Y45" s="346"/>
      <c r="Z45" s="350"/>
      <c r="AA45" s="346"/>
      <c r="AB45" s="350"/>
      <c r="AC45" s="348"/>
      <c r="AD45" s="350"/>
      <c r="AE45" s="346"/>
      <c r="AF45" s="350"/>
      <c r="AG45" s="348"/>
      <c r="AH45" s="350"/>
      <c r="AI45" s="346"/>
      <c r="AJ45" s="350"/>
      <c r="AK45" s="348"/>
      <c r="AL45" s="350"/>
      <c r="AM45" s="561"/>
      <c r="AN45" s="352"/>
      <c r="AO45" s="2675"/>
      <c r="AP45" s="2676"/>
      <c r="AQ45" s="2676"/>
      <c r="AR45" s="2676"/>
      <c r="AS45" s="2677"/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38</v>
      </c>
      <c r="C46" s="2339">
        <f t="shared" si="46"/>
        <v>12</v>
      </c>
      <c r="D46" s="2663">
        <f t="shared" si="46"/>
        <v>26</v>
      </c>
      <c r="E46" s="192"/>
      <c r="F46" s="2">
        <v>1</v>
      </c>
      <c r="G46" s="192">
        <v>1</v>
      </c>
      <c r="H46" s="383">
        <v>1</v>
      </c>
      <c r="I46" s="192"/>
      <c r="J46" s="383"/>
      <c r="K46" s="192"/>
      <c r="L46" s="383"/>
      <c r="M46" s="192"/>
      <c r="N46" s="383"/>
      <c r="O46" s="192"/>
      <c r="P46" s="383">
        <v>2</v>
      </c>
      <c r="Q46" s="482">
        <v>2</v>
      </c>
      <c r="R46" s="383">
        <v>5</v>
      </c>
      <c r="S46" s="192"/>
      <c r="T46" s="383"/>
      <c r="U46" s="192">
        <v>2</v>
      </c>
      <c r="V46" s="383">
        <v>3</v>
      </c>
      <c r="W46" s="192">
        <v>2</v>
      </c>
      <c r="X46" s="383">
        <v>1</v>
      </c>
      <c r="Y46" s="192">
        <v>1</v>
      </c>
      <c r="Z46" s="383">
        <v>3</v>
      </c>
      <c r="AA46" s="192"/>
      <c r="AB46" s="383">
        <v>2</v>
      </c>
      <c r="AC46" s="482"/>
      <c r="AD46" s="383"/>
      <c r="AE46" s="346"/>
      <c r="AF46" s="350">
        <v>4</v>
      </c>
      <c r="AG46" s="348">
        <v>1</v>
      </c>
      <c r="AH46" s="350">
        <v>1</v>
      </c>
      <c r="AI46" s="346"/>
      <c r="AJ46" s="350"/>
      <c r="AK46" s="348">
        <v>1</v>
      </c>
      <c r="AL46" s="350">
        <v>1</v>
      </c>
      <c r="AM46" s="348">
        <v>2</v>
      </c>
      <c r="AN46" s="384">
        <v>2</v>
      </c>
      <c r="AO46" s="2675">
        <v>3</v>
      </c>
      <c r="AP46" s="2676">
        <v>1</v>
      </c>
      <c r="AQ46" s="2676">
        <v>0</v>
      </c>
      <c r="AR46" s="2676">
        <v>0</v>
      </c>
      <c r="AS46" s="2677">
        <v>1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/>
      <c r="F47" s="347"/>
      <c r="G47" s="346"/>
      <c r="H47" s="350"/>
      <c r="I47" s="346"/>
      <c r="J47" s="350"/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/>
      <c r="AP47" s="2664"/>
      <c r="AQ47" s="2664"/>
      <c r="AR47" s="2664"/>
      <c r="AS47" s="835"/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/>
      <c r="F48" s="530"/>
      <c r="G48" s="373"/>
      <c r="H48" s="530"/>
      <c r="I48" s="373"/>
      <c r="J48" s="530"/>
      <c r="K48" s="373"/>
      <c r="L48" s="530"/>
      <c r="M48" s="373"/>
      <c r="N48" s="530"/>
      <c r="O48" s="373"/>
      <c r="P48" s="530"/>
      <c r="Q48" s="373"/>
      <c r="R48" s="530"/>
      <c r="S48" s="373"/>
      <c r="T48" s="530"/>
      <c r="U48" s="373"/>
      <c r="V48" s="530"/>
      <c r="W48" s="373"/>
      <c r="X48" s="530"/>
      <c r="Y48" s="373"/>
      <c r="Z48" s="530"/>
      <c r="AA48" s="373"/>
      <c r="AB48" s="530"/>
      <c r="AC48" s="373"/>
      <c r="AD48" s="530"/>
      <c r="AE48" s="373"/>
      <c r="AF48" s="530"/>
      <c r="AG48" s="373"/>
      <c r="AH48" s="530"/>
      <c r="AI48" s="373"/>
      <c r="AJ48" s="530"/>
      <c r="AK48" s="373"/>
      <c r="AL48" s="530"/>
      <c r="AM48" s="373"/>
      <c r="AN48" s="2694"/>
      <c r="AO48" s="320"/>
      <c r="AP48" s="321"/>
      <c r="AQ48" s="321"/>
      <c r="AR48" s="321"/>
      <c r="AS48" s="2695"/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895" t="s">
        <v>27</v>
      </c>
      <c r="B50" s="6126" t="s">
        <v>389</v>
      </c>
      <c r="C50" s="6119" t="s">
        <v>461</v>
      </c>
      <c r="D50" s="5897" t="s">
        <v>59</v>
      </c>
      <c r="E50" s="6198" t="s">
        <v>511</v>
      </c>
      <c r="F50" s="6199"/>
      <c r="G50" s="6199"/>
      <c r="H50" s="6199"/>
      <c r="I50" s="6199"/>
      <c r="J50" s="6199"/>
      <c r="K50" s="6199"/>
      <c r="L50" s="6200"/>
      <c r="M50" s="5896" t="s">
        <v>389</v>
      </c>
      <c r="N50" s="6126" t="s">
        <v>461</v>
      </c>
      <c r="O50" s="5897" t="s">
        <v>59</v>
      </c>
      <c r="P50" s="5901" t="s">
        <v>512</v>
      </c>
      <c r="Q50" s="6202"/>
      <c r="R50" s="6202"/>
      <c r="S50" s="6202"/>
      <c r="T50" s="6202"/>
      <c r="U50" s="6202"/>
      <c r="V50" s="6202"/>
      <c r="W50" s="5902"/>
      <c r="X50" s="6124" t="s">
        <v>513</v>
      </c>
      <c r="Y50" s="6125"/>
      <c r="Z50" s="6126" t="s">
        <v>38</v>
      </c>
      <c r="AA50" s="5897" t="s">
        <v>33</v>
      </c>
      <c r="AB50" s="6119" t="s">
        <v>36</v>
      </c>
      <c r="AC50" s="5935" t="s">
        <v>37</v>
      </c>
    </row>
    <row r="51" spans="1:75" ht="14.45" customHeight="1" x14ac:dyDescent="0.25">
      <c r="A51" s="6197"/>
      <c r="B51" s="6127"/>
      <c r="C51" s="6120"/>
      <c r="D51" s="6123"/>
      <c r="E51" s="6203" t="s">
        <v>94</v>
      </c>
      <c r="F51" s="6204"/>
      <c r="G51" s="6203" t="s">
        <v>44</v>
      </c>
      <c r="H51" s="6204"/>
      <c r="I51" s="6198" t="s">
        <v>45</v>
      </c>
      <c r="J51" s="6200"/>
      <c r="K51" s="6198" t="s">
        <v>514</v>
      </c>
      <c r="L51" s="6200"/>
      <c r="M51" s="6201"/>
      <c r="N51" s="6127"/>
      <c r="O51" s="6123"/>
      <c r="P51" s="6124" t="s">
        <v>94</v>
      </c>
      <c r="Q51" s="6125"/>
      <c r="R51" s="6124" t="s">
        <v>44</v>
      </c>
      <c r="S51" s="6125"/>
      <c r="T51" s="5901" t="s">
        <v>45</v>
      </c>
      <c r="U51" s="6205"/>
      <c r="V51" s="5901" t="s">
        <v>514</v>
      </c>
      <c r="W51" s="5902"/>
      <c r="X51" s="6126" t="s">
        <v>60</v>
      </c>
      <c r="Y51" s="5935" t="s">
        <v>62</v>
      </c>
      <c r="Z51" s="6127"/>
      <c r="AA51" s="6123"/>
      <c r="AB51" s="6120"/>
      <c r="AC51" s="6122"/>
    </row>
    <row r="52" spans="1:75" ht="21.6" customHeight="1" x14ac:dyDescent="0.25">
      <c r="A52" s="5898"/>
      <c r="B52" s="6128"/>
      <c r="C52" s="6121"/>
      <c r="D52" s="5900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5899"/>
      <c r="N52" s="6128"/>
      <c r="O52" s="5900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28"/>
      <c r="Y52" s="5936"/>
      <c r="Z52" s="6128"/>
      <c r="AA52" s="5900"/>
      <c r="AB52" s="6121"/>
      <c r="AC52" s="5936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/>
      <c r="F53" s="2702"/>
      <c r="G53" s="2701"/>
      <c r="H53" s="2702"/>
      <c r="I53" s="2701"/>
      <c r="J53" s="2702"/>
      <c r="K53" s="2701"/>
      <c r="L53" s="5691"/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0</v>
      </c>
      <c r="C54" s="5693">
        <f>+E54+G54+I54+K54</f>
        <v>0</v>
      </c>
      <c r="D54" s="2711">
        <f>+F54+H54+J54+L54</f>
        <v>0</v>
      </c>
      <c r="E54" s="2712"/>
      <c r="F54" s="2713"/>
      <c r="G54" s="2712"/>
      <c r="H54" s="2713"/>
      <c r="I54" s="2712"/>
      <c r="J54" s="2713"/>
      <c r="K54" s="2712"/>
      <c r="L54" s="5692"/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/>
      <c r="Q54" s="2713"/>
      <c r="R54" s="2712"/>
      <c r="S54" s="2713"/>
      <c r="T54" s="2712"/>
      <c r="U54" s="2713"/>
      <c r="V54" s="2712"/>
      <c r="W54" s="2714"/>
      <c r="X54" s="2712"/>
      <c r="Y54" s="2713"/>
      <c r="Z54" s="2712"/>
      <c r="AA54" s="2713"/>
      <c r="AB54" s="2715"/>
      <c r="AC54" s="2716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147" t="s">
        <v>516</v>
      </c>
      <c r="B56" s="6148" t="s">
        <v>77</v>
      </c>
      <c r="C56" s="5880"/>
      <c r="D56" s="5832"/>
      <c r="E56" s="6013" t="s">
        <v>29</v>
      </c>
      <c r="F56" s="6032"/>
      <c r="G56" s="6032"/>
      <c r="H56" s="6032"/>
      <c r="I56" s="6032"/>
      <c r="J56" s="6032"/>
      <c r="K56" s="6032"/>
      <c r="L56" s="6032"/>
      <c r="M56" s="6032"/>
      <c r="N56" s="6032"/>
      <c r="O56" s="6032"/>
      <c r="P56" s="6032"/>
      <c r="Q56" s="6032"/>
      <c r="R56" s="6032"/>
      <c r="S56" s="6032"/>
      <c r="T56" s="6032"/>
      <c r="U56" s="6032"/>
      <c r="V56" s="6046"/>
      <c r="W56" s="5831" t="s">
        <v>36</v>
      </c>
      <c r="X56" s="5832" t="s">
        <v>37</v>
      </c>
    </row>
    <row r="57" spans="1:75" x14ac:dyDescent="0.25">
      <c r="A57" s="6082"/>
      <c r="B57" s="5946"/>
      <c r="C57" s="5882"/>
      <c r="D57" s="5760"/>
      <c r="E57" s="6136" t="s">
        <v>474</v>
      </c>
      <c r="F57" s="6136" t="s">
        <v>475</v>
      </c>
      <c r="G57" s="5832" t="s">
        <v>326</v>
      </c>
      <c r="H57" s="6081" t="s">
        <v>94</v>
      </c>
      <c r="I57" s="6081" t="s">
        <v>44</v>
      </c>
      <c r="J57" s="5832" t="s">
        <v>45</v>
      </c>
      <c r="K57" s="5832" t="s">
        <v>46</v>
      </c>
      <c r="L57" s="5832" t="s">
        <v>47</v>
      </c>
      <c r="M57" s="5832" t="s">
        <v>48</v>
      </c>
      <c r="N57" s="5832" t="s">
        <v>49</v>
      </c>
      <c r="O57" s="5832" t="s">
        <v>50</v>
      </c>
      <c r="P57" s="5832" t="s">
        <v>51</v>
      </c>
      <c r="Q57" s="5832" t="s">
        <v>52</v>
      </c>
      <c r="R57" s="5832" t="s">
        <v>53</v>
      </c>
      <c r="S57" s="5832" t="s">
        <v>54</v>
      </c>
      <c r="T57" s="5832" t="s">
        <v>55</v>
      </c>
      <c r="U57" s="5832" t="s">
        <v>56</v>
      </c>
      <c r="V57" s="6141" t="s">
        <v>476</v>
      </c>
      <c r="W57" s="5766"/>
      <c r="X57" s="5759"/>
    </row>
    <row r="58" spans="1:75" x14ac:dyDescent="0.25">
      <c r="A58" s="6116"/>
      <c r="B58" s="2419" t="s">
        <v>79</v>
      </c>
      <c r="C58" s="2387" t="s">
        <v>58</v>
      </c>
      <c r="D58" s="2309" t="s">
        <v>59</v>
      </c>
      <c r="E58" s="5825"/>
      <c r="F58" s="5825"/>
      <c r="G58" s="5760"/>
      <c r="H58" s="6116"/>
      <c r="I58" s="6116"/>
      <c r="J58" s="5760"/>
      <c r="K58" s="5760"/>
      <c r="L58" s="5760"/>
      <c r="M58" s="5760"/>
      <c r="N58" s="5760"/>
      <c r="O58" s="5760"/>
      <c r="P58" s="5760"/>
      <c r="Q58" s="5760"/>
      <c r="R58" s="5760"/>
      <c r="S58" s="5760"/>
      <c r="T58" s="5760"/>
      <c r="U58" s="5760"/>
      <c r="V58" s="6142"/>
      <c r="W58" s="5767"/>
      <c r="X58" s="5760"/>
    </row>
    <row r="59" spans="1:75" ht="15" customHeight="1" x14ac:dyDescent="0.25">
      <c r="A59" s="2720" t="s">
        <v>517</v>
      </c>
      <c r="B59" s="2648">
        <f>SUM(B60:B61)</f>
        <v>0</v>
      </c>
      <c r="C59" s="2649">
        <f>SUM(C60:C61)</f>
        <v>0</v>
      </c>
      <c r="D59" s="2721">
        <f t="shared" ref="D59:V59" si="55">SUM(D60:D61)</f>
        <v>0</v>
      </c>
      <c r="E59" s="2722">
        <f t="shared" si="55"/>
        <v>0</v>
      </c>
      <c r="F59" s="2722">
        <f t="shared" si="55"/>
        <v>0</v>
      </c>
      <c r="G59" s="2723">
        <f t="shared" si="55"/>
        <v>0</v>
      </c>
      <c r="H59" s="2722">
        <f t="shared" si="55"/>
        <v>0</v>
      </c>
      <c r="I59" s="2722">
        <f t="shared" si="55"/>
        <v>0</v>
      </c>
      <c r="J59" s="2683">
        <f t="shared" si="55"/>
        <v>0</v>
      </c>
      <c r="K59" s="2722">
        <f t="shared" si="55"/>
        <v>0</v>
      </c>
      <c r="L59" s="2683">
        <f t="shared" si="55"/>
        <v>0</v>
      </c>
      <c r="M59" s="2722">
        <f t="shared" si="55"/>
        <v>0</v>
      </c>
      <c r="N59" s="2683">
        <f t="shared" si="55"/>
        <v>0</v>
      </c>
      <c r="O59" s="2722">
        <f t="shared" si="55"/>
        <v>0</v>
      </c>
      <c r="P59" s="2683">
        <f t="shared" si="55"/>
        <v>0</v>
      </c>
      <c r="Q59" s="2722">
        <f t="shared" si="55"/>
        <v>0</v>
      </c>
      <c r="R59" s="2683">
        <f t="shared" si="55"/>
        <v>0</v>
      </c>
      <c r="S59" s="2722">
        <f t="shared" si="55"/>
        <v>0</v>
      </c>
      <c r="T59" s="2683">
        <f t="shared" si="55"/>
        <v>0</v>
      </c>
      <c r="U59" s="2722">
        <f t="shared" si="55"/>
        <v>0</v>
      </c>
      <c r="V59" s="2724">
        <f t="shared" si="55"/>
        <v>0</v>
      </c>
      <c r="W59" s="2725">
        <f>SUM(W60:W61)</f>
        <v>0</v>
      </c>
      <c r="X59" s="2723">
        <f>SUM(X60:X61)</f>
        <v>0</v>
      </c>
    </row>
    <row r="60" spans="1:75" ht="15" customHeight="1" x14ac:dyDescent="0.25">
      <c r="A60" s="2726" t="s">
        <v>64</v>
      </c>
      <c r="B60" s="303">
        <f>SUM(C60:D60)</f>
        <v>0</v>
      </c>
      <c r="C60" s="2727"/>
      <c r="D60" s="2728"/>
      <c r="E60" s="2729"/>
      <c r="F60" s="65"/>
      <c r="G60" s="2729"/>
      <c r="H60" s="65"/>
      <c r="I60" s="2729"/>
      <c r="J60" s="65"/>
      <c r="K60" s="2729"/>
      <c r="L60" s="65"/>
      <c r="M60" s="2729"/>
      <c r="N60" s="65"/>
      <c r="O60" s="2729"/>
      <c r="P60" s="65"/>
      <c r="Q60" s="2729"/>
      <c r="R60" s="65"/>
      <c r="S60" s="2729"/>
      <c r="T60" s="65"/>
      <c r="U60" s="2729"/>
      <c r="V60" s="371"/>
      <c r="W60" s="296"/>
      <c r="X60" s="107"/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0</v>
      </c>
      <c r="C61" s="2731"/>
      <c r="D61" s="2732"/>
      <c r="E61" s="799"/>
      <c r="F61" s="564"/>
      <c r="G61" s="799"/>
      <c r="H61" s="564"/>
      <c r="I61" s="799"/>
      <c r="J61" s="564"/>
      <c r="K61" s="799"/>
      <c r="L61" s="564"/>
      <c r="M61" s="799"/>
      <c r="N61" s="564"/>
      <c r="O61" s="799"/>
      <c r="P61" s="564"/>
      <c r="Q61" s="799"/>
      <c r="R61" s="564"/>
      <c r="S61" s="799"/>
      <c r="T61" s="564"/>
      <c r="U61" s="799"/>
      <c r="V61" s="2733"/>
      <c r="W61" s="379"/>
      <c r="X61" s="388"/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0</v>
      </c>
      <c r="C62" s="2736">
        <f>SUM(C63:C64)</f>
        <v>0</v>
      </c>
      <c r="D62" s="2721">
        <f t="shared" ref="D62:V62" si="56">SUM(D63:D64)</f>
        <v>0</v>
      </c>
      <c r="E62" s="2722">
        <f t="shared" si="56"/>
        <v>0</v>
      </c>
      <c r="F62" s="2683">
        <f t="shared" si="56"/>
        <v>0</v>
      </c>
      <c r="G62" s="2722">
        <f t="shared" si="56"/>
        <v>0</v>
      </c>
      <c r="H62" s="2683">
        <f t="shared" si="56"/>
        <v>0</v>
      </c>
      <c r="I62" s="2722">
        <f t="shared" si="56"/>
        <v>0</v>
      </c>
      <c r="J62" s="2683">
        <f t="shared" si="56"/>
        <v>0</v>
      </c>
      <c r="K62" s="2722">
        <f t="shared" si="56"/>
        <v>0</v>
      </c>
      <c r="L62" s="2683">
        <f t="shared" si="56"/>
        <v>0</v>
      </c>
      <c r="M62" s="2722">
        <f t="shared" si="56"/>
        <v>0</v>
      </c>
      <c r="N62" s="2683">
        <f t="shared" si="56"/>
        <v>0</v>
      </c>
      <c r="O62" s="2722">
        <f t="shared" si="56"/>
        <v>0</v>
      </c>
      <c r="P62" s="2683">
        <f t="shared" si="56"/>
        <v>0</v>
      </c>
      <c r="Q62" s="2722">
        <f t="shared" si="56"/>
        <v>0</v>
      </c>
      <c r="R62" s="2683">
        <f t="shared" si="56"/>
        <v>0</v>
      </c>
      <c r="S62" s="2722">
        <f t="shared" si="56"/>
        <v>0</v>
      </c>
      <c r="T62" s="2683">
        <f t="shared" si="56"/>
        <v>0</v>
      </c>
      <c r="U62" s="2722">
        <f t="shared" si="56"/>
        <v>0</v>
      </c>
      <c r="V62" s="2724">
        <f t="shared" si="56"/>
        <v>0</v>
      </c>
      <c r="W62" s="2725">
        <f>SUM(W63:W64)</f>
        <v>0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0</v>
      </c>
      <c r="C63" s="2727"/>
      <c r="D63" s="2728"/>
      <c r="E63" s="2729"/>
      <c r="F63" s="65"/>
      <c r="G63" s="2729"/>
      <c r="H63" s="65"/>
      <c r="I63" s="2729"/>
      <c r="J63" s="65"/>
      <c r="K63" s="2729"/>
      <c r="L63" s="65"/>
      <c r="M63" s="2729"/>
      <c r="N63" s="65"/>
      <c r="O63" s="2729"/>
      <c r="P63" s="65"/>
      <c r="Q63" s="2729"/>
      <c r="R63" s="65"/>
      <c r="S63" s="2729"/>
      <c r="T63" s="65"/>
      <c r="U63" s="2729"/>
      <c r="V63" s="371"/>
      <c r="W63" s="296"/>
      <c r="X63" s="107"/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0</v>
      </c>
      <c r="C64" s="2731"/>
      <c r="D64" s="2732"/>
      <c r="E64" s="799"/>
      <c r="F64" s="564"/>
      <c r="G64" s="799"/>
      <c r="H64" s="564"/>
      <c r="I64" s="799"/>
      <c r="J64" s="564"/>
      <c r="K64" s="799"/>
      <c r="L64" s="564"/>
      <c r="M64" s="799"/>
      <c r="N64" s="564"/>
      <c r="O64" s="799"/>
      <c r="P64" s="564"/>
      <c r="Q64" s="799"/>
      <c r="R64" s="564"/>
      <c r="S64" s="799"/>
      <c r="T64" s="564"/>
      <c r="U64" s="799"/>
      <c r="V64" s="2733"/>
      <c r="W64" s="379"/>
      <c r="X64" s="388"/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47</v>
      </c>
    </row>
    <row r="68" spans="1:77" ht="15" customHeight="1" x14ac:dyDescent="0.25">
      <c r="A68" s="2318" t="s">
        <v>65</v>
      </c>
      <c r="B68" s="2739">
        <v>4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129" t="s">
        <v>301</v>
      </c>
      <c r="B70" s="6130"/>
      <c r="C70" s="6137" t="s">
        <v>77</v>
      </c>
      <c r="D70" s="6139"/>
      <c r="E70" s="6138"/>
      <c r="F70" s="6133" t="s">
        <v>101</v>
      </c>
      <c r="G70" s="6134"/>
      <c r="H70" s="6134"/>
      <c r="I70" s="6134"/>
      <c r="J70" s="6134"/>
      <c r="K70" s="6134"/>
      <c r="L70" s="6134"/>
      <c r="M70" s="6134"/>
      <c r="N70" s="6134"/>
      <c r="O70" s="6134"/>
      <c r="P70" s="6134"/>
      <c r="Q70" s="6134"/>
      <c r="R70" s="6134"/>
      <c r="S70" s="6134"/>
      <c r="T70" s="6134"/>
      <c r="U70" s="6134"/>
      <c r="V70" s="6134"/>
      <c r="W70" s="6134"/>
      <c r="X70" s="6134"/>
      <c r="Y70" s="6134"/>
      <c r="Z70" s="6134"/>
      <c r="AA70" s="6134"/>
      <c r="AB70" s="6134"/>
      <c r="AC70" s="6134"/>
      <c r="AD70" s="6134"/>
      <c r="AE70" s="6134"/>
      <c r="AF70" s="6134"/>
      <c r="AG70" s="6134"/>
      <c r="AH70" s="6134"/>
      <c r="AI70" s="6134"/>
      <c r="AJ70" s="6134"/>
      <c r="AK70" s="6134"/>
      <c r="AL70" s="6134"/>
      <c r="AM70" s="6135"/>
    </row>
    <row r="71" spans="1:77" ht="15" customHeight="1" x14ac:dyDescent="0.25">
      <c r="A71" s="6131"/>
      <c r="B71" s="6063"/>
      <c r="C71" s="6140" t="s">
        <v>79</v>
      </c>
      <c r="D71" s="6225" t="s">
        <v>522</v>
      </c>
      <c r="E71" s="5759" t="s">
        <v>523</v>
      </c>
      <c r="F71" s="6137" t="s">
        <v>343</v>
      </c>
      <c r="G71" s="6138"/>
      <c r="H71" s="6139" t="s">
        <v>524</v>
      </c>
      <c r="I71" s="6139"/>
      <c r="J71" s="6137" t="s">
        <v>94</v>
      </c>
      <c r="K71" s="6138"/>
      <c r="L71" s="6139" t="s">
        <v>44</v>
      </c>
      <c r="M71" s="6139"/>
      <c r="N71" s="6137" t="s">
        <v>45</v>
      </c>
      <c r="O71" s="6138"/>
      <c r="P71" s="6139" t="s">
        <v>46</v>
      </c>
      <c r="Q71" s="6139"/>
      <c r="R71" s="6137" t="s">
        <v>47</v>
      </c>
      <c r="S71" s="6138"/>
      <c r="T71" s="6139" t="s">
        <v>48</v>
      </c>
      <c r="U71" s="6139"/>
      <c r="V71" s="6137" t="s">
        <v>49</v>
      </c>
      <c r="W71" s="6138"/>
      <c r="X71" s="6139" t="s">
        <v>50</v>
      </c>
      <c r="Y71" s="6139"/>
      <c r="Z71" s="6137" t="s">
        <v>51</v>
      </c>
      <c r="AA71" s="6138"/>
      <c r="AB71" s="6139" t="s">
        <v>52</v>
      </c>
      <c r="AC71" s="6139"/>
      <c r="AD71" s="6137" t="s">
        <v>53</v>
      </c>
      <c r="AE71" s="6138"/>
      <c r="AF71" s="6139" t="s">
        <v>54</v>
      </c>
      <c r="AG71" s="6139"/>
      <c r="AH71" s="6137" t="s">
        <v>55</v>
      </c>
      <c r="AI71" s="6138"/>
      <c r="AJ71" s="6137" t="s">
        <v>56</v>
      </c>
      <c r="AK71" s="6138"/>
      <c r="AL71" s="6137" t="s">
        <v>476</v>
      </c>
      <c r="AM71" s="6138"/>
    </row>
    <row r="72" spans="1:77" ht="15" customHeight="1" x14ac:dyDescent="0.25">
      <c r="A72" s="6132"/>
      <c r="B72" s="5842"/>
      <c r="C72" s="5835"/>
      <c r="D72" s="6226"/>
      <c r="E72" s="5760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220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25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151" t="s">
        <v>77</v>
      </c>
      <c r="B75" s="6151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146" t="s">
        <v>527</v>
      </c>
      <c r="B76" s="6146"/>
      <c r="C76" s="6146"/>
      <c r="D76" s="6146"/>
      <c r="E76" s="6146"/>
      <c r="F76" s="6146"/>
      <c r="G76" s="6146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147" t="s">
        <v>27</v>
      </c>
      <c r="B77" s="6148" t="s">
        <v>528</v>
      </c>
      <c r="C77" s="6148" t="s">
        <v>77</v>
      </c>
      <c r="D77" s="5880"/>
      <c r="E77" s="5832"/>
      <c r="F77" s="6143" t="s">
        <v>101</v>
      </c>
      <c r="G77" s="6032"/>
      <c r="H77" s="6032"/>
      <c r="I77" s="6032"/>
      <c r="J77" s="6032"/>
      <c r="K77" s="6032"/>
      <c r="L77" s="6032"/>
      <c r="M77" s="6032"/>
      <c r="N77" s="6032"/>
      <c r="O77" s="6032"/>
      <c r="P77" s="6032"/>
      <c r="Q77" s="6032"/>
      <c r="R77" s="6032"/>
      <c r="S77" s="6032"/>
      <c r="T77" s="6032"/>
      <c r="U77" s="6032"/>
      <c r="V77" s="6032"/>
      <c r="W77" s="6032"/>
      <c r="X77" s="6032"/>
      <c r="Y77" s="6032"/>
      <c r="Z77" s="6032"/>
      <c r="AA77" s="6032"/>
      <c r="AB77" s="6032"/>
      <c r="AC77" s="6032"/>
      <c r="AD77" s="6032"/>
      <c r="AE77" s="6032"/>
      <c r="AF77" s="6032"/>
      <c r="AG77" s="6032"/>
      <c r="AH77" s="6032"/>
      <c r="AI77" s="6046"/>
      <c r="AJ77" s="5831" t="s">
        <v>453</v>
      </c>
      <c r="AK77" s="6117" t="s">
        <v>67</v>
      </c>
      <c r="AL77" s="6117" t="s">
        <v>36</v>
      </c>
      <c r="AM77" s="6117" t="s">
        <v>37</v>
      </c>
      <c r="AN77" s="5832" t="s">
        <v>33</v>
      </c>
    </row>
    <row r="78" spans="1:77" ht="15" customHeight="1" x14ac:dyDescent="0.25">
      <c r="A78" s="6082"/>
      <c r="B78" s="5945"/>
      <c r="C78" s="5946"/>
      <c r="D78" s="5882"/>
      <c r="E78" s="5760"/>
      <c r="F78" s="6143" t="s">
        <v>529</v>
      </c>
      <c r="G78" s="6144"/>
      <c r="H78" s="6143" t="s">
        <v>325</v>
      </c>
      <c r="I78" s="6144"/>
      <c r="J78" s="6137" t="s">
        <v>326</v>
      </c>
      <c r="K78" s="6145"/>
      <c r="L78" s="6137" t="s">
        <v>94</v>
      </c>
      <c r="M78" s="6145"/>
      <c r="N78" s="6143" t="s">
        <v>530</v>
      </c>
      <c r="O78" s="6144"/>
      <c r="P78" s="6143" t="s">
        <v>531</v>
      </c>
      <c r="Q78" s="6144"/>
      <c r="R78" s="6137" t="s">
        <v>45</v>
      </c>
      <c r="S78" s="6145"/>
      <c r="T78" s="6137" t="s">
        <v>46</v>
      </c>
      <c r="U78" s="6145"/>
      <c r="V78" s="6137" t="s">
        <v>47</v>
      </c>
      <c r="W78" s="6145"/>
      <c r="X78" s="6137" t="s">
        <v>48</v>
      </c>
      <c r="Y78" s="6145"/>
      <c r="Z78" s="6137" t="s">
        <v>49</v>
      </c>
      <c r="AA78" s="6145"/>
      <c r="AB78" s="6137" t="s">
        <v>50</v>
      </c>
      <c r="AC78" s="6145"/>
      <c r="AD78" s="6137" t="s">
        <v>51</v>
      </c>
      <c r="AE78" s="6145"/>
      <c r="AF78" s="6137" t="s">
        <v>52</v>
      </c>
      <c r="AG78" s="6145"/>
      <c r="AH78" s="6137" t="s">
        <v>53</v>
      </c>
      <c r="AI78" s="6145"/>
      <c r="AJ78" s="5766"/>
      <c r="AK78" s="6118"/>
      <c r="AL78" s="6118"/>
      <c r="AM78" s="6118"/>
      <c r="AN78" s="5759"/>
    </row>
    <row r="79" spans="1:77" ht="15" customHeight="1" x14ac:dyDescent="0.25">
      <c r="A79" s="6116"/>
      <c r="B79" s="5946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67"/>
      <c r="AK79" s="5818"/>
      <c r="AL79" s="5818"/>
      <c r="AM79" s="5818"/>
      <c r="AN79" s="5760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153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153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49" t="s">
        <v>301</v>
      </c>
      <c r="B85" s="6150"/>
      <c r="C85" s="6151" t="s">
        <v>539</v>
      </c>
      <c r="D85" s="6152" t="s">
        <v>540</v>
      </c>
      <c r="E85" s="6145" t="s">
        <v>541</v>
      </c>
      <c r="F85" s="6151" t="s">
        <v>542</v>
      </c>
    </row>
    <row r="86" spans="1:77" ht="24.6" customHeight="1" x14ac:dyDescent="0.25">
      <c r="A86" s="6149"/>
      <c r="B86" s="6150"/>
      <c r="C86" s="6151"/>
      <c r="D86" s="6152"/>
      <c r="E86" s="6145"/>
      <c r="F86" s="6151"/>
    </row>
    <row r="87" spans="1:77" ht="15" customHeight="1" x14ac:dyDescent="0.25">
      <c r="A87" s="6163" t="s">
        <v>543</v>
      </c>
      <c r="B87" s="6164"/>
      <c r="C87" s="6164"/>
      <c r="D87" s="6164"/>
      <c r="E87" s="6164"/>
      <c r="F87" s="6165"/>
    </row>
    <row r="88" spans="1:77" ht="15" customHeight="1" x14ac:dyDescent="0.25">
      <c r="A88" s="2775" t="s">
        <v>544</v>
      </c>
      <c r="B88" s="5634"/>
      <c r="C88" s="2782"/>
      <c r="D88" s="5642"/>
      <c r="E88" s="475"/>
      <c r="F88" s="2782"/>
    </row>
    <row r="89" spans="1:77" ht="15" customHeight="1" x14ac:dyDescent="0.25">
      <c r="A89" s="935" t="s">
        <v>545</v>
      </c>
      <c r="B89" s="5635"/>
      <c r="C89" s="813"/>
      <c r="D89" s="5643"/>
      <c r="E89" s="347"/>
      <c r="F89" s="813"/>
    </row>
    <row r="90" spans="1:77" ht="15" customHeight="1" x14ac:dyDescent="0.25">
      <c r="A90" s="935" t="s">
        <v>546</v>
      </c>
      <c r="B90" s="5635"/>
      <c r="C90" s="813"/>
      <c r="D90" s="5643"/>
      <c r="E90" s="347"/>
      <c r="F90" s="813"/>
    </row>
    <row r="91" spans="1:77" ht="15" customHeight="1" x14ac:dyDescent="0.25">
      <c r="A91" s="935" t="s">
        <v>547</v>
      </c>
      <c r="B91" s="5635"/>
      <c r="C91" s="813"/>
      <c r="D91" s="5643"/>
      <c r="E91" s="347"/>
      <c r="F91" s="813"/>
    </row>
    <row r="92" spans="1:77" ht="15" customHeight="1" x14ac:dyDescent="0.25">
      <c r="A92" s="1814" t="s">
        <v>548</v>
      </c>
      <c r="B92" s="5636"/>
      <c r="C92" s="2729"/>
      <c r="D92" s="5644"/>
      <c r="E92" s="107"/>
      <c r="F92" s="2729"/>
    </row>
    <row r="93" spans="1:77" ht="15" customHeight="1" x14ac:dyDescent="0.25">
      <c r="A93" s="6163" t="s">
        <v>549</v>
      </c>
      <c r="B93" s="6164"/>
      <c r="C93" s="6164"/>
      <c r="D93" s="6164"/>
      <c r="E93" s="6164"/>
      <c r="F93" s="6165"/>
    </row>
    <row r="94" spans="1:77" ht="15" customHeight="1" x14ac:dyDescent="0.25">
      <c r="A94" s="2785" t="s">
        <v>550</v>
      </c>
      <c r="B94" s="5637"/>
      <c r="C94" s="2782"/>
      <c r="D94" s="5642"/>
      <c r="E94" s="475"/>
      <c r="F94" s="2782"/>
    </row>
    <row r="95" spans="1:77" ht="15" customHeight="1" x14ac:dyDescent="0.25">
      <c r="A95" s="361" t="s">
        <v>551</v>
      </c>
      <c r="B95" s="5638"/>
      <c r="C95" s="813"/>
      <c r="D95" s="5643"/>
      <c r="E95" s="347"/>
      <c r="F95" s="813"/>
    </row>
    <row r="96" spans="1:77" ht="21.6" customHeight="1" x14ac:dyDescent="0.25">
      <c r="A96" s="398" t="s">
        <v>552</v>
      </c>
      <c r="B96" s="1915"/>
      <c r="C96" s="2787"/>
      <c r="D96" s="5644"/>
      <c r="E96" s="530"/>
      <c r="F96" s="2787"/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49" t="s">
        <v>301</v>
      </c>
      <c r="B98" s="6151" t="s">
        <v>77</v>
      </c>
      <c r="C98" s="6151" t="s">
        <v>539</v>
      </c>
      <c r="D98" s="6151" t="s">
        <v>540</v>
      </c>
      <c r="E98" s="6138" t="s">
        <v>554</v>
      </c>
    </row>
    <row r="99" spans="1:18" ht="21.6" customHeight="1" x14ac:dyDescent="0.25">
      <c r="A99" s="6149"/>
      <c r="B99" s="6151"/>
      <c r="C99" s="6151"/>
      <c r="D99" s="6151"/>
      <c r="E99" s="6138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66" t="s">
        <v>4329</v>
      </c>
      <c r="B110" s="6166"/>
      <c r="C110" s="6166"/>
      <c r="D110" s="6166"/>
      <c r="E110" s="6166"/>
      <c r="F110" s="6167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8" t="s">
        <v>555</v>
      </c>
      <c r="B111" s="6154" t="s">
        <v>556</v>
      </c>
      <c r="C111" s="6107"/>
      <c r="D111" s="6108"/>
      <c r="E111" s="6154" t="s">
        <v>557</v>
      </c>
      <c r="F111" s="6108"/>
      <c r="G111" s="6154" t="s">
        <v>558</v>
      </c>
      <c r="H111" s="6096"/>
      <c r="I111" s="6155" t="s">
        <v>559</v>
      </c>
      <c r="J111" s="6156"/>
      <c r="K111" s="6099" t="s">
        <v>560</v>
      </c>
      <c r="L111" s="6159" t="s">
        <v>561</v>
      </c>
      <c r="M111" s="6160"/>
      <c r="N111" s="6099"/>
      <c r="O111" s="6159" t="s">
        <v>562</v>
      </c>
      <c r="P111" s="6099"/>
      <c r="Q111" s="6159" t="s">
        <v>563</v>
      </c>
      <c r="R111" s="6099"/>
    </row>
    <row r="112" spans="1:18" ht="21" customHeight="1" x14ac:dyDescent="0.25">
      <c r="A112" s="6169"/>
      <c r="B112" s="6097"/>
      <c r="C112" s="6109"/>
      <c r="D112" s="6110"/>
      <c r="E112" s="6097"/>
      <c r="F112" s="6110"/>
      <c r="G112" s="6097"/>
      <c r="H112" s="6098"/>
      <c r="I112" s="6157"/>
      <c r="J112" s="6158"/>
      <c r="K112" s="6100"/>
      <c r="L112" s="6161"/>
      <c r="M112" s="6162"/>
      <c r="N112" s="6101"/>
      <c r="O112" s="6161"/>
      <c r="P112" s="6101"/>
      <c r="Q112" s="6161"/>
      <c r="R112" s="6101"/>
    </row>
    <row r="113" spans="1:20" ht="41.25" customHeight="1" x14ac:dyDescent="0.25">
      <c r="A113" s="6170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01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707</v>
      </c>
      <c r="C114" s="2805">
        <v>674</v>
      </c>
      <c r="D114" s="2806">
        <v>33</v>
      </c>
      <c r="E114" s="2805">
        <v>707</v>
      </c>
      <c r="F114" s="2806"/>
      <c r="G114" s="2805">
        <v>2819</v>
      </c>
      <c r="H114" s="2807">
        <v>2</v>
      </c>
      <c r="I114" s="2808"/>
      <c r="J114" s="2809"/>
      <c r="K114" s="2806">
        <v>674</v>
      </c>
      <c r="L114" s="2805">
        <v>404</v>
      </c>
      <c r="M114" s="2810">
        <v>404</v>
      </c>
      <c r="N114" s="2811">
        <v>30</v>
      </c>
      <c r="O114" s="2805">
        <v>2368</v>
      </c>
      <c r="P114" s="2811">
        <v>2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206</v>
      </c>
      <c r="C115" s="2815">
        <v>179</v>
      </c>
      <c r="D115" s="2816">
        <v>27</v>
      </c>
      <c r="E115" s="2815">
        <v>206</v>
      </c>
      <c r="F115" s="2816"/>
      <c r="G115" s="2815">
        <v>340</v>
      </c>
      <c r="H115" s="2817"/>
      <c r="I115" s="2818"/>
      <c r="J115" s="2819"/>
      <c r="K115" s="2816">
        <v>179</v>
      </c>
      <c r="L115" s="2812"/>
      <c r="M115" s="2820"/>
      <c r="N115" s="2813"/>
      <c r="O115" s="2812"/>
      <c r="P115" s="2813"/>
      <c r="Q115" s="2805"/>
      <c r="R115" s="2811"/>
    </row>
    <row r="116" spans="1:20" ht="15" customHeight="1" x14ac:dyDescent="0.25">
      <c r="A116" s="2814" t="s">
        <v>577</v>
      </c>
      <c r="B116" s="2821">
        <f>SUM(C116:D116)</f>
        <v>0</v>
      </c>
      <c r="C116" s="2822"/>
      <c r="D116" s="2823"/>
      <c r="E116" s="2824"/>
      <c r="F116" s="2823"/>
      <c r="G116" s="2822"/>
      <c r="H116" s="2825"/>
      <c r="I116" s="2826"/>
      <c r="J116" s="2827"/>
      <c r="K116" s="2823"/>
      <c r="L116" s="2828"/>
      <c r="M116" s="2829"/>
      <c r="N116" s="2830"/>
      <c r="O116" s="2831"/>
      <c r="P116" s="2830"/>
      <c r="Q116" s="2822"/>
      <c r="R116" s="2832"/>
    </row>
    <row r="117" spans="1:20" ht="15" customHeight="1" x14ac:dyDescent="0.25">
      <c r="A117" s="2833" t="s">
        <v>77</v>
      </c>
      <c r="B117" s="2834">
        <f>SUM(C117:D117)</f>
        <v>913</v>
      </c>
      <c r="C117" s="2834">
        <f t="shared" ref="C117:K117" si="78">SUM(C114:C116)</f>
        <v>853</v>
      </c>
      <c r="D117" s="2835">
        <f t="shared" si="78"/>
        <v>60</v>
      </c>
      <c r="E117" s="2834">
        <f t="shared" si="78"/>
        <v>913</v>
      </c>
      <c r="F117" s="2835">
        <f t="shared" si="78"/>
        <v>0</v>
      </c>
      <c r="G117" s="2834">
        <f t="shared" si="78"/>
        <v>3159</v>
      </c>
      <c r="H117" s="2836">
        <f t="shared" si="78"/>
        <v>2</v>
      </c>
      <c r="I117" s="2837">
        <f t="shared" si="78"/>
        <v>0</v>
      </c>
      <c r="J117" s="2838">
        <f t="shared" si="78"/>
        <v>0</v>
      </c>
      <c r="K117" s="2835">
        <f t="shared" si="78"/>
        <v>853</v>
      </c>
      <c r="L117" s="2834">
        <f>SUM(L114)</f>
        <v>404</v>
      </c>
      <c r="M117" s="2839">
        <f t="shared" ref="M117:P117" si="79">SUM(M114)</f>
        <v>404</v>
      </c>
      <c r="N117" s="2840">
        <f>SUM(N114)</f>
        <v>30</v>
      </c>
      <c r="O117" s="2834">
        <f t="shared" si="79"/>
        <v>2368</v>
      </c>
      <c r="P117" s="2840">
        <f t="shared" si="79"/>
        <v>2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102" t="s">
        <v>4426</v>
      </c>
      <c r="B118" s="6102"/>
      <c r="C118" s="6102"/>
      <c r="D118" s="6102"/>
      <c r="E118" s="6102"/>
      <c r="F118" s="6103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104" t="s">
        <v>555</v>
      </c>
      <c r="B119" s="6095" t="s">
        <v>556</v>
      </c>
      <c r="C119" s="6107"/>
      <c r="D119" s="6108"/>
      <c r="E119" s="6095" t="s">
        <v>557</v>
      </c>
      <c r="F119" s="6107"/>
      <c r="G119" s="6107"/>
      <c r="H119" s="6108"/>
      <c r="I119" s="6095" t="s">
        <v>558</v>
      </c>
      <c r="J119" s="6096"/>
      <c r="K119" s="6099" t="s">
        <v>4416</v>
      </c>
      <c r="L119" s="6111" t="s">
        <v>4421</v>
      </c>
      <c r="M119" s="6112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105"/>
      <c r="B120" s="6097"/>
      <c r="C120" s="6109"/>
      <c r="D120" s="6110"/>
      <c r="E120" s="6097"/>
      <c r="F120" s="6109"/>
      <c r="G120" s="6109"/>
      <c r="H120" s="6110"/>
      <c r="I120" s="6097"/>
      <c r="J120" s="6098"/>
      <c r="K120" s="6100"/>
      <c r="L120" s="6113"/>
      <c r="M120" s="6114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106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01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71" t="s">
        <v>583</v>
      </c>
      <c r="B126" s="6168" t="s">
        <v>584</v>
      </c>
      <c r="C126" s="6173" t="s">
        <v>585</v>
      </c>
      <c r="D126" s="6174"/>
      <c r="E126" s="6174"/>
      <c r="F126" s="6174"/>
      <c r="G126" s="6174"/>
      <c r="H126" s="6174"/>
      <c r="I126" s="6174"/>
      <c r="J126" s="6174"/>
      <c r="K126" s="6174"/>
      <c r="L126" s="6175"/>
      <c r="M126" s="6168" t="s">
        <v>586</v>
      </c>
    </row>
    <row r="127" spans="1:20" ht="38.450000000000003" customHeight="1" x14ac:dyDescent="0.25">
      <c r="A127" s="6172"/>
      <c r="B127" s="6170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70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76" t="s">
        <v>596</v>
      </c>
      <c r="B132" s="6177" t="s">
        <v>28</v>
      </c>
      <c r="C132" s="5880"/>
      <c r="D132" s="5832"/>
      <c r="E132" s="6143" t="s">
        <v>101</v>
      </c>
      <c r="F132" s="6178"/>
      <c r="G132" s="6178"/>
      <c r="H132" s="6178"/>
      <c r="I132" s="6178"/>
      <c r="J132" s="6178"/>
      <c r="K132" s="6178"/>
      <c r="L132" s="6178"/>
      <c r="M132" s="6178"/>
      <c r="N132" s="6178"/>
      <c r="O132" s="6178"/>
      <c r="P132" s="6178"/>
      <c r="Q132" s="6178"/>
      <c r="R132" s="6178"/>
      <c r="S132" s="6178"/>
      <c r="T132" s="6178"/>
      <c r="U132" s="6178"/>
      <c r="V132" s="6178"/>
      <c r="W132" s="6178"/>
      <c r="X132" s="6178"/>
      <c r="Y132" s="6178"/>
      <c r="Z132" s="6178"/>
      <c r="AA132" s="6178"/>
      <c r="AB132" s="6178"/>
      <c r="AC132" s="6178"/>
      <c r="AD132" s="6178"/>
      <c r="AE132" s="6178"/>
      <c r="AF132" s="6178"/>
      <c r="AG132" s="6178"/>
      <c r="AH132" s="6178"/>
      <c r="AI132" s="6178"/>
      <c r="AJ132" s="6178"/>
      <c r="AK132" s="6178"/>
      <c r="AL132" s="6178"/>
      <c r="AM132" s="6178"/>
      <c r="AN132" s="6179"/>
      <c r="AO132" s="5831" t="s">
        <v>597</v>
      </c>
      <c r="AP132" s="6117" t="s">
        <v>453</v>
      </c>
      <c r="AQ132" s="6117" t="s">
        <v>34</v>
      </c>
      <c r="AR132" s="5832" t="s">
        <v>35</v>
      </c>
    </row>
    <row r="133" spans="1:76" ht="21" customHeight="1" x14ac:dyDescent="0.25">
      <c r="A133" s="6082"/>
      <c r="B133" s="5946"/>
      <c r="C133" s="5882"/>
      <c r="D133" s="5760"/>
      <c r="E133" s="6137" t="s">
        <v>474</v>
      </c>
      <c r="F133" s="6180"/>
      <c r="G133" s="6143" t="s">
        <v>475</v>
      </c>
      <c r="H133" s="6180"/>
      <c r="I133" s="6143" t="s">
        <v>326</v>
      </c>
      <c r="J133" s="6180"/>
      <c r="K133" s="6143" t="s">
        <v>94</v>
      </c>
      <c r="L133" s="6180"/>
      <c r="M133" s="6143" t="s">
        <v>44</v>
      </c>
      <c r="N133" s="6180"/>
      <c r="O133" s="6143" t="s">
        <v>45</v>
      </c>
      <c r="P133" s="6180"/>
      <c r="Q133" s="6178" t="s">
        <v>46</v>
      </c>
      <c r="R133" s="6180"/>
      <c r="S133" s="6143" t="s">
        <v>47</v>
      </c>
      <c r="T133" s="6180"/>
      <c r="U133" s="6143" t="s">
        <v>48</v>
      </c>
      <c r="V133" s="6180"/>
      <c r="W133" s="6143" t="s">
        <v>49</v>
      </c>
      <c r="X133" s="6180"/>
      <c r="Y133" s="6143" t="s">
        <v>50</v>
      </c>
      <c r="Z133" s="6180"/>
      <c r="AA133" s="6143" t="s">
        <v>51</v>
      </c>
      <c r="AB133" s="6180"/>
      <c r="AC133" s="6143" t="s">
        <v>52</v>
      </c>
      <c r="AD133" s="6180"/>
      <c r="AE133" s="6143" t="s">
        <v>53</v>
      </c>
      <c r="AF133" s="6180"/>
      <c r="AG133" s="6143" t="s">
        <v>54</v>
      </c>
      <c r="AH133" s="6180"/>
      <c r="AI133" s="6143" t="s">
        <v>55</v>
      </c>
      <c r="AJ133" s="6180"/>
      <c r="AK133" s="6143" t="s">
        <v>56</v>
      </c>
      <c r="AL133" s="6180"/>
      <c r="AM133" s="6178" t="s">
        <v>476</v>
      </c>
      <c r="AN133" s="6179"/>
      <c r="AO133" s="5766"/>
      <c r="AP133" s="6118"/>
      <c r="AQ133" s="6118"/>
      <c r="AR133" s="5759"/>
    </row>
    <row r="134" spans="1:76" ht="15" customHeight="1" x14ac:dyDescent="0.25">
      <c r="A134" s="6116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67"/>
      <c r="AP134" s="5818"/>
      <c r="AQ134" s="5818"/>
      <c r="AR134" s="5760"/>
    </row>
    <row r="135" spans="1:76" ht="24.75" customHeight="1" x14ac:dyDescent="0.25">
      <c r="A135" s="500" t="s">
        <v>599</v>
      </c>
      <c r="B135" s="2864">
        <f>SUM(C135:D135)</f>
        <v>2</v>
      </c>
      <c r="C135" s="479">
        <f>SUM(E135+G135+I135+K135+M135+O135+Q135+S135+U135+W135+Y135+AA135+AC135+AE135+AG135+AI135+AK135+AM135)</f>
        <v>1</v>
      </c>
      <c r="D135" s="2865">
        <f t="shared" ref="C135:D137" si="81">SUM(F135+H135+J135+L135+N135+P135+R135+T135+V135+X135+Z135+AB135+AD135+AF135+AH135+AJ135+AL135+AN135)</f>
        <v>1</v>
      </c>
      <c r="E135" s="290">
        <v>1</v>
      </c>
      <c r="F135" s="107"/>
      <c r="G135" s="290"/>
      <c r="H135" s="637"/>
      <c r="I135" s="290"/>
      <c r="J135" s="637"/>
      <c r="K135" s="290"/>
      <c r="L135" s="637"/>
      <c r="M135" s="290"/>
      <c r="N135" s="637"/>
      <c r="O135" s="290"/>
      <c r="P135" s="637"/>
      <c r="Q135" s="22"/>
      <c r="R135" s="637"/>
      <c r="S135" s="290"/>
      <c r="T135" s="637"/>
      <c r="U135" s="290"/>
      <c r="V135" s="637"/>
      <c r="W135" s="290"/>
      <c r="X135" s="637"/>
      <c r="Y135" s="290"/>
      <c r="Z135" s="637"/>
      <c r="AA135" s="290"/>
      <c r="AB135" s="637"/>
      <c r="AC135" s="290"/>
      <c r="AD135" s="637"/>
      <c r="AE135" s="290"/>
      <c r="AF135" s="637"/>
      <c r="AG135" s="290"/>
      <c r="AH135" s="637"/>
      <c r="AI135" s="290"/>
      <c r="AJ135" s="637"/>
      <c r="AK135" s="290"/>
      <c r="AL135" s="637"/>
      <c r="AM135" s="65"/>
      <c r="AN135" s="431">
        <v>1</v>
      </c>
      <c r="AO135" s="2689">
        <v>2</v>
      </c>
      <c r="AP135" s="2690">
        <v>0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17</v>
      </c>
      <c r="C136" s="479">
        <f t="shared" si="81"/>
        <v>7</v>
      </c>
      <c r="D136" s="2865">
        <f t="shared" si="81"/>
        <v>10</v>
      </c>
      <c r="E136" s="346"/>
      <c r="F136" s="347"/>
      <c r="G136" s="346">
        <v>2</v>
      </c>
      <c r="H136" s="350">
        <v>3</v>
      </c>
      <c r="I136" s="346">
        <v>4</v>
      </c>
      <c r="J136" s="350">
        <v>2</v>
      </c>
      <c r="K136" s="346"/>
      <c r="L136" s="350">
        <v>2</v>
      </c>
      <c r="M136" s="346">
        <v>1</v>
      </c>
      <c r="N136" s="350"/>
      <c r="O136" s="346"/>
      <c r="P136" s="350"/>
      <c r="Q136" s="348"/>
      <c r="R136" s="350">
        <v>1</v>
      </c>
      <c r="S136" s="346"/>
      <c r="T136" s="350">
        <v>1</v>
      </c>
      <c r="U136" s="346"/>
      <c r="V136" s="350">
        <v>1</v>
      </c>
      <c r="W136" s="346"/>
      <c r="X136" s="350"/>
      <c r="Y136" s="346"/>
      <c r="Z136" s="350"/>
      <c r="AA136" s="346"/>
      <c r="AB136" s="350"/>
      <c r="AC136" s="346"/>
      <c r="AD136" s="350"/>
      <c r="AE136" s="346"/>
      <c r="AF136" s="350"/>
      <c r="AG136" s="346"/>
      <c r="AH136" s="350"/>
      <c r="AI136" s="346"/>
      <c r="AJ136" s="350"/>
      <c r="AK136" s="346"/>
      <c r="AL136" s="350"/>
      <c r="AM136" s="561"/>
      <c r="AN136" s="352"/>
      <c r="AO136" s="834">
        <v>17</v>
      </c>
      <c r="AP136" s="2664">
        <v>0</v>
      </c>
      <c r="AQ136" s="2690">
        <v>0</v>
      </c>
      <c r="AR136" s="2691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0</v>
      </c>
      <c r="C137" s="484">
        <f t="shared" si="81"/>
        <v>0</v>
      </c>
      <c r="D137" s="402">
        <f t="shared" si="81"/>
        <v>0</v>
      </c>
      <c r="E137" s="380"/>
      <c r="F137" s="388"/>
      <c r="G137" s="380"/>
      <c r="H137" s="389"/>
      <c r="I137" s="380"/>
      <c r="J137" s="389"/>
      <c r="K137" s="380"/>
      <c r="L137" s="389"/>
      <c r="M137" s="380"/>
      <c r="N137" s="389"/>
      <c r="O137" s="380"/>
      <c r="P137" s="389"/>
      <c r="Q137" s="429"/>
      <c r="R137" s="389"/>
      <c r="S137" s="380"/>
      <c r="T137" s="389"/>
      <c r="U137" s="380"/>
      <c r="V137" s="389"/>
      <c r="W137" s="380"/>
      <c r="X137" s="389"/>
      <c r="Y137" s="380"/>
      <c r="Z137" s="389"/>
      <c r="AA137" s="380"/>
      <c r="AB137" s="389"/>
      <c r="AC137" s="380"/>
      <c r="AD137" s="389"/>
      <c r="AE137" s="380"/>
      <c r="AF137" s="389"/>
      <c r="AG137" s="380"/>
      <c r="AH137" s="389"/>
      <c r="AI137" s="380"/>
      <c r="AJ137" s="389"/>
      <c r="AK137" s="380"/>
      <c r="AL137" s="389"/>
      <c r="AM137" s="564"/>
      <c r="AN137" s="390"/>
      <c r="AO137" s="837"/>
      <c r="AP137" s="2681"/>
      <c r="AQ137" s="2681"/>
      <c r="AR137" s="838"/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839" t="s">
        <v>603</v>
      </c>
      <c r="B139" s="5840"/>
      <c r="C139" s="6176" t="s">
        <v>77</v>
      </c>
      <c r="D139" s="6143" t="s">
        <v>29</v>
      </c>
      <c r="E139" s="6178"/>
      <c r="F139" s="6178"/>
      <c r="G139" s="6178"/>
      <c r="H139" s="6180"/>
      <c r="I139" s="5839" t="s">
        <v>453</v>
      </c>
      <c r="J139" s="5831" t="s">
        <v>36</v>
      </c>
      <c r="K139" s="5840" t="s">
        <v>37</v>
      </c>
    </row>
    <row r="140" spans="1:76" ht="35.450000000000003" customHeight="1" x14ac:dyDescent="0.25">
      <c r="A140" s="6181"/>
      <c r="B140" s="6182"/>
      <c r="C140" s="6116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81"/>
      <c r="J140" s="5767"/>
      <c r="K140" s="6182"/>
    </row>
    <row r="141" spans="1:76" ht="15" customHeight="1" x14ac:dyDescent="0.25">
      <c r="A141" s="6184" t="s">
        <v>609</v>
      </c>
      <c r="B141" s="2871" t="s">
        <v>610</v>
      </c>
      <c r="C141" s="471">
        <f>SUM(D141:H141)</f>
        <v>1</v>
      </c>
      <c r="D141" s="2872">
        <v>1</v>
      </c>
      <c r="E141" s="2873"/>
      <c r="F141" s="2873"/>
      <c r="G141" s="2873"/>
      <c r="H141" s="2874"/>
      <c r="I141" s="2875"/>
      <c r="J141" s="2876">
        <v>0</v>
      </c>
      <c r="K141" s="2877">
        <v>1</v>
      </c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4"/>
      <c r="B142" s="2284" t="s">
        <v>611</v>
      </c>
      <c r="C142" s="478">
        <f>SUM(D142:H142)</f>
        <v>11</v>
      </c>
      <c r="D142" s="2878">
        <v>10</v>
      </c>
      <c r="E142" s="2879">
        <v>1</v>
      </c>
      <c r="F142" s="2879"/>
      <c r="G142" s="2879"/>
      <c r="H142" s="2880"/>
      <c r="I142" s="2875"/>
      <c r="J142" s="2881">
        <v>0</v>
      </c>
      <c r="K142" s="2882">
        <v>3</v>
      </c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91"/>
      <c r="B143" s="2019" t="s">
        <v>612</v>
      </c>
      <c r="C143" s="562">
        <f>SUM(D143:H143)</f>
        <v>0</v>
      </c>
      <c r="D143" s="2883"/>
      <c r="E143" s="2884"/>
      <c r="F143" s="2884"/>
      <c r="G143" s="2884"/>
      <c r="H143" s="2885"/>
      <c r="I143" s="2875"/>
      <c r="J143" s="2886"/>
      <c r="K143" s="2887"/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85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/>
      <c r="J144" s="2892"/>
      <c r="K144" s="2893"/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91"/>
      <c r="B145" s="2894" t="s">
        <v>615</v>
      </c>
      <c r="C145" s="562">
        <f>SUM(D145:H145)</f>
        <v>0</v>
      </c>
      <c r="D145" s="2895"/>
      <c r="E145" s="2896"/>
      <c r="F145" s="2896"/>
      <c r="G145" s="2896"/>
      <c r="H145" s="2897"/>
      <c r="I145" s="2898"/>
      <c r="J145" s="2886"/>
      <c r="K145" s="2887"/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4" t="s">
        <v>616</v>
      </c>
      <c r="B146" s="250" t="s">
        <v>64</v>
      </c>
      <c r="C146" s="300">
        <f>SUM(D146:I146)</f>
        <v>0</v>
      </c>
      <c r="D146" s="2899"/>
      <c r="E146" s="2900"/>
      <c r="F146" s="2900"/>
      <c r="G146" s="2900"/>
      <c r="H146" s="2874"/>
      <c r="I146" s="2901"/>
      <c r="J146" s="2902"/>
      <c r="K146" s="2903"/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4"/>
      <c r="B147" s="250" t="s">
        <v>65</v>
      </c>
      <c r="C147" s="300">
        <f>SUM(D147:I147)</f>
        <v>1</v>
      </c>
      <c r="D147" s="2899">
        <v>1</v>
      </c>
      <c r="E147" s="2900"/>
      <c r="F147" s="2900"/>
      <c r="G147" s="2900"/>
      <c r="H147" s="2904"/>
      <c r="I147" s="2901">
        <v>0</v>
      </c>
      <c r="J147" s="2902">
        <v>0</v>
      </c>
      <c r="K147" s="2903">
        <v>0</v>
      </c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4"/>
      <c r="B148" s="344" t="s">
        <v>98</v>
      </c>
      <c r="C148" s="300">
        <f>SUM(D148:I148)</f>
        <v>0</v>
      </c>
      <c r="D148" s="2878"/>
      <c r="E148" s="2879"/>
      <c r="F148" s="2879"/>
      <c r="G148" s="2879"/>
      <c r="H148" s="2880"/>
      <c r="I148" s="2905"/>
      <c r="J148" s="2881"/>
      <c r="K148" s="2882"/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91"/>
      <c r="B149" s="518" t="s">
        <v>534</v>
      </c>
      <c r="C149" s="519">
        <f>SUM(D149:I149)</f>
        <v>11</v>
      </c>
      <c r="D149" s="2883">
        <v>10</v>
      </c>
      <c r="E149" s="2884">
        <v>1</v>
      </c>
      <c r="F149" s="2884"/>
      <c r="G149" s="2884"/>
      <c r="H149" s="2885"/>
      <c r="I149" s="2906">
        <v>0</v>
      </c>
      <c r="J149" s="2886">
        <v>0</v>
      </c>
      <c r="K149" s="2887">
        <v>4</v>
      </c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5874" t="s">
        <v>27</v>
      </c>
      <c r="B151" s="5874" t="s">
        <v>618</v>
      </c>
      <c r="C151" s="6186" t="s">
        <v>79</v>
      </c>
      <c r="D151" s="5836" t="s">
        <v>58</v>
      </c>
      <c r="E151" s="5840" t="s">
        <v>59</v>
      </c>
      <c r="F151" s="6193" t="s">
        <v>101</v>
      </c>
      <c r="G151" s="6194"/>
      <c r="H151" s="6194"/>
      <c r="I151" s="6194"/>
      <c r="J151" s="6194"/>
      <c r="K151" s="6194"/>
      <c r="L151" s="6194"/>
      <c r="M151" s="6194"/>
      <c r="N151" s="6194"/>
      <c r="O151" s="6194"/>
      <c r="P151" s="6194"/>
      <c r="Q151" s="6194"/>
      <c r="R151" s="6194"/>
      <c r="S151" s="6194"/>
      <c r="T151" s="6194"/>
      <c r="U151" s="6194"/>
      <c r="V151" s="6194"/>
      <c r="W151" s="6194"/>
      <c r="X151" s="6194"/>
      <c r="Y151" s="6194"/>
      <c r="Z151" s="6194"/>
      <c r="AA151" s="6194"/>
      <c r="AB151" s="6194"/>
      <c r="AC151" s="6194"/>
      <c r="AD151" s="6194"/>
      <c r="AE151" s="6194"/>
      <c r="AF151" s="6194"/>
      <c r="AG151" s="6194"/>
      <c r="AH151" s="6194"/>
      <c r="AI151" s="6194"/>
      <c r="AJ151" s="6194"/>
      <c r="AK151" s="6194"/>
      <c r="AL151" s="6194"/>
      <c r="AM151" s="6195"/>
      <c r="AN151" s="5836" t="s">
        <v>36</v>
      </c>
      <c r="AO151" s="5840" t="s">
        <v>37</v>
      </c>
    </row>
    <row r="152" spans="1:75" ht="15" customHeight="1" x14ac:dyDescent="0.25">
      <c r="A152" s="5876"/>
      <c r="B152" s="5876"/>
      <c r="C152" s="5834"/>
      <c r="D152" s="5837"/>
      <c r="E152" s="6063"/>
      <c r="F152" s="6137" t="s">
        <v>343</v>
      </c>
      <c r="G152" s="6183"/>
      <c r="H152" s="6137" t="s">
        <v>326</v>
      </c>
      <c r="I152" s="6183"/>
      <c r="J152" s="6137" t="s">
        <v>94</v>
      </c>
      <c r="K152" s="6183"/>
      <c r="L152" s="6137" t="s">
        <v>44</v>
      </c>
      <c r="M152" s="6183"/>
      <c r="N152" s="6137" t="s">
        <v>45</v>
      </c>
      <c r="O152" s="6183"/>
      <c r="P152" s="6188" t="s">
        <v>46</v>
      </c>
      <c r="Q152" s="6183"/>
      <c r="R152" s="6137" t="s">
        <v>47</v>
      </c>
      <c r="S152" s="6183"/>
      <c r="T152" s="6137" t="s">
        <v>48</v>
      </c>
      <c r="U152" s="6183"/>
      <c r="V152" s="6137" t="s">
        <v>49</v>
      </c>
      <c r="W152" s="6183"/>
      <c r="X152" s="6137" t="s">
        <v>50</v>
      </c>
      <c r="Y152" s="6183"/>
      <c r="Z152" s="6137" t="s">
        <v>51</v>
      </c>
      <c r="AA152" s="6183"/>
      <c r="AB152" s="6137" t="s">
        <v>52</v>
      </c>
      <c r="AC152" s="6183"/>
      <c r="AD152" s="6137" t="s">
        <v>53</v>
      </c>
      <c r="AE152" s="6183"/>
      <c r="AF152" s="6137" t="s">
        <v>54</v>
      </c>
      <c r="AG152" s="6183"/>
      <c r="AH152" s="6137" t="s">
        <v>55</v>
      </c>
      <c r="AI152" s="6183"/>
      <c r="AJ152" s="6137" t="s">
        <v>56</v>
      </c>
      <c r="AK152" s="6183"/>
      <c r="AL152" s="6137" t="s">
        <v>57</v>
      </c>
      <c r="AM152" s="6187"/>
      <c r="AN152" s="5837"/>
      <c r="AO152" s="6063"/>
    </row>
    <row r="153" spans="1:75" ht="15" customHeight="1" x14ac:dyDescent="0.25">
      <c r="A153" s="5878"/>
      <c r="B153" s="5878"/>
      <c r="C153" s="5835"/>
      <c r="D153" s="5838"/>
      <c r="E153" s="5842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5838"/>
      <c r="AO153" s="5842"/>
    </row>
    <row r="154" spans="1:75" ht="15" customHeight="1" x14ac:dyDescent="0.25">
      <c r="A154" s="6185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4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4"/>
      <c r="B156" s="358" t="s">
        <v>621</v>
      </c>
      <c r="C156" s="478">
        <f t="shared" ref="C156:C167" si="104">SUM(D156:E156)</f>
        <v>0</v>
      </c>
      <c r="D156" s="479">
        <f t="shared" si="98"/>
        <v>0</v>
      </c>
      <c r="E156" s="480">
        <f t="shared" si="98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4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4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4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4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91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85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4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4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4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4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91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90" t="s">
        <v>628</v>
      </c>
      <c r="B169" s="6191" t="s">
        <v>77</v>
      </c>
      <c r="C169" s="6193" t="s">
        <v>29</v>
      </c>
      <c r="D169" s="6194"/>
      <c r="E169" s="6194"/>
      <c r="F169" s="6194"/>
      <c r="G169" s="6194"/>
      <c r="H169" s="6194"/>
      <c r="I169" s="6194"/>
      <c r="J169" s="6194"/>
      <c r="K169" s="6194"/>
      <c r="L169" s="6194"/>
      <c r="M169" s="6194"/>
      <c r="N169" s="6194"/>
      <c r="O169" s="6194"/>
      <c r="P169" s="6194"/>
      <c r="Q169" s="6194"/>
      <c r="R169" s="6194"/>
      <c r="S169" s="6195"/>
      <c r="T169" s="6196" t="s">
        <v>36</v>
      </c>
      <c r="U169" s="6189" t="s">
        <v>37</v>
      </c>
    </row>
    <row r="170" spans="1:74" ht="15" customHeight="1" x14ac:dyDescent="0.25">
      <c r="A170" s="5825"/>
      <c r="B170" s="6192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96"/>
      <c r="U170" s="6189"/>
    </row>
    <row r="171" spans="1:74" ht="22.5" customHeight="1" x14ac:dyDescent="0.25">
      <c r="A171" s="2910" t="s">
        <v>632</v>
      </c>
      <c r="B171" s="511">
        <f>SUM(C171:S171)</f>
        <v>0</v>
      </c>
      <c r="C171" s="380"/>
      <c r="D171" s="2911"/>
      <c r="E171" s="2911"/>
      <c r="F171" s="2911"/>
      <c r="G171" s="2911"/>
      <c r="H171" s="2911"/>
      <c r="I171" s="2911"/>
      <c r="J171" s="2911"/>
      <c r="K171" s="2911"/>
      <c r="L171" s="2911"/>
      <c r="M171" s="2911"/>
      <c r="N171" s="2911"/>
      <c r="O171" s="2911"/>
      <c r="P171" s="2911"/>
      <c r="Q171" s="2911"/>
      <c r="R171" s="2911"/>
      <c r="S171" s="392"/>
      <c r="T171" s="379"/>
      <c r="U171" s="388"/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5873" t="s">
        <v>219</v>
      </c>
      <c r="B173" s="6214" t="s">
        <v>634</v>
      </c>
      <c r="C173" s="6216" t="s">
        <v>635</v>
      </c>
      <c r="D173" s="6217"/>
      <c r="E173" s="6217"/>
      <c r="F173" s="6217"/>
      <c r="G173" s="6217"/>
      <c r="H173" s="6217"/>
      <c r="I173" s="6217"/>
      <c r="J173" s="6217"/>
      <c r="K173" s="6218"/>
      <c r="L173" s="6193" t="s">
        <v>636</v>
      </c>
      <c r="M173" s="6194"/>
      <c r="N173" s="6194"/>
      <c r="O173" s="6194"/>
      <c r="P173" s="6194"/>
      <c r="Q173" s="6194"/>
      <c r="R173" s="6194"/>
      <c r="S173" s="6194"/>
      <c r="T173" s="6219"/>
      <c r="U173" s="6193" t="s">
        <v>637</v>
      </c>
      <c r="V173" s="6194"/>
      <c r="W173" s="6194"/>
      <c r="X173" s="6194"/>
      <c r="Y173" s="6194"/>
      <c r="Z173" s="6194"/>
      <c r="AA173" s="6194"/>
      <c r="AB173" s="6194"/>
      <c r="AC173" s="6195"/>
      <c r="AD173" s="6188" t="s">
        <v>36</v>
      </c>
      <c r="AE173" s="6206" t="s">
        <v>37</v>
      </c>
    </row>
    <row r="174" spans="1:74" ht="18" customHeight="1" x14ac:dyDescent="0.25">
      <c r="A174" s="5875"/>
      <c r="B174" s="6215"/>
      <c r="C174" s="6207" t="s">
        <v>77</v>
      </c>
      <c r="D174" s="6208"/>
      <c r="E174" s="6209"/>
      <c r="F174" s="6210" t="s">
        <v>638</v>
      </c>
      <c r="G174" s="6210"/>
      <c r="H174" s="6210" t="s">
        <v>639</v>
      </c>
      <c r="I174" s="6210"/>
      <c r="J174" s="6211" t="s">
        <v>640</v>
      </c>
      <c r="K174" s="6211"/>
      <c r="L174" s="6207" t="s">
        <v>77</v>
      </c>
      <c r="M174" s="6208"/>
      <c r="N174" s="6209"/>
      <c r="O174" s="6210" t="s">
        <v>638</v>
      </c>
      <c r="P174" s="6210"/>
      <c r="Q174" s="6210" t="s">
        <v>639</v>
      </c>
      <c r="R174" s="6210"/>
      <c r="S174" s="6211" t="s">
        <v>640</v>
      </c>
      <c r="T174" s="6211"/>
      <c r="U174" s="6207" t="s">
        <v>77</v>
      </c>
      <c r="V174" s="6208"/>
      <c r="W174" s="6209"/>
      <c r="X174" s="6210" t="s">
        <v>638</v>
      </c>
      <c r="Y174" s="6210"/>
      <c r="Z174" s="6210" t="s">
        <v>639</v>
      </c>
      <c r="AA174" s="6210"/>
      <c r="AB174" s="6211" t="s">
        <v>640</v>
      </c>
      <c r="AC174" s="6212"/>
      <c r="AD174" s="6188"/>
      <c r="AE174" s="6206"/>
    </row>
    <row r="175" spans="1:74" ht="25.9" customHeight="1" x14ac:dyDescent="0.25">
      <c r="A175" s="5875"/>
      <c r="B175" s="6215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88"/>
      <c r="AE175" s="6206"/>
    </row>
    <row r="176" spans="1:74" ht="25.15" customHeight="1" x14ac:dyDescent="0.25">
      <c r="A176" s="2923" t="s">
        <v>642</v>
      </c>
      <c r="B176" s="2924">
        <f>SUM(C176+L176+U176)</f>
        <v>1</v>
      </c>
      <c r="C176" s="2925">
        <f>SUM(D176:E176)</f>
        <v>1</v>
      </c>
      <c r="D176" s="472">
        <f>SUM(F176+H176+J176)</f>
        <v>0</v>
      </c>
      <c r="E176" s="558">
        <f>SUM(G176+I176+K176)</f>
        <v>1</v>
      </c>
      <c r="F176" s="474"/>
      <c r="G176" s="577">
        <v>1</v>
      </c>
      <c r="H176" s="474"/>
      <c r="I176" s="577"/>
      <c r="J176" s="474"/>
      <c r="K176" s="577"/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>
        <v>0</v>
      </c>
      <c r="AE176" s="577">
        <v>0</v>
      </c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/>
      <c r="G177" s="389"/>
      <c r="H177" s="380"/>
      <c r="I177" s="389"/>
      <c r="J177" s="380"/>
      <c r="K177" s="389"/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0</v>
      </c>
      <c r="C178" s="2925">
        <f t="shared" si="105"/>
        <v>0</v>
      </c>
      <c r="D178" s="2935">
        <f t="shared" si="106"/>
        <v>0</v>
      </c>
      <c r="E178" s="2936">
        <f t="shared" si="106"/>
        <v>0</v>
      </c>
      <c r="F178" s="474"/>
      <c r="G178" s="577"/>
      <c r="H178" s="474"/>
      <c r="I178" s="577"/>
      <c r="J178" s="474"/>
      <c r="K178" s="577"/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/>
      <c r="G179" s="389"/>
      <c r="H179" s="380"/>
      <c r="I179" s="389"/>
      <c r="J179" s="380"/>
      <c r="K179" s="389"/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9</v>
      </c>
      <c r="C180" s="2925">
        <f t="shared" si="105"/>
        <v>9</v>
      </c>
      <c r="D180" s="2935">
        <f t="shared" si="106"/>
        <v>8</v>
      </c>
      <c r="E180" s="2936">
        <f t="shared" si="106"/>
        <v>1</v>
      </c>
      <c r="F180" s="474"/>
      <c r="G180" s="577"/>
      <c r="H180" s="474">
        <v>3</v>
      </c>
      <c r="I180" s="577">
        <v>1</v>
      </c>
      <c r="J180" s="474">
        <v>5</v>
      </c>
      <c r="K180" s="577"/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/>
      <c r="Y180" s="577"/>
      <c r="Z180" s="474"/>
      <c r="AA180" s="577"/>
      <c r="AB180" s="474"/>
      <c r="AC180" s="496"/>
      <c r="AD180" s="559">
        <v>0</v>
      </c>
      <c r="AE180" s="577">
        <v>0</v>
      </c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/>
      <c r="G181" s="389"/>
      <c r="H181" s="380"/>
      <c r="I181" s="389"/>
      <c r="J181" s="380"/>
      <c r="K181" s="389"/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0</v>
      </c>
      <c r="C182" s="2242">
        <f t="shared" si="105"/>
        <v>0</v>
      </c>
      <c r="D182" s="2938">
        <f t="shared" si="106"/>
        <v>0</v>
      </c>
      <c r="E182" s="2939">
        <f t="shared" si="106"/>
        <v>0</v>
      </c>
      <c r="F182" s="290"/>
      <c r="G182" s="637"/>
      <c r="H182" s="290"/>
      <c r="I182" s="637"/>
      <c r="J182" s="290"/>
      <c r="K182" s="637"/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2</v>
      </c>
      <c r="C183" s="2929">
        <f t="shared" si="105"/>
        <v>2</v>
      </c>
      <c r="D183" s="2930">
        <f t="shared" si="106"/>
        <v>1</v>
      </c>
      <c r="E183" s="2931">
        <f>SUM(G183+I183+K183)</f>
        <v>1</v>
      </c>
      <c r="F183" s="380"/>
      <c r="G183" s="389"/>
      <c r="H183" s="380"/>
      <c r="I183" s="389"/>
      <c r="J183" s="380">
        <v>1</v>
      </c>
      <c r="K183" s="389">
        <v>1</v>
      </c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/>
      <c r="Y183" s="389"/>
      <c r="Z183" s="380"/>
      <c r="AA183" s="389"/>
      <c r="AB183" s="380"/>
      <c r="AC183" s="390"/>
      <c r="AD183" s="564">
        <v>0</v>
      </c>
      <c r="AE183" s="389">
        <v>0</v>
      </c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30" t="s">
        <v>651</v>
      </c>
      <c r="B191" s="6135" t="s">
        <v>77</v>
      </c>
      <c r="C191" s="6137" t="s">
        <v>29</v>
      </c>
      <c r="D191" s="6139"/>
      <c r="E191" s="6187"/>
      <c r="F191" s="6224" t="s">
        <v>659</v>
      </c>
      <c r="G191" s="6213" t="s">
        <v>660</v>
      </c>
      <c r="H191" s="6135" t="s">
        <v>661</v>
      </c>
    </row>
    <row r="192" spans="1:74" ht="38.25" customHeight="1" x14ac:dyDescent="0.25">
      <c r="A192" s="5842"/>
      <c r="B192" s="5760"/>
      <c r="C192" s="1788" t="s">
        <v>662</v>
      </c>
      <c r="D192" s="490" t="s">
        <v>663</v>
      </c>
      <c r="E192" s="470" t="s">
        <v>664</v>
      </c>
      <c r="F192" s="5838"/>
      <c r="G192" s="5818"/>
      <c r="H192" s="5760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221" t="s">
        <v>651</v>
      </c>
      <c r="B200" s="6220" t="s">
        <v>77</v>
      </c>
      <c r="C200" s="6137" t="s">
        <v>29</v>
      </c>
      <c r="D200" s="6188"/>
      <c r="E200" s="6183"/>
    </row>
    <row r="201" spans="1:75" ht="21" customHeight="1" x14ac:dyDescent="0.25">
      <c r="A201" s="6222"/>
      <c r="B201" s="5825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223" t="s">
        <v>651</v>
      </c>
      <c r="B208" s="6130"/>
      <c r="C208" s="6135" t="s">
        <v>77</v>
      </c>
      <c r="D208" s="6137" t="s">
        <v>29</v>
      </c>
      <c r="E208" s="6188"/>
      <c r="F208" s="6183"/>
    </row>
    <row r="209" spans="1:6" ht="24" customHeight="1" x14ac:dyDescent="0.25">
      <c r="A209" s="5841"/>
      <c r="B209" s="5842"/>
      <c r="C209" s="5760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30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6063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30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42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30" t="s">
        <v>651</v>
      </c>
      <c r="B215" s="6135" t="s">
        <v>77</v>
      </c>
      <c r="C215" s="6188" t="s">
        <v>685</v>
      </c>
      <c r="D215" s="6188"/>
      <c r="E215" s="6188"/>
      <c r="F215" s="2958"/>
    </row>
    <row r="216" spans="1:6" ht="21" x14ac:dyDescent="0.25">
      <c r="A216" s="5842"/>
      <c r="B216" s="5760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30" t="s">
        <v>651</v>
      </c>
      <c r="B221" s="6220" t="s">
        <v>693</v>
      </c>
    </row>
    <row r="222" spans="1:6" x14ac:dyDescent="0.25">
      <c r="A222" s="5842"/>
      <c r="B222" s="5825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1583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223" zoomScaleNormal="100" workbookViewId="0">
      <selection activeCell="F231" sqref="F231:AX231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LAUTARO (09108)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COMUNITARIO DE SALUD FAMILIAR DR. MAXIMINO BELTRAN MORA (121789)</v>
      </c>
    </row>
    <row r="4" spans="1:102" x14ac:dyDescent="0.25">
      <c r="A4" s="50" t="str">
        <f>CONCATENATE("MES: ",NOMBRE!B6," (",NOMBRE!C6,NOMBRE!D6,")")</f>
        <v>MES: ENERO (01)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115" t="s">
        <v>695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</row>
    <row r="8" spans="1:102" ht="18" customHeight="1" x14ac:dyDescent="0.25">
      <c r="A8" s="2508" t="s">
        <v>696</v>
      </c>
    </row>
    <row r="9" spans="1:102" ht="21.6" customHeight="1" x14ac:dyDescent="0.25">
      <c r="A9" s="5944" t="s">
        <v>697</v>
      </c>
      <c r="B9" s="6243"/>
      <c r="C9" s="6190" t="s">
        <v>28</v>
      </c>
      <c r="D9" s="6143" t="s">
        <v>29</v>
      </c>
      <c r="E9" s="6178"/>
      <c r="F9" s="6178"/>
      <c r="G9" s="6178"/>
      <c r="H9" s="6178"/>
      <c r="I9" s="6178"/>
      <c r="J9" s="6178"/>
      <c r="K9" s="6178"/>
      <c r="L9" s="6178"/>
      <c r="M9" s="6178"/>
      <c r="N9" s="6179"/>
      <c r="O9" s="6249" t="s">
        <v>698</v>
      </c>
      <c r="P9" s="6213" t="s">
        <v>699</v>
      </c>
      <c r="Q9" s="6213" t="s">
        <v>700</v>
      </c>
      <c r="R9" s="6279" t="s">
        <v>701</v>
      </c>
      <c r="S9" s="6281" t="s">
        <v>513</v>
      </c>
      <c r="T9" s="6281"/>
      <c r="U9" s="6213" t="s">
        <v>38</v>
      </c>
      <c r="V9" s="6243" t="s">
        <v>36</v>
      </c>
      <c r="W9" s="6137" t="s">
        <v>37</v>
      </c>
      <c r="X9" s="6183"/>
    </row>
    <row r="10" spans="1:102" ht="27" customHeight="1" x14ac:dyDescent="0.25">
      <c r="A10" s="5945"/>
      <c r="B10" s="5759"/>
      <c r="C10" s="575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67"/>
      <c r="P10" s="5818"/>
      <c r="Q10" s="5818"/>
      <c r="R10" s="6280"/>
      <c r="S10" s="2964" t="s">
        <v>60</v>
      </c>
      <c r="T10" s="2964" t="s">
        <v>62</v>
      </c>
      <c r="U10" s="5818"/>
      <c r="V10" s="5760"/>
      <c r="W10" s="468" t="s">
        <v>705</v>
      </c>
      <c r="X10" s="1776" t="s">
        <v>706</v>
      </c>
    </row>
    <row r="11" spans="1:102" ht="15" customHeight="1" x14ac:dyDescent="0.25">
      <c r="A11" s="6287" t="s">
        <v>707</v>
      </c>
      <c r="B11" s="6287"/>
      <c r="C11" s="493">
        <f>SUM(D11:N11)</f>
        <v>3</v>
      </c>
      <c r="D11" s="474"/>
      <c r="E11" s="477"/>
      <c r="F11" s="494">
        <v>2</v>
      </c>
      <c r="G11" s="494"/>
      <c r="H11" s="494"/>
      <c r="I11" s="494">
        <v>1</v>
      </c>
      <c r="J11" s="494"/>
      <c r="K11" s="494"/>
      <c r="L11" s="494"/>
      <c r="M11" s="495"/>
      <c r="N11" s="496"/>
      <c r="O11" s="497">
        <v>0</v>
      </c>
      <c r="P11" s="494">
        <v>0</v>
      </c>
      <c r="Q11" s="494">
        <v>3</v>
      </c>
      <c r="R11" s="2965">
        <v>0</v>
      </c>
      <c r="S11" s="2965">
        <v>0</v>
      </c>
      <c r="T11" s="2965">
        <v>0</v>
      </c>
      <c r="U11" s="2965">
        <v>0</v>
      </c>
      <c r="V11" s="475">
        <v>3</v>
      </c>
      <c r="W11" s="474">
        <v>1</v>
      </c>
      <c r="X11" s="475">
        <v>0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288" t="s">
        <v>708</v>
      </c>
      <c r="B12" s="6288"/>
      <c r="C12" s="498">
        <f t="shared" ref="C12:C14" si="2">SUM(D12:N12)</f>
        <v>3</v>
      </c>
      <c r="D12" s="346"/>
      <c r="E12" s="348"/>
      <c r="F12" s="369">
        <v>2</v>
      </c>
      <c r="G12" s="369"/>
      <c r="H12" s="369"/>
      <c r="I12" s="369">
        <v>1</v>
      </c>
      <c r="J12" s="369"/>
      <c r="K12" s="369"/>
      <c r="L12" s="369"/>
      <c r="M12" s="349"/>
      <c r="N12" s="352"/>
      <c r="O12" s="430">
        <v>0</v>
      </c>
      <c r="P12" s="369">
        <v>0</v>
      </c>
      <c r="Q12" s="369">
        <v>0</v>
      </c>
      <c r="R12" s="2965">
        <v>0</v>
      </c>
      <c r="S12" s="2965">
        <v>0</v>
      </c>
      <c r="T12" s="2965">
        <v>0</v>
      </c>
      <c r="U12" s="2965">
        <v>0</v>
      </c>
      <c r="V12" s="347">
        <v>0</v>
      </c>
      <c r="W12" s="346">
        <v>1</v>
      </c>
      <c r="X12" s="347">
        <v>0</v>
      </c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289" t="s">
        <v>709</v>
      </c>
      <c r="B13" s="6290"/>
      <c r="C13" s="498">
        <f>SUM(D13:N13)</f>
        <v>3</v>
      </c>
      <c r="D13" s="346"/>
      <c r="E13" s="348"/>
      <c r="F13" s="369">
        <v>2</v>
      </c>
      <c r="G13" s="369"/>
      <c r="H13" s="369"/>
      <c r="I13" s="369">
        <v>1</v>
      </c>
      <c r="J13" s="369"/>
      <c r="K13" s="369"/>
      <c r="L13" s="369"/>
      <c r="M13" s="349"/>
      <c r="N13" s="352"/>
      <c r="O13" s="430">
        <v>0</v>
      </c>
      <c r="P13" s="369">
        <v>0</v>
      </c>
      <c r="Q13" s="369">
        <v>0</v>
      </c>
      <c r="R13" s="2965">
        <v>0</v>
      </c>
      <c r="S13" s="2965">
        <v>0</v>
      </c>
      <c r="T13" s="2965">
        <v>0</v>
      </c>
      <c r="U13" s="2965">
        <v>0</v>
      </c>
      <c r="V13" s="347">
        <v>0</v>
      </c>
      <c r="W13" s="346">
        <v>1</v>
      </c>
      <c r="X13" s="347">
        <v>0</v>
      </c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291" t="s">
        <v>710</v>
      </c>
      <c r="B14" s="6292"/>
      <c r="C14" s="501">
        <f t="shared" si="2"/>
        <v>3</v>
      </c>
      <c r="D14" s="380"/>
      <c r="E14" s="429"/>
      <c r="F14" s="372">
        <v>2</v>
      </c>
      <c r="G14" s="372"/>
      <c r="H14" s="372"/>
      <c r="I14" s="372">
        <v>1</v>
      </c>
      <c r="J14" s="372"/>
      <c r="K14" s="372"/>
      <c r="L14" s="372"/>
      <c r="M14" s="502"/>
      <c r="N14" s="390"/>
      <c r="O14" s="379">
        <v>0</v>
      </c>
      <c r="P14" s="372">
        <v>0</v>
      </c>
      <c r="Q14" s="372">
        <v>1</v>
      </c>
      <c r="R14" s="2966">
        <v>0</v>
      </c>
      <c r="S14" s="2966">
        <v>0</v>
      </c>
      <c r="T14" s="2966">
        <v>0</v>
      </c>
      <c r="U14" s="2966">
        <v>0</v>
      </c>
      <c r="V14" s="388">
        <v>2</v>
      </c>
      <c r="W14" s="380">
        <v>1</v>
      </c>
      <c r="X14" s="388">
        <v>0</v>
      </c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944" t="s">
        <v>712</v>
      </c>
      <c r="B16" s="6243"/>
      <c r="C16" s="6186" t="s">
        <v>713</v>
      </c>
      <c r="D16" s="6311" t="s">
        <v>714</v>
      </c>
      <c r="E16" s="6224" t="s">
        <v>36</v>
      </c>
      <c r="F16" s="6243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45"/>
      <c r="B17" s="5759"/>
      <c r="C17" s="5835"/>
      <c r="D17" s="5956"/>
      <c r="E17" s="5838"/>
      <c r="F17" s="5760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293" t="s">
        <v>715</v>
      </c>
      <c r="B18" s="6294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297" t="s">
        <v>716</v>
      </c>
      <c r="B19" s="6298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5969" t="s">
        <v>717</v>
      </c>
      <c r="B20" s="5970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5969" t="s">
        <v>718</v>
      </c>
      <c r="B21" s="5970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5969" t="s">
        <v>719</v>
      </c>
      <c r="B22" s="5970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5969" t="s">
        <v>720</v>
      </c>
      <c r="B23" s="5970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5969" t="s">
        <v>721</v>
      </c>
      <c r="B24" s="5970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5969" t="s">
        <v>722</v>
      </c>
      <c r="B25" s="5970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5969" t="s">
        <v>723</v>
      </c>
      <c r="B26" s="5970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5969" t="s">
        <v>724</v>
      </c>
      <c r="B27" s="5970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5969" t="s">
        <v>725</v>
      </c>
      <c r="B28" s="5970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5969" t="s">
        <v>726</v>
      </c>
      <c r="B29" s="5970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5969" t="s">
        <v>727</v>
      </c>
      <c r="B30" s="5970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295" t="s">
        <v>728</v>
      </c>
      <c r="B31" s="6296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44" t="s">
        <v>730</v>
      </c>
      <c r="B33" s="6243"/>
      <c r="C33" s="6190" t="s">
        <v>28</v>
      </c>
      <c r="D33" s="6143" t="s">
        <v>29</v>
      </c>
      <c r="E33" s="6178"/>
      <c r="F33" s="6178"/>
      <c r="G33" s="6178"/>
      <c r="H33" s="6178"/>
      <c r="I33" s="6178"/>
      <c r="J33" s="6178"/>
      <c r="K33" s="6178"/>
      <c r="L33" s="6178"/>
      <c r="M33" s="6178"/>
      <c r="N33" s="6178"/>
      <c r="O33" s="6178"/>
      <c r="P33" s="6179"/>
      <c r="Q33" s="6249" t="s">
        <v>33</v>
      </c>
      <c r="R33" s="6213" t="s">
        <v>731</v>
      </c>
      <c r="S33" s="6243" t="s">
        <v>36</v>
      </c>
      <c r="T33" s="6137" t="s">
        <v>37</v>
      </c>
      <c r="U33" s="6183"/>
      <c r="V33" s="6282" t="s">
        <v>732</v>
      </c>
      <c r="W33" s="6264" t="s">
        <v>733</v>
      </c>
      <c r="X33" s="6137" t="s">
        <v>734</v>
      </c>
      <c r="Y33" s="6188"/>
      <c r="Z33" s="6183"/>
      <c r="AA33" s="6265" t="s">
        <v>735</v>
      </c>
    </row>
    <row r="34" spans="1:103" ht="27.75" customHeight="1" x14ac:dyDescent="0.25">
      <c r="A34" s="5945"/>
      <c r="B34" s="5759"/>
      <c r="C34" s="575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67"/>
      <c r="R34" s="5818"/>
      <c r="S34" s="5760"/>
      <c r="T34" s="468" t="s">
        <v>705</v>
      </c>
      <c r="U34" s="1776" t="s">
        <v>706</v>
      </c>
      <c r="V34" s="6283"/>
      <c r="W34" s="6264"/>
      <c r="X34" s="2968" t="s">
        <v>60</v>
      </c>
      <c r="Y34" s="804" t="s">
        <v>738</v>
      </c>
      <c r="Z34" s="2969" t="s">
        <v>62</v>
      </c>
      <c r="AA34" s="5799"/>
    </row>
    <row r="35" spans="1:103" ht="15" customHeight="1" x14ac:dyDescent="0.25">
      <c r="A35" s="6272" t="s">
        <v>739</v>
      </c>
      <c r="B35" s="6272"/>
      <c r="C35" s="510">
        <f>SUM(D35:P35)</f>
        <v>11</v>
      </c>
      <c r="D35" s="511">
        <f>SUM(D36:D49)</f>
        <v>0</v>
      </c>
      <c r="E35" s="512">
        <f>SUM(E36:E49)</f>
        <v>4</v>
      </c>
      <c r="F35" s="512">
        <f t="shared" ref="F35:M35" si="21">SUM(F36:F49)</f>
        <v>2</v>
      </c>
      <c r="G35" s="512">
        <f t="shared" si="21"/>
        <v>2</v>
      </c>
      <c r="H35" s="512">
        <f t="shared" si="21"/>
        <v>2</v>
      </c>
      <c r="I35" s="512">
        <f t="shared" si="21"/>
        <v>1</v>
      </c>
      <c r="J35" s="512">
        <f t="shared" si="21"/>
        <v>0</v>
      </c>
      <c r="K35" s="512">
        <f t="shared" si="21"/>
        <v>0</v>
      </c>
      <c r="L35" s="512">
        <f t="shared" si="21"/>
        <v>0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2</v>
      </c>
      <c r="S35" s="515">
        <f t="shared" ref="S35:AA35" si="23">SUM(S36:S48)</f>
        <v>0</v>
      </c>
      <c r="T35" s="511">
        <f t="shared" ref="T35" si="24">SUM(T36:T48)</f>
        <v>0</v>
      </c>
      <c r="U35" s="515">
        <f t="shared" si="23"/>
        <v>0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299" t="s">
        <v>740</v>
      </c>
      <c r="B36" s="6300"/>
      <c r="C36" s="492">
        <f>SUM(D36:M36)</f>
        <v>0</v>
      </c>
      <c r="D36" s="474"/>
      <c r="E36" s="494"/>
      <c r="F36" s="494"/>
      <c r="G36" s="494"/>
      <c r="H36" s="494"/>
      <c r="I36" s="494"/>
      <c r="J36" s="494"/>
      <c r="K36" s="494"/>
      <c r="L36" s="494"/>
      <c r="M36" s="494"/>
      <c r="N36" s="516"/>
      <c r="O36" s="516"/>
      <c r="P36" s="517"/>
      <c r="Q36" s="497"/>
      <c r="R36" s="494"/>
      <c r="S36" s="475"/>
      <c r="T36" s="474"/>
      <c r="U36" s="475"/>
      <c r="V36" s="474"/>
      <c r="W36" s="475"/>
      <c r="X36" s="474"/>
      <c r="Y36" s="494"/>
      <c r="Z36" s="475"/>
      <c r="AA36" s="475"/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01" t="s">
        <v>741</v>
      </c>
      <c r="B37" s="6302"/>
      <c r="C37" s="519">
        <f t="shared" ref="C37:C51" si="26">SUM(D37:M37)</f>
        <v>0</v>
      </c>
      <c r="D37" s="380"/>
      <c r="E37" s="372"/>
      <c r="F37" s="372"/>
      <c r="G37" s="372"/>
      <c r="H37" s="372"/>
      <c r="I37" s="372"/>
      <c r="J37" s="372"/>
      <c r="K37" s="372"/>
      <c r="L37" s="372"/>
      <c r="M37" s="372"/>
      <c r="N37" s="520"/>
      <c r="O37" s="520"/>
      <c r="P37" s="521"/>
      <c r="Q37" s="379"/>
      <c r="R37" s="372"/>
      <c r="S37" s="388"/>
      <c r="T37" s="380"/>
      <c r="U37" s="388"/>
      <c r="V37" s="380"/>
      <c r="W37" s="388"/>
      <c r="X37" s="380"/>
      <c r="Y37" s="372"/>
      <c r="Z37" s="388"/>
      <c r="AA37" s="388"/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267" t="s">
        <v>742</v>
      </c>
      <c r="B38" s="522" t="s">
        <v>743</v>
      </c>
      <c r="C38" s="492">
        <f t="shared" si="26"/>
        <v>1</v>
      </c>
      <c r="D38" s="474"/>
      <c r="E38" s="494">
        <v>1</v>
      </c>
      <c r="F38" s="494"/>
      <c r="G38" s="494"/>
      <c r="H38" s="494"/>
      <c r="I38" s="494"/>
      <c r="J38" s="494"/>
      <c r="K38" s="494"/>
      <c r="L38" s="494"/>
      <c r="M38" s="494"/>
      <c r="N38" s="516"/>
      <c r="O38" s="516"/>
      <c r="P38" s="517"/>
      <c r="Q38" s="497">
        <v>0</v>
      </c>
      <c r="R38" s="494">
        <v>0</v>
      </c>
      <c r="S38" s="475">
        <v>0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267"/>
      <c r="B39" s="523" t="s">
        <v>744</v>
      </c>
      <c r="C39" s="358">
        <f t="shared" si="26"/>
        <v>1</v>
      </c>
      <c r="D39" s="346"/>
      <c r="E39" s="369"/>
      <c r="F39" s="369"/>
      <c r="G39" s="369"/>
      <c r="H39" s="369">
        <v>1</v>
      </c>
      <c r="I39" s="369"/>
      <c r="J39" s="369"/>
      <c r="K39" s="369"/>
      <c r="L39" s="369"/>
      <c r="M39" s="369"/>
      <c r="N39" s="524"/>
      <c r="O39" s="524"/>
      <c r="P39" s="525"/>
      <c r="Q39" s="430">
        <v>0</v>
      </c>
      <c r="R39" s="369">
        <v>0</v>
      </c>
      <c r="S39" s="347">
        <v>0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267"/>
      <c r="B40" s="523" t="s">
        <v>745</v>
      </c>
      <c r="C40" s="358">
        <f t="shared" si="26"/>
        <v>2</v>
      </c>
      <c r="D40" s="346"/>
      <c r="E40" s="369">
        <v>2</v>
      </c>
      <c r="F40" s="369"/>
      <c r="G40" s="369"/>
      <c r="H40" s="369"/>
      <c r="I40" s="369"/>
      <c r="J40" s="369"/>
      <c r="K40" s="369"/>
      <c r="L40" s="369"/>
      <c r="M40" s="369"/>
      <c r="N40" s="524"/>
      <c r="O40" s="524"/>
      <c r="P40" s="525"/>
      <c r="Q40" s="430">
        <v>0</v>
      </c>
      <c r="R40" s="369">
        <v>1</v>
      </c>
      <c r="S40" s="347">
        <v>0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267"/>
      <c r="B41" s="523" t="s">
        <v>746</v>
      </c>
      <c r="C41" s="358">
        <f t="shared" si="26"/>
        <v>2</v>
      </c>
      <c r="D41" s="346"/>
      <c r="E41" s="369"/>
      <c r="F41" s="369">
        <v>1</v>
      </c>
      <c r="G41" s="369"/>
      <c r="H41" s="369"/>
      <c r="I41" s="369">
        <v>1</v>
      </c>
      <c r="J41" s="369"/>
      <c r="K41" s="369"/>
      <c r="L41" s="369"/>
      <c r="M41" s="369"/>
      <c r="N41" s="524"/>
      <c r="O41" s="524"/>
      <c r="P41" s="525"/>
      <c r="Q41" s="430">
        <v>0</v>
      </c>
      <c r="R41" s="369">
        <v>0</v>
      </c>
      <c r="S41" s="347">
        <v>0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267"/>
      <c r="B42" s="523" t="s">
        <v>747</v>
      </c>
      <c r="C42" s="358">
        <f t="shared" si="26"/>
        <v>1</v>
      </c>
      <c r="D42" s="346"/>
      <c r="E42" s="369"/>
      <c r="F42" s="369">
        <v>1</v>
      </c>
      <c r="G42" s="369"/>
      <c r="H42" s="369"/>
      <c r="I42" s="369"/>
      <c r="J42" s="369"/>
      <c r="K42" s="369"/>
      <c r="L42" s="369"/>
      <c r="M42" s="369"/>
      <c r="N42" s="524"/>
      <c r="O42" s="524"/>
      <c r="P42" s="525"/>
      <c r="Q42" s="430">
        <v>0</v>
      </c>
      <c r="R42" s="369">
        <v>0</v>
      </c>
      <c r="S42" s="347">
        <v>0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267"/>
      <c r="B43" s="110" t="s">
        <v>748</v>
      </c>
      <c r="C43" s="195">
        <f t="shared" si="26"/>
        <v>0</v>
      </c>
      <c r="D43" s="47"/>
      <c r="E43" s="242"/>
      <c r="F43" s="242"/>
      <c r="G43" s="242"/>
      <c r="H43" s="242"/>
      <c r="I43" s="242"/>
      <c r="J43" s="242"/>
      <c r="K43" s="242"/>
      <c r="L43" s="242"/>
      <c r="M43" s="242"/>
      <c r="N43" s="244"/>
      <c r="O43" s="244"/>
      <c r="P43" s="292"/>
      <c r="Q43" s="74"/>
      <c r="R43" s="242"/>
      <c r="S43" s="42"/>
      <c r="T43" s="47"/>
      <c r="U43" s="42"/>
      <c r="V43" s="47"/>
      <c r="W43" s="42"/>
      <c r="X43" s="47"/>
      <c r="Y43" s="242"/>
      <c r="Z43" s="42"/>
      <c r="AA43" s="42"/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267"/>
      <c r="B44" s="526" t="s">
        <v>749</v>
      </c>
      <c r="C44" s="519">
        <f>SUM(D44:M44)</f>
        <v>1</v>
      </c>
      <c r="D44" s="380"/>
      <c r="E44" s="372"/>
      <c r="F44" s="372"/>
      <c r="G44" s="372">
        <v>1</v>
      </c>
      <c r="H44" s="372"/>
      <c r="I44" s="372"/>
      <c r="J44" s="372"/>
      <c r="K44" s="372"/>
      <c r="L44" s="372"/>
      <c r="M44" s="372"/>
      <c r="N44" s="520"/>
      <c r="O44" s="520"/>
      <c r="P44" s="521"/>
      <c r="Q44" s="379">
        <v>0</v>
      </c>
      <c r="R44" s="372">
        <v>0</v>
      </c>
      <c r="S44" s="388">
        <v>0</v>
      </c>
      <c r="T44" s="380">
        <v>0</v>
      </c>
      <c r="U44" s="388">
        <v>0</v>
      </c>
      <c r="V44" s="380">
        <v>0</v>
      </c>
      <c r="W44" s="388">
        <v>0</v>
      </c>
      <c r="X44" s="380">
        <v>0</v>
      </c>
      <c r="Y44" s="372">
        <v>0</v>
      </c>
      <c r="Z44" s="388">
        <v>0</v>
      </c>
      <c r="AA44" s="388">
        <v>0</v>
      </c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85" t="s">
        <v>750</v>
      </c>
      <c r="B45" s="522" t="s">
        <v>751</v>
      </c>
      <c r="C45" s="492">
        <f>SUM(D45:P45)</f>
        <v>2</v>
      </c>
      <c r="D45" s="474"/>
      <c r="E45" s="494"/>
      <c r="F45" s="494"/>
      <c r="G45" s="494">
        <v>1</v>
      </c>
      <c r="H45" s="494">
        <v>1</v>
      </c>
      <c r="I45" s="494"/>
      <c r="J45" s="494"/>
      <c r="K45" s="494"/>
      <c r="L45" s="494"/>
      <c r="M45" s="494"/>
      <c r="N45" s="5639"/>
      <c r="O45" s="5639"/>
      <c r="P45" s="5639"/>
      <c r="Q45" s="497">
        <v>0</v>
      </c>
      <c r="R45" s="494">
        <v>1</v>
      </c>
      <c r="S45" s="475">
        <v>0</v>
      </c>
      <c r="T45" s="474">
        <v>0</v>
      </c>
      <c r="U45" s="475">
        <v>0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91"/>
      <c r="B46" s="527" t="s">
        <v>58</v>
      </c>
      <c r="C46" s="519">
        <f>SUM(D46:P46)</f>
        <v>1</v>
      </c>
      <c r="D46" s="380"/>
      <c r="E46" s="372">
        <v>1</v>
      </c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9">
        <v>0</v>
      </c>
      <c r="R46" s="372">
        <v>0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85" t="s">
        <v>752</v>
      </c>
      <c r="B47" s="522" t="s">
        <v>751</v>
      </c>
      <c r="C47" s="492">
        <f>SUM(D47:M47)</f>
        <v>0</v>
      </c>
      <c r="D47" s="474"/>
      <c r="E47" s="494"/>
      <c r="F47" s="494"/>
      <c r="G47" s="494"/>
      <c r="H47" s="494"/>
      <c r="I47" s="494"/>
      <c r="J47" s="494"/>
      <c r="K47" s="494"/>
      <c r="L47" s="494"/>
      <c r="M47" s="494"/>
      <c r="N47" s="516"/>
      <c r="O47" s="516"/>
      <c r="P47" s="517"/>
      <c r="Q47" s="497"/>
      <c r="R47" s="494"/>
      <c r="S47" s="475"/>
      <c r="T47" s="474"/>
      <c r="U47" s="475"/>
      <c r="V47" s="474"/>
      <c r="W47" s="475"/>
      <c r="X47" s="474"/>
      <c r="Y47" s="494"/>
      <c r="Z47" s="475"/>
      <c r="AA47" s="475"/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91"/>
      <c r="B48" s="528" t="s">
        <v>58</v>
      </c>
      <c r="C48" s="529">
        <f>SUM(D48:M48)</f>
        <v>0</v>
      </c>
      <c r="D48" s="373"/>
      <c r="E48" s="262"/>
      <c r="F48" s="262"/>
      <c r="G48" s="262"/>
      <c r="H48" s="262"/>
      <c r="I48" s="262"/>
      <c r="J48" s="262"/>
      <c r="K48" s="262"/>
      <c r="L48" s="262"/>
      <c r="M48" s="262"/>
      <c r="N48" s="293"/>
      <c r="O48" s="293"/>
      <c r="P48" s="294"/>
      <c r="Q48" s="266"/>
      <c r="R48" s="262"/>
      <c r="S48" s="530"/>
      <c r="T48" s="373"/>
      <c r="U48" s="530"/>
      <c r="V48" s="373"/>
      <c r="W48" s="530"/>
      <c r="X48" s="373"/>
      <c r="Y48" s="262"/>
      <c r="Z48" s="530"/>
      <c r="AA48" s="530"/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26" t="s">
        <v>591</v>
      </c>
      <c r="B49" s="6327"/>
      <c r="C49" s="510">
        <f>SUM(D49:M49)</f>
        <v>0</v>
      </c>
      <c r="D49" s="505"/>
      <c r="E49" s="531"/>
      <c r="F49" s="531"/>
      <c r="G49" s="531"/>
      <c r="H49" s="531"/>
      <c r="I49" s="531"/>
      <c r="J49" s="531"/>
      <c r="K49" s="531"/>
      <c r="L49" s="531"/>
      <c r="M49" s="531"/>
      <c r="N49" s="532"/>
      <c r="O49" s="532"/>
      <c r="P49" s="533"/>
      <c r="Q49" s="534"/>
      <c r="R49" s="531"/>
      <c r="S49" s="508"/>
      <c r="T49" s="505"/>
      <c r="U49" s="508"/>
      <c r="V49" s="505"/>
      <c r="W49" s="508"/>
      <c r="X49" s="505"/>
      <c r="Y49" s="531"/>
      <c r="Z49" s="508"/>
      <c r="AA49" s="508"/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22" t="s">
        <v>753</v>
      </c>
      <c r="B50" s="6323"/>
      <c r="C50" s="295">
        <f t="shared" si="26"/>
        <v>0</v>
      </c>
      <c r="D50" s="290"/>
      <c r="E50" s="535"/>
      <c r="F50" s="535"/>
      <c r="G50" s="535"/>
      <c r="H50" s="535"/>
      <c r="I50" s="535"/>
      <c r="J50" s="535"/>
      <c r="K50" s="535"/>
      <c r="L50" s="535"/>
      <c r="M50" s="535"/>
      <c r="N50" s="536"/>
      <c r="O50" s="536"/>
      <c r="P50" s="537"/>
      <c r="Q50" s="296"/>
      <c r="R50" s="535"/>
      <c r="S50" s="107"/>
      <c r="T50" s="290"/>
      <c r="U50" s="107"/>
      <c r="V50" s="290"/>
      <c r="W50" s="107"/>
      <c r="X50" s="290"/>
      <c r="Y50" s="535"/>
      <c r="Z50" s="107"/>
      <c r="AA50" s="107"/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24" t="s">
        <v>754</v>
      </c>
      <c r="B51" s="6325"/>
      <c r="C51" s="529">
        <f t="shared" si="26"/>
        <v>0</v>
      </c>
      <c r="D51" s="373"/>
      <c r="E51" s="262"/>
      <c r="F51" s="262"/>
      <c r="G51" s="262"/>
      <c r="H51" s="262"/>
      <c r="I51" s="262"/>
      <c r="J51" s="262"/>
      <c r="K51" s="262"/>
      <c r="L51" s="262"/>
      <c r="M51" s="262"/>
      <c r="N51" s="293"/>
      <c r="O51" s="293"/>
      <c r="P51" s="294"/>
      <c r="Q51" s="266"/>
      <c r="R51" s="262"/>
      <c r="S51" s="530"/>
      <c r="T51" s="373"/>
      <c r="U51" s="530"/>
      <c r="V51" s="373"/>
      <c r="W51" s="530"/>
      <c r="X51" s="373"/>
      <c r="Y51" s="262"/>
      <c r="Z51" s="530"/>
      <c r="AA51" s="530"/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944" t="s">
        <v>730</v>
      </c>
      <c r="B53" s="6243"/>
      <c r="C53" s="6190" t="s">
        <v>28</v>
      </c>
      <c r="D53" s="6143" t="s">
        <v>29</v>
      </c>
      <c r="E53" s="6178"/>
      <c r="F53" s="6178"/>
      <c r="G53" s="6178"/>
      <c r="H53" s="6178"/>
      <c r="I53" s="6178"/>
      <c r="J53" s="6178"/>
      <c r="K53" s="6178"/>
      <c r="L53" s="6178"/>
      <c r="M53" s="6178"/>
      <c r="N53" s="6178"/>
      <c r="O53" s="6178"/>
      <c r="P53" s="6179"/>
      <c r="Q53" s="6249" t="s">
        <v>33</v>
      </c>
      <c r="R53" s="6243" t="s">
        <v>36</v>
      </c>
      <c r="S53" s="6137" t="s">
        <v>37</v>
      </c>
      <c r="T53" s="6183"/>
      <c r="U53" s="6137" t="s">
        <v>734</v>
      </c>
      <c r="V53" s="6188"/>
      <c r="W53" s="6183"/>
      <c r="X53" s="6243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45"/>
      <c r="B54" s="5759"/>
      <c r="C54" s="575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67"/>
      <c r="R54" s="5760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0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85" t="s">
        <v>756</v>
      </c>
      <c r="B55" s="548" t="s">
        <v>751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91"/>
      <c r="B56" s="2974" t="s">
        <v>58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85" t="s">
        <v>757</v>
      </c>
      <c r="B57" s="548" t="s">
        <v>751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91"/>
      <c r="B58" s="549" t="s">
        <v>58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03" t="s">
        <v>758</v>
      </c>
      <c r="B59" s="6304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44" t="s">
        <v>730</v>
      </c>
      <c r="B61" s="6243"/>
      <c r="C61" s="6190" t="s">
        <v>28</v>
      </c>
      <c r="D61" s="6143" t="s">
        <v>29</v>
      </c>
      <c r="E61" s="6178"/>
      <c r="F61" s="6178"/>
      <c r="G61" s="6178"/>
      <c r="H61" s="6178"/>
      <c r="I61" s="6178"/>
      <c r="J61" s="6178"/>
      <c r="K61" s="6178"/>
      <c r="L61" s="6178"/>
      <c r="M61" s="6178"/>
      <c r="N61" s="6178"/>
      <c r="O61" s="6178"/>
      <c r="P61" s="6179"/>
      <c r="Q61" s="6249" t="s">
        <v>36</v>
      </c>
      <c r="R61" s="6243" t="s">
        <v>37</v>
      </c>
    </row>
    <row r="62" spans="1:103" ht="21" x14ac:dyDescent="0.25">
      <c r="A62" s="5796"/>
      <c r="B62" s="5760"/>
      <c r="C62" s="575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67"/>
      <c r="R62" s="5760"/>
    </row>
    <row r="63" spans="1:103" ht="15" customHeight="1" x14ac:dyDescent="0.25">
      <c r="A63" s="6305" t="s">
        <v>739</v>
      </c>
      <c r="B63" s="6306"/>
      <c r="C63" s="510">
        <f>SUM(D63:P63)</f>
        <v>7</v>
      </c>
      <c r="D63" s="511">
        <f>SUM(D64:D76)</f>
        <v>0</v>
      </c>
      <c r="E63" s="512">
        <f t="shared" ref="E63:M63" si="68">SUM(E64:E76)</f>
        <v>2</v>
      </c>
      <c r="F63" s="512">
        <f>SUM(F64:F76)</f>
        <v>0</v>
      </c>
      <c r="G63" s="512">
        <f t="shared" si="68"/>
        <v>1</v>
      </c>
      <c r="H63" s="512">
        <f t="shared" si="68"/>
        <v>1</v>
      </c>
      <c r="I63" s="512">
        <f t="shared" si="68"/>
        <v>0</v>
      </c>
      <c r="J63" s="512">
        <f t="shared" si="68"/>
        <v>1</v>
      </c>
      <c r="K63" s="512">
        <f t="shared" si="68"/>
        <v>0</v>
      </c>
      <c r="L63" s="512">
        <f t="shared" si="68"/>
        <v>2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2</v>
      </c>
      <c r="R63" s="515">
        <f>SUM(R64:R76)</f>
        <v>0</v>
      </c>
    </row>
    <row r="64" spans="1:103" ht="15" customHeight="1" x14ac:dyDescent="0.25">
      <c r="A64" s="6299" t="s">
        <v>740</v>
      </c>
      <c r="B64" s="6300"/>
      <c r="C64" s="492">
        <f>SUM(D64:M64)</f>
        <v>1</v>
      </c>
      <c r="D64" s="474"/>
      <c r="E64" s="494"/>
      <c r="F64" s="494"/>
      <c r="G64" s="494"/>
      <c r="H64" s="494"/>
      <c r="I64" s="494"/>
      <c r="J64" s="494"/>
      <c r="K64" s="494"/>
      <c r="L64" s="494">
        <v>1</v>
      </c>
      <c r="M64" s="494"/>
      <c r="N64" s="540"/>
      <c r="O64" s="516"/>
      <c r="P64" s="517"/>
      <c r="Q64" s="497">
        <v>0</v>
      </c>
      <c r="R64" s="475">
        <v>0</v>
      </c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01" t="s">
        <v>741</v>
      </c>
      <c r="B65" s="6302"/>
      <c r="C65" s="519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85" t="s">
        <v>742</v>
      </c>
      <c r="B66" s="522" t="s">
        <v>743</v>
      </c>
      <c r="C66" s="492">
        <f t="shared" ref="C66:C78" si="75">SUM(D66:M66)</f>
        <v>2</v>
      </c>
      <c r="D66" s="474"/>
      <c r="E66" s="494">
        <v>2</v>
      </c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>
        <v>0</v>
      </c>
      <c r="R66" s="475">
        <v>0</v>
      </c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4"/>
      <c r="B67" s="523" t="s">
        <v>744</v>
      </c>
      <c r="C67" s="358">
        <f t="shared" si="75"/>
        <v>1</v>
      </c>
      <c r="D67" s="346"/>
      <c r="E67" s="369"/>
      <c r="F67" s="369"/>
      <c r="G67" s="369"/>
      <c r="H67" s="369"/>
      <c r="I67" s="369"/>
      <c r="J67" s="369"/>
      <c r="K67" s="369"/>
      <c r="L67" s="369">
        <v>1</v>
      </c>
      <c r="M67" s="369"/>
      <c r="N67" s="542"/>
      <c r="O67" s="524"/>
      <c r="P67" s="525"/>
      <c r="Q67" s="430">
        <v>0</v>
      </c>
      <c r="R67" s="347">
        <v>0</v>
      </c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4"/>
      <c r="B68" s="523" t="s">
        <v>745</v>
      </c>
      <c r="C68" s="358">
        <f t="shared" si="75"/>
        <v>1</v>
      </c>
      <c r="D68" s="346"/>
      <c r="E68" s="369"/>
      <c r="F68" s="369"/>
      <c r="G68" s="369"/>
      <c r="H68" s="369"/>
      <c r="I68" s="369"/>
      <c r="J68" s="369">
        <v>1</v>
      </c>
      <c r="K68" s="369"/>
      <c r="L68" s="369"/>
      <c r="M68" s="369"/>
      <c r="N68" s="542"/>
      <c r="O68" s="524"/>
      <c r="P68" s="525"/>
      <c r="Q68" s="430">
        <v>1</v>
      </c>
      <c r="R68" s="347">
        <v>0</v>
      </c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4"/>
      <c r="B69" s="523" t="s">
        <v>746</v>
      </c>
      <c r="C69" s="358">
        <f t="shared" si="75"/>
        <v>1</v>
      </c>
      <c r="D69" s="346"/>
      <c r="E69" s="369"/>
      <c r="F69" s="369"/>
      <c r="G69" s="369"/>
      <c r="H69" s="369">
        <v>1</v>
      </c>
      <c r="I69" s="369"/>
      <c r="J69" s="369"/>
      <c r="K69" s="369"/>
      <c r="L69" s="369"/>
      <c r="M69" s="369"/>
      <c r="N69" s="542"/>
      <c r="O69" s="524"/>
      <c r="P69" s="525"/>
      <c r="Q69" s="430">
        <v>1</v>
      </c>
      <c r="R69" s="347">
        <v>0</v>
      </c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4"/>
      <c r="B70" s="523" t="s">
        <v>747</v>
      </c>
      <c r="C70" s="358">
        <f t="shared" si="75"/>
        <v>1</v>
      </c>
      <c r="D70" s="346"/>
      <c r="E70" s="369"/>
      <c r="F70" s="369"/>
      <c r="G70" s="369">
        <v>1</v>
      </c>
      <c r="H70" s="369"/>
      <c r="I70" s="369"/>
      <c r="J70" s="369"/>
      <c r="K70" s="369"/>
      <c r="L70" s="369"/>
      <c r="M70" s="369"/>
      <c r="N70" s="542"/>
      <c r="O70" s="524"/>
      <c r="P70" s="525"/>
      <c r="Q70" s="430">
        <v>0</v>
      </c>
      <c r="R70" s="347">
        <v>0</v>
      </c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4"/>
      <c r="B71" s="110" t="s">
        <v>748</v>
      </c>
      <c r="C71" s="195">
        <f t="shared" si="75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91"/>
      <c r="B72" s="526" t="s">
        <v>749</v>
      </c>
      <c r="C72" s="519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85" t="s">
        <v>750</v>
      </c>
      <c r="B73" s="522" t="s">
        <v>751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639"/>
      <c r="O73" s="5639"/>
      <c r="P73" s="5639"/>
      <c r="Q73" s="497"/>
      <c r="R73" s="475"/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91"/>
      <c r="B74" s="527" t="s">
        <v>58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85" t="s">
        <v>752</v>
      </c>
      <c r="B75" s="522" t="s">
        <v>751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271"/>
      <c r="B76" s="152" t="s">
        <v>58</v>
      </c>
      <c r="C76" s="153">
        <f t="shared" si="75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269" t="s">
        <v>753</v>
      </c>
      <c r="B77" s="6270"/>
      <c r="C77" s="295">
        <f t="shared" si="75"/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268" t="s">
        <v>754</v>
      </c>
      <c r="B78" s="6057"/>
      <c r="C78" s="529">
        <f t="shared" si="75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85" t="s">
        <v>756</v>
      </c>
      <c r="B79" s="548" t="s">
        <v>751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91"/>
      <c r="B80" s="2974" t="s">
        <v>58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85" t="s">
        <v>757</v>
      </c>
      <c r="B81" s="548" t="s">
        <v>751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91"/>
      <c r="B82" s="549" t="s">
        <v>58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28" t="s">
        <v>758</v>
      </c>
      <c r="B83" s="6329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/>
      <c r="C86" s="2976"/>
      <c r="D86" s="2977"/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944" t="s">
        <v>763</v>
      </c>
      <c r="B88" s="6243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05" t="s">
        <v>766</v>
      </c>
      <c r="B89" s="6306"/>
      <c r="C89" s="511">
        <f>SUM(D89:E89)</f>
        <v>1</v>
      </c>
      <c r="D89" s="507">
        <v>1</v>
      </c>
      <c r="E89" s="508"/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 xml:space="preserve"> * No olvide digitar la variable Niñas. Digite Cero si no tiene.</v>
      </c>
      <c r="CO89" s="1901">
        <f>IF(AND(C89&gt;0,D89=""),1,IF(D89&gt;C89,1,0))</f>
        <v>0</v>
      </c>
      <c r="CP89" s="1901">
        <f>IF(AND(C89&gt;0,E89=""),1,IF(E89&gt;C89,1,0))</f>
        <v>1</v>
      </c>
    </row>
    <row r="90" spans="1:95" s="6" customFormat="1" ht="18" customHeight="1" x14ac:dyDescent="0.2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5895" t="s">
        <v>768</v>
      </c>
      <c r="B91" s="6330"/>
      <c r="C91" s="5895" t="s">
        <v>221</v>
      </c>
      <c r="D91" s="6397"/>
      <c r="E91" s="6330"/>
      <c r="F91" s="6398" t="s">
        <v>769</v>
      </c>
      <c r="G91" s="6399"/>
      <c r="H91" s="6399"/>
      <c r="I91" s="6399"/>
      <c r="J91" s="6399"/>
      <c r="K91" s="6399"/>
      <c r="L91" s="6399"/>
      <c r="M91" s="6399"/>
      <c r="N91" s="6399"/>
      <c r="O91" s="6399"/>
      <c r="P91" s="6399"/>
      <c r="Q91" s="6399"/>
      <c r="R91" s="6399"/>
      <c r="S91" s="6399"/>
      <c r="T91" s="6399"/>
      <c r="U91" s="6399"/>
      <c r="V91" s="6399"/>
      <c r="W91" s="6399"/>
      <c r="X91" s="6399"/>
      <c r="Y91" s="6399"/>
      <c r="Z91" s="6399"/>
      <c r="AA91" s="6399"/>
      <c r="AB91" s="6399"/>
      <c r="AC91" s="6400"/>
      <c r="AD91" s="6416" t="s">
        <v>770</v>
      </c>
      <c r="AE91" s="6416"/>
      <c r="AF91" s="6416"/>
      <c r="AG91" s="6416"/>
      <c r="AH91" s="6416"/>
      <c r="AI91" s="6416"/>
      <c r="AJ91" s="6416"/>
      <c r="AK91" s="6416"/>
      <c r="AL91" s="6416"/>
      <c r="AM91" s="6416"/>
      <c r="AN91" s="6416"/>
      <c r="AO91" s="6416"/>
      <c r="AP91" s="6416"/>
      <c r="AQ91" s="6416"/>
      <c r="AR91" s="6416"/>
      <c r="AS91" s="6416"/>
      <c r="AT91" s="6433"/>
      <c r="AU91" s="6390" t="s">
        <v>36</v>
      </c>
      <c r="AV91" s="6402" t="s">
        <v>37</v>
      </c>
      <c r="AW91" s="6405" t="s">
        <v>771</v>
      </c>
    </row>
    <row r="92" spans="1:95" s="6" customFormat="1" ht="18" customHeight="1" x14ac:dyDescent="0.2">
      <c r="A92" s="6331"/>
      <c r="B92" s="6123"/>
      <c r="C92" s="6331"/>
      <c r="D92" s="6201"/>
      <c r="E92" s="6123"/>
      <c r="F92" s="6408" t="s">
        <v>772</v>
      </c>
      <c r="G92" s="6409"/>
      <c r="H92" s="6409"/>
      <c r="I92" s="6409"/>
      <c r="J92" s="6409"/>
      <c r="K92" s="6409"/>
      <c r="L92" s="6409"/>
      <c r="M92" s="6409"/>
      <c r="N92" s="6409"/>
      <c r="O92" s="6409"/>
      <c r="P92" s="6409"/>
      <c r="Q92" s="6410"/>
      <c r="R92" s="6411" t="s">
        <v>773</v>
      </c>
      <c r="S92" s="6412"/>
      <c r="T92" s="6412"/>
      <c r="U92" s="6412"/>
      <c r="V92" s="6412"/>
      <c r="W92" s="6413"/>
      <c r="X92" s="6414" t="s">
        <v>636</v>
      </c>
      <c r="Y92" s="6414"/>
      <c r="Z92" s="6414"/>
      <c r="AA92" s="6414"/>
      <c r="AB92" s="6414"/>
      <c r="AC92" s="6415"/>
      <c r="AD92" s="6416" t="s">
        <v>774</v>
      </c>
      <c r="AE92" s="6416"/>
      <c r="AF92" s="6416"/>
      <c r="AG92" s="6416"/>
      <c r="AH92" s="6416"/>
      <c r="AI92" s="6416"/>
      <c r="AJ92" s="6416"/>
      <c r="AK92" s="6416"/>
      <c r="AL92" s="6416"/>
      <c r="AM92" s="6416"/>
      <c r="AN92" s="6416"/>
      <c r="AO92" s="6417"/>
      <c r="AP92" s="6418" t="s">
        <v>637</v>
      </c>
      <c r="AQ92" s="6421" t="s">
        <v>636</v>
      </c>
      <c r="AR92" s="6421" t="s">
        <v>775</v>
      </c>
      <c r="AS92" s="6421" t="s">
        <v>591</v>
      </c>
      <c r="AT92" s="6424" t="s">
        <v>776</v>
      </c>
      <c r="AU92" s="6391"/>
      <c r="AV92" s="6403"/>
      <c r="AW92" s="6406"/>
    </row>
    <row r="93" spans="1:95" s="6" customFormat="1" ht="15" customHeight="1" x14ac:dyDescent="0.2">
      <c r="A93" s="6331"/>
      <c r="B93" s="6123"/>
      <c r="C93" s="6332"/>
      <c r="D93" s="5899"/>
      <c r="E93" s="5900"/>
      <c r="F93" s="6427" t="s">
        <v>222</v>
      </c>
      <c r="G93" s="6286"/>
      <c r="H93" s="6285" t="s">
        <v>223</v>
      </c>
      <c r="I93" s="6286"/>
      <c r="J93" s="6285" t="s">
        <v>88</v>
      </c>
      <c r="K93" s="6286"/>
      <c r="L93" s="6285" t="s">
        <v>224</v>
      </c>
      <c r="M93" s="6286"/>
      <c r="N93" s="6285" t="s">
        <v>225</v>
      </c>
      <c r="O93" s="6286"/>
      <c r="P93" s="6285" t="s">
        <v>226</v>
      </c>
      <c r="Q93" s="6189"/>
      <c r="R93" s="6427" t="s">
        <v>638</v>
      </c>
      <c r="S93" s="6286"/>
      <c r="T93" s="6285" t="s">
        <v>639</v>
      </c>
      <c r="U93" s="6286"/>
      <c r="V93" s="6285" t="s">
        <v>640</v>
      </c>
      <c r="W93" s="6189"/>
      <c r="X93" s="6434" t="s">
        <v>638</v>
      </c>
      <c r="Y93" s="6286"/>
      <c r="Z93" s="6285" t="s">
        <v>639</v>
      </c>
      <c r="AA93" s="6286"/>
      <c r="AB93" s="6285" t="s">
        <v>640</v>
      </c>
      <c r="AC93" s="6401"/>
      <c r="AD93" s="6434" t="s">
        <v>222</v>
      </c>
      <c r="AE93" s="6286"/>
      <c r="AF93" s="6285" t="s">
        <v>223</v>
      </c>
      <c r="AG93" s="6286"/>
      <c r="AH93" s="6285" t="s">
        <v>88</v>
      </c>
      <c r="AI93" s="6286"/>
      <c r="AJ93" s="6285" t="s">
        <v>224</v>
      </c>
      <c r="AK93" s="6286"/>
      <c r="AL93" s="6285" t="s">
        <v>225</v>
      </c>
      <c r="AM93" s="6286"/>
      <c r="AN93" s="6285" t="s">
        <v>226</v>
      </c>
      <c r="AO93" s="6286"/>
      <c r="AP93" s="6419"/>
      <c r="AQ93" s="6422"/>
      <c r="AR93" s="6422"/>
      <c r="AS93" s="6422"/>
      <c r="AT93" s="6425"/>
      <c r="AU93" s="6391"/>
      <c r="AV93" s="6403"/>
      <c r="AW93" s="6406"/>
    </row>
    <row r="94" spans="1:95" s="6" customFormat="1" ht="18" customHeight="1" x14ac:dyDescent="0.2">
      <c r="A94" s="6332"/>
      <c r="B94" s="5900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420"/>
      <c r="AQ94" s="6423"/>
      <c r="AR94" s="6423"/>
      <c r="AS94" s="6423"/>
      <c r="AT94" s="6426"/>
      <c r="AU94" s="6392"/>
      <c r="AV94" s="6404"/>
      <c r="AW94" s="6407"/>
      <c r="CA94" s="19"/>
      <c r="CB94" s="19"/>
    </row>
    <row r="95" spans="1:95" s="6" customFormat="1" ht="15" customHeight="1" x14ac:dyDescent="0.25">
      <c r="A95" s="6393" t="s">
        <v>229</v>
      </c>
      <c r="B95" s="6394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/>
      <c r="G95" s="2992"/>
      <c r="H95" s="2993"/>
      <c r="I95" s="2992"/>
      <c r="J95" s="2993"/>
      <c r="K95" s="2992"/>
      <c r="L95" s="2993"/>
      <c r="M95" s="2992"/>
      <c r="N95" s="2993"/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/>
      <c r="AE95" s="2995"/>
      <c r="AF95" s="2993"/>
      <c r="AG95" s="2992"/>
      <c r="AH95" s="2993"/>
      <c r="AI95" s="2995"/>
      <c r="AJ95" s="2993"/>
      <c r="AK95" s="2992"/>
      <c r="AL95" s="2993"/>
      <c r="AM95" s="2995"/>
      <c r="AN95" s="2994"/>
      <c r="AO95" s="2992"/>
      <c r="AP95" s="2997"/>
      <c r="AQ95" s="2998"/>
      <c r="AR95" s="2999"/>
      <c r="AS95" s="2999"/>
      <c r="AT95" s="2996"/>
      <c r="AU95" s="2705"/>
      <c r="AV95" s="2992"/>
      <c r="AW95" s="3000"/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395" t="s">
        <v>230</v>
      </c>
      <c r="B96" s="6396"/>
      <c r="C96" s="3001">
        <f t="shared" ref="C96:C98" si="76">SUM(D96:E96)</f>
        <v>0</v>
      </c>
      <c r="D96" s="3002">
        <f t="shared" ref="D96:E98" si="77">+F96+H96+J96+L96+N96+P96+R96+T96+V96+X96+Z96+AB96</f>
        <v>0</v>
      </c>
      <c r="E96" s="3003">
        <f t="shared" si="77"/>
        <v>0</v>
      </c>
      <c r="F96" s="2704"/>
      <c r="G96" s="3004"/>
      <c r="H96" s="3005"/>
      <c r="I96" s="3004"/>
      <c r="J96" s="3005"/>
      <c r="K96" s="3004"/>
      <c r="L96" s="3005"/>
      <c r="M96" s="3004"/>
      <c r="N96" s="3005"/>
      <c r="O96" s="3004"/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/>
      <c r="AG96" s="2992"/>
      <c r="AH96" s="3005"/>
      <c r="AI96" s="2992"/>
      <c r="AJ96" s="3005"/>
      <c r="AK96" s="2992"/>
      <c r="AL96" s="3005"/>
      <c r="AM96" s="2992"/>
      <c r="AN96" s="2705"/>
      <c r="AO96" s="2992"/>
      <c r="AP96" s="3007"/>
      <c r="AQ96" s="2999"/>
      <c r="AR96" s="2999"/>
      <c r="AS96" s="2999"/>
      <c r="AT96" s="2996"/>
      <c r="AU96" s="2705"/>
      <c r="AV96" s="2992"/>
      <c r="AW96" s="3000"/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395" t="s">
        <v>231</v>
      </c>
      <c r="B97" s="6396"/>
      <c r="C97" s="3008">
        <f t="shared" si="76"/>
        <v>0</v>
      </c>
      <c r="D97" s="3002">
        <f t="shared" si="77"/>
        <v>0</v>
      </c>
      <c r="E97" s="3003">
        <f t="shared" si="77"/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/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/>
      <c r="AV97" s="2992"/>
      <c r="AW97" s="3000"/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431" t="s">
        <v>249</v>
      </c>
      <c r="B98" s="6432"/>
      <c r="C98" s="2709">
        <f t="shared" si="76"/>
        <v>0</v>
      </c>
      <c r="D98" s="2710">
        <f t="shared" si="77"/>
        <v>0</v>
      </c>
      <c r="E98" s="3009">
        <f t="shared" si="77"/>
        <v>0</v>
      </c>
      <c r="F98" s="3010"/>
      <c r="G98" s="3011"/>
      <c r="H98" s="3012"/>
      <c r="I98" s="3011"/>
      <c r="J98" s="3012"/>
      <c r="K98" s="3011"/>
      <c r="L98" s="3012"/>
      <c r="M98" s="3011"/>
      <c r="N98" s="3012"/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/>
      <c r="AE98" s="3011"/>
      <c r="AF98" s="3012"/>
      <c r="AG98" s="3011"/>
      <c r="AH98" s="3012"/>
      <c r="AI98" s="3011"/>
      <c r="AJ98" s="3012"/>
      <c r="AK98" s="3011"/>
      <c r="AL98" s="3012"/>
      <c r="AM98" s="3011"/>
      <c r="AN98" s="3017"/>
      <c r="AO98" s="3011"/>
      <c r="AP98" s="3018"/>
      <c r="AQ98" s="3019"/>
      <c r="AR98" s="3019"/>
      <c r="AS98" s="3019"/>
      <c r="AT98" s="3020"/>
      <c r="AU98" s="3017"/>
      <c r="AV98" s="3011"/>
      <c r="AW98" s="3021"/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44" t="s">
        <v>768</v>
      </c>
      <c r="B100" s="6243"/>
      <c r="C100" s="5944" t="s">
        <v>221</v>
      </c>
      <c r="D100" s="6242"/>
      <c r="E100" s="6243"/>
      <c r="F100" s="6428" t="s">
        <v>778</v>
      </c>
      <c r="G100" s="6429"/>
      <c r="H100" s="6429"/>
      <c r="I100" s="6429"/>
      <c r="J100" s="6429"/>
      <c r="K100" s="6429"/>
      <c r="L100" s="6429"/>
      <c r="M100" s="6429"/>
      <c r="N100" s="6429"/>
      <c r="O100" s="6429"/>
      <c r="P100" s="6429"/>
      <c r="Q100" s="6430"/>
      <c r="R100" s="6208" t="s">
        <v>779</v>
      </c>
      <c r="S100" s="6208"/>
      <c r="T100" s="6208"/>
      <c r="U100" s="6208"/>
      <c r="V100" s="6208"/>
      <c r="W100" s="6209"/>
      <c r="X100" s="6209" t="s">
        <v>780</v>
      </c>
      <c r="Y100" s="6211"/>
      <c r="Z100" s="6211"/>
      <c r="AA100" s="6211"/>
      <c r="AB100" s="6211"/>
      <c r="AC100" s="6212"/>
      <c r="AD100" s="6312" t="s">
        <v>781</v>
      </c>
      <c r="AE100" s="6312"/>
      <c r="AF100" s="6312"/>
      <c r="AG100" s="6312"/>
      <c r="AH100" s="6312"/>
      <c r="AI100" s="6313"/>
      <c r="AJ100" s="6242" t="s">
        <v>36</v>
      </c>
      <c r="AK100" s="6317" t="s">
        <v>37</v>
      </c>
      <c r="AL100" s="6265" t="s">
        <v>771</v>
      </c>
    </row>
    <row r="101" spans="1:101" s="6" customFormat="1" ht="21.95" customHeight="1" x14ac:dyDescent="0.2">
      <c r="A101" s="5776"/>
      <c r="B101" s="5759"/>
      <c r="C101" s="5796"/>
      <c r="D101" s="5882"/>
      <c r="E101" s="5760"/>
      <c r="F101" s="6427" t="s">
        <v>222</v>
      </c>
      <c r="G101" s="6286"/>
      <c r="H101" s="6285" t="s">
        <v>223</v>
      </c>
      <c r="I101" s="6286"/>
      <c r="J101" s="6285" t="s">
        <v>88</v>
      </c>
      <c r="K101" s="6286"/>
      <c r="L101" s="6285" t="s">
        <v>224</v>
      </c>
      <c r="M101" s="6286"/>
      <c r="N101" s="6285" t="s">
        <v>225</v>
      </c>
      <c r="O101" s="6286"/>
      <c r="P101" s="6285" t="s">
        <v>226</v>
      </c>
      <c r="Q101" s="6189"/>
      <c r="R101" s="6137" t="s">
        <v>638</v>
      </c>
      <c r="S101" s="6183"/>
      <c r="T101" s="6137" t="s">
        <v>639</v>
      </c>
      <c r="U101" s="6183"/>
      <c r="V101" s="6137" t="s">
        <v>782</v>
      </c>
      <c r="W101" s="6183"/>
      <c r="X101" s="6188" t="s">
        <v>638</v>
      </c>
      <c r="Y101" s="6183"/>
      <c r="Z101" s="6137" t="s">
        <v>639</v>
      </c>
      <c r="AA101" s="6183"/>
      <c r="AB101" s="6151" t="s">
        <v>782</v>
      </c>
      <c r="AC101" s="6152"/>
      <c r="AD101" s="6188" t="s">
        <v>783</v>
      </c>
      <c r="AE101" s="6188"/>
      <c r="AF101" s="6188"/>
      <c r="AG101" s="6183"/>
      <c r="AH101" s="6137" t="s">
        <v>784</v>
      </c>
      <c r="AI101" s="6183"/>
      <c r="AJ101" s="5777"/>
      <c r="AK101" s="6318"/>
      <c r="AL101" s="5798"/>
    </row>
    <row r="102" spans="1:101" s="6" customFormat="1" ht="35.25" customHeight="1" x14ac:dyDescent="0.2">
      <c r="A102" s="5796"/>
      <c r="B102" s="5760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82"/>
      <c r="AK102" s="6319"/>
      <c r="AL102" s="5799"/>
    </row>
    <row r="103" spans="1:101" s="6" customFormat="1" ht="15" customHeight="1" x14ac:dyDescent="0.25">
      <c r="A103" s="6297" t="s">
        <v>229</v>
      </c>
      <c r="B103" s="6298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5969" t="s">
        <v>230</v>
      </c>
      <c r="B104" s="5970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5969" t="s">
        <v>231</v>
      </c>
      <c r="B105" s="5970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295" t="s">
        <v>249</v>
      </c>
      <c r="B106" s="6296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44" t="s">
        <v>789</v>
      </c>
      <c r="B108" s="6243"/>
      <c r="C108" s="5944" t="s">
        <v>77</v>
      </c>
      <c r="D108" s="6242"/>
      <c r="E108" s="6243"/>
      <c r="F108" s="6137" t="s">
        <v>101</v>
      </c>
      <c r="G108" s="6188"/>
      <c r="H108" s="6188"/>
      <c r="I108" s="6188"/>
      <c r="J108" s="6188"/>
      <c r="K108" s="6188"/>
      <c r="L108" s="6188"/>
      <c r="M108" s="6183"/>
    </row>
    <row r="109" spans="1:101" x14ac:dyDescent="0.25">
      <c r="A109" s="5776"/>
      <c r="B109" s="5759"/>
      <c r="C109" s="5776"/>
      <c r="D109" s="5777"/>
      <c r="E109" s="5759"/>
      <c r="F109" s="6137" t="s">
        <v>790</v>
      </c>
      <c r="G109" s="6183"/>
      <c r="H109" s="6137" t="s">
        <v>791</v>
      </c>
      <c r="I109" s="6183"/>
      <c r="J109" s="6137" t="s">
        <v>792</v>
      </c>
      <c r="K109" s="6183"/>
      <c r="L109" s="6137" t="s">
        <v>44</v>
      </c>
      <c r="M109" s="6183"/>
    </row>
    <row r="110" spans="1:101" x14ac:dyDescent="0.25">
      <c r="A110" s="5796"/>
      <c r="B110" s="5760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3" t="s">
        <v>793</v>
      </c>
      <c r="B111" s="6334"/>
      <c r="C111" s="569">
        <f>SUM(D111:E111)</f>
        <v>0</v>
      </c>
      <c r="D111" s="570">
        <f>+F111+H111+J111+L111</f>
        <v>0</v>
      </c>
      <c r="E111" s="571">
        <f>+G111+I111+K111+M111</f>
        <v>0</v>
      </c>
      <c r="F111" s="511">
        <f>SUM(F112:F114)</f>
        <v>0</v>
      </c>
      <c r="G111" s="572">
        <f t="shared" ref="G111:M111" si="92">SUM(G112:G114)</f>
        <v>0</v>
      </c>
      <c r="H111" s="511">
        <f t="shared" si="92"/>
        <v>0</v>
      </c>
      <c r="I111" s="572">
        <f t="shared" si="92"/>
        <v>0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20" t="s">
        <v>794</v>
      </c>
      <c r="B112" s="6321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289" t="s">
        <v>795</v>
      </c>
      <c r="B113" s="6290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291" t="s">
        <v>796</v>
      </c>
      <c r="B114" s="6292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44" t="s">
        <v>285</v>
      </c>
      <c r="B116" s="6243"/>
      <c r="C116" s="5944" t="s">
        <v>77</v>
      </c>
      <c r="D116" s="6242"/>
      <c r="E116" s="6243"/>
      <c r="F116" s="6137" t="s">
        <v>101</v>
      </c>
      <c r="G116" s="6188"/>
      <c r="H116" s="6188"/>
      <c r="I116" s="6188"/>
      <c r="J116" s="6188"/>
      <c r="K116" s="6188"/>
      <c r="L116" s="6188"/>
      <c r="M116" s="6188"/>
      <c r="N116" s="6188"/>
      <c r="O116" s="6188"/>
      <c r="P116" s="6188"/>
      <c r="Q116" s="6188"/>
      <c r="R116" s="6188"/>
      <c r="S116" s="6188"/>
      <c r="T116" s="6188"/>
      <c r="U116" s="6188"/>
      <c r="V116" s="6188"/>
      <c r="W116" s="6188"/>
      <c r="X116" s="6188"/>
      <c r="Y116" s="6188"/>
      <c r="Z116" s="6188"/>
      <c r="AA116" s="6188"/>
      <c r="AB116" s="6188"/>
      <c r="AC116" s="6188"/>
      <c r="AD116" s="6188"/>
      <c r="AE116" s="6188"/>
      <c r="AF116" s="6188"/>
      <c r="AG116" s="6187"/>
      <c r="AH116" s="6249" t="s">
        <v>36</v>
      </c>
      <c r="AI116" s="6243" t="s">
        <v>37</v>
      </c>
    </row>
    <row r="117" spans="1:94" x14ac:dyDescent="0.25">
      <c r="A117" s="5776"/>
      <c r="B117" s="5759"/>
      <c r="C117" s="5776"/>
      <c r="D117" s="5777"/>
      <c r="E117" s="5759"/>
      <c r="F117" s="6143" t="s">
        <v>44</v>
      </c>
      <c r="G117" s="6180"/>
      <c r="H117" s="6149" t="s">
        <v>45</v>
      </c>
      <c r="I117" s="6149"/>
      <c r="J117" s="6149" t="s">
        <v>46</v>
      </c>
      <c r="K117" s="6149"/>
      <c r="L117" s="6149" t="s">
        <v>47</v>
      </c>
      <c r="M117" s="6149"/>
      <c r="N117" s="6149" t="s">
        <v>48</v>
      </c>
      <c r="O117" s="6149"/>
      <c r="P117" s="6149" t="s">
        <v>49</v>
      </c>
      <c r="Q117" s="6149"/>
      <c r="R117" s="6149" t="s">
        <v>50</v>
      </c>
      <c r="S117" s="6149"/>
      <c r="T117" s="6149" t="s">
        <v>51</v>
      </c>
      <c r="U117" s="6149"/>
      <c r="V117" s="6149" t="s">
        <v>52</v>
      </c>
      <c r="W117" s="6149"/>
      <c r="X117" s="6149" t="s">
        <v>53</v>
      </c>
      <c r="Y117" s="6149"/>
      <c r="Z117" s="6137" t="s">
        <v>54</v>
      </c>
      <c r="AA117" s="6183"/>
      <c r="AB117" s="6137" t="s">
        <v>55</v>
      </c>
      <c r="AC117" s="6183"/>
      <c r="AD117" s="6137" t="s">
        <v>56</v>
      </c>
      <c r="AE117" s="6183"/>
      <c r="AF117" s="6137" t="s">
        <v>57</v>
      </c>
      <c r="AG117" s="6187"/>
      <c r="AH117" s="5766"/>
      <c r="AI117" s="5759"/>
    </row>
    <row r="118" spans="1:94" x14ac:dyDescent="0.25">
      <c r="A118" s="5796"/>
      <c r="B118" s="5760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67"/>
      <c r="AI118" s="5760"/>
    </row>
    <row r="119" spans="1:94" ht="15" customHeight="1" x14ac:dyDescent="0.25">
      <c r="A119" s="6305" t="s">
        <v>798</v>
      </c>
      <c r="B119" s="6306"/>
      <c r="C119" s="511">
        <f>SUM(D119:E119)</f>
        <v>0</v>
      </c>
      <c r="D119" s="512">
        <f>SUM(F119+H119+J119+L119+N119+P119+R119+T119+V119+X119+Z119+AB119+AD119+AF119)</f>
        <v>0</v>
      </c>
      <c r="E119" s="586">
        <f>SUM(+G119+I119+K119+M119+O119+Q119+S119+U119+W119+Y119+AA119+AC119+AE119+AG119)</f>
        <v>0</v>
      </c>
      <c r="F119" s="474"/>
      <c r="G119" s="477"/>
      <c r="H119" s="474"/>
      <c r="I119" s="477"/>
      <c r="J119" s="474"/>
      <c r="K119" s="477"/>
      <c r="L119" s="474"/>
      <c r="M119" s="477"/>
      <c r="N119" s="474"/>
      <c r="O119" s="477"/>
      <c r="P119" s="474"/>
      <c r="Q119" s="477"/>
      <c r="R119" s="474"/>
      <c r="S119" s="477"/>
      <c r="T119" s="474"/>
      <c r="U119" s="477"/>
      <c r="V119" s="474"/>
      <c r="W119" s="477"/>
      <c r="X119" s="474"/>
      <c r="Y119" s="477"/>
      <c r="Z119" s="474"/>
      <c r="AA119" s="477"/>
      <c r="AB119" s="474"/>
      <c r="AC119" s="477"/>
      <c r="AD119" s="474"/>
      <c r="AE119" s="477"/>
      <c r="AF119" s="474"/>
      <c r="AG119" s="496"/>
      <c r="AH119" s="497"/>
      <c r="AI119" s="475"/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85" t="s">
        <v>799</v>
      </c>
      <c r="B120" s="492" t="s">
        <v>800</v>
      </c>
      <c r="C120" s="300">
        <f t="shared" ref="C120:C128" si="94">SUM(D120:E120)</f>
        <v>2</v>
      </c>
      <c r="D120" s="587">
        <f t="shared" ref="D120:D128" si="95">SUM(F120+H120+J120+L120+N120+P120+R120+T120+V120+X120+Z120+AB120+AD120+AF120)</f>
        <v>1</v>
      </c>
      <c r="E120" s="588">
        <f>SUM(+G120+I120+K120+M120+O120+Q120+S120+U120+W120+Y120+AA120+AC120+AE120+AG120)</f>
        <v>1</v>
      </c>
      <c r="F120" s="474"/>
      <c r="G120" s="576"/>
      <c r="H120" s="474"/>
      <c r="I120" s="576"/>
      <c r="J120" s="474"/>
      <c r="K120" s="576"/>
      <c r="L120" s="474"/>
      <c r="M120" s="576"/>
      <c r="N120" s="474"/>
      <c r="O120" s="576"/>
      <c r="P120" s="474"/>
      <c r="Q120" s="576"/>
      <c r="R120" s="474"/>
      <c r="S120" s="576"/>
      <c r="T120" s="474"/>
      <c r="U120" s="576"/>
      <c r="V120" s="474"/>
      <c r="W120" s="576"/>
      <c r="X120" s="474"/>
      <c r="Y120" s="576"/>
      <c r="Z120" s="474"/>
      <c r="AA120" s="576"/>
      <c r="AB120" s="474"/>
      <c r="AC120" s="576"/>
      <c r="AD120" s="474">
        <v>1</v>
      </c>
      <c r="AE120" s="576">
        <v>1</v>
      </c>
      <c r="AF120" s="474"/>
      <c r="AG120" s="496"/>
      <c r="AH120" s="497">
        <v>0</v>
      </c>
      <c r="AI120" s="475">
        <v>0</v>
      </c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4"/>
      <c r="B121" s="358" t="s">
        <v>801</v>
      </c>
      <c r="C121" s="478">
        <f t="shared" si="94"/>
        <v>2</v>
      </c>
      <c r="D121" s="589">
        <f t="shared" si="95"/>
        <v>1</v>
      </c>
      <c r="E121" s="560">
        <f>SUM(+G121+I121+K121+M121+O121+Q121+S121+U121+W121+Y121+AA121+AC121+AE121+AG121)</f>
        <v>1</v>
      </c>
      <c r="F121" s="346"/>
      <c r="G121" s="347"/>
      <c r="H121" s="346"/>
      <c r="I121" s="347"/>
      <c r="J121" s="346"/>
      <c r="K121" s="347"/>
      <c r="L121" s="346"/>
      <c r="M121" s="347"/>
      <c r="N121" s="346"/>
      <c r="O121" s="347"/>
      <c r="P121" s="346"/>
      <c r="Q121" s="347"/>
      <c r="R121" s="346"/>
      <c r="S121" s="347"/>
      <c r="T121" s="346"/>
      <c r="U121" s="347"/>
      <c r="V121" s="346"/>
      <c r="W121" s="347"/>
      <c r="X121" s="346"/>
      <c r="Y121" s="347"/>
      <c r="Z121" s="346"/>
      <c r="AA121" s="347"/>
      <c r="AB121" s="346"/>
      <c r="AC121" s="347"/>
      <c r="AD121" s="346">
        <v>1</v>
      </c>
      <c r="AE121" s="347">
        <v>1</v>
      </c>
      <c r="AF121" s="346"/>
      <c r="AG121" s="352"/>
      <c r="AH121" s="430">
        <v>0</v>
      </c>
      <c r="AI121" s="347">
        <v>0</v>
      </c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4"/>
      <c r="B122" s="358" t="s">
        <v>802</v>
      </c>
      <c r="C122" s="478">
        <f t="shared" si="94"/>
        <v>5</v>
      </c>
      <c r="D122" s="589">
        <f t="shared" si="95"/>
        <v>3</v>
      </c>
      <c r="E122" s="560">
        <f t="shared" ref="E122:E128" si="100">SUM(+G122+I122+K122+M122+O122+Q122+S122+U122+W122+Y122+AA122+AC122+AE122+AG122)</f>
        <v>2</v>
      </c>
      <c r="F122" s="346"/>
      <c r="G122" s="347"/>
      <c r="H122" s="346">
        <v>1</v>
      </c>
      <c r="I122" s="347"/>
      <c r="J122" s="346"/>
      <c r="K122" s="347"/>
      <c r="L122" s="346"/>
      <c r="M122" s="347"/>
      <c r="N122" s="346"/>
      <c r="O122" s="347"/>
      <c r="P122" s="346"/>
      <c r="Q122" s="347"/>
      <c r="R122" s="346">
        <v>1</v>
      </c>
      <c r="S122" s="347">
        <v>1</v>
      </c>
      <c r="T122" s="346"/>
      <c r="U122" s="347"/>
      <c r="V122" s="346"/>
      <c r="W122" s="347"/>
      <c r="X122" s="346"/>
      <c r="Y122" s="347"/>
      <c r="Z122" s="346"/>
      <c r="AA122" s="347"/>
      <c r="AB122" s="346"/>
      <c r="AC122" s="347"/>
      <c r="AD122" s="346">
        <v>1</v>
      </c>
      <c r="AE122" s="347">
        <v>1</v>
      </c>
      <c r="AF122" s="346"/>
      <c r="AG122" s="352"/>
      <c r="AH122" s="430">
        <v>0</v>
      </c>
      <c r="AI122" s="347">
        <v>0</v>
      </c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4"/>
      <c r="B123" s="357" t="s">
        <v>803</v>
      </c>
      <c r="C123" s="478">
        <f>SUM(D123:E123)</f>
        <v>0</v>
      </c>
      <c r="D123" s="589">
        <f t="shared" si="95"/>
        <v>0</v>
      </c>
      <c r="E123" s="560">
        <f t="shared" si="100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4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4"/>
      <c r="B125" s="357" t="s">
        <v>805</v>
      </c>
      <c r="C125" s="478">
        <f t="shared" si="94"/>
        <v>1</v>
      </c>
      <c r="D125" s="589">
        <f t="shared" si="95"/>
        <v>1</v>
      </c>
      <c r="E125" s="560">
        <f t="shared" si="100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>
        <v>1</v>
      </c>
      <c r="AE125" s="2"/>
      <c r="AF125" s="192"/>
      <c r="AG125" s="384"/>
      <c r="AH125" s="377">
        <v>0</v>
      </c>
      <c r="AI125" s="2">
        <v>0</v>
      </c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4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/>
      <c r="AB126" s="192"/>
      <c r="AC126" s="2"/>
      <c r="AD126" s="192"/>
      <c r="AE126" s="2"/>
      <c r="AF126" s="192"/>
      <c r="AG126" s="384"/>
      <c r="AH126" s="377"/>
      <c r="AI126" s="2"/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91"/>
      <c r="B127" s="519" t="s">
        <v>807</v>
      </c>
      <c r="C127" s="197">
        <f t="shared" si="94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267" t="s">
        <v>808</v>
      </c>
      <c r="B128" s="6267"/>
      <c r="C128" s="511">
        <f t="shared" si="94"/>
        <v>0</v>
      </c>
      <c r="D128" s="512">
        <f t="shared" si="95"/>
        <v>0</v>
      </c>
      <c r="E128" s="586">
        <f t="shared" si="100"/>
        <v>0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/>
      <c r="AE128" s="508"/>
      <c r="AF128" s="505"/>
      <c r="AG128" s="506"/>
      <c r="AH128" s="534"/>
      <c r="AI128" s="508"/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944" t="s">
        <v>285</v>
      </c>
      <c r="B130" s="6243"/>
      <c r="C130" s="6190" t="s">
        <v>77</v>
      </c>
      <c r="D130" s="6190"/>
      <c r="E130" s="6190"/>
      <c r="F130" s="6137" t="s">
        <v>101</v>
      </c>
      <c r="G130" s="6188"/>
      <c r="H130" s="6188"/>
      <c r="I130" s="6188"/>
      <c r="J130" s="6188"/>
      <c r="K130" s="6188"/>
      <c r="L130" s="6188"/>
      <c r="M130" s="6188"/>
      <c r="N130" s="6188"/>
      <c r="O130" s="6188"/>
      <c r="P130" s="6188"/>
      <c r="Q130" s="6188"/>
      <c r="R130" s="6188"/>
      <c r="S130" s="6188"/>
      <c r="T130" s="6188"/>
      <c r="U130" s="6188"/>
      <c r="V130" s="6188"/>
      <c r="W130" s="6188"/>
      <c r="X130" s="6188"/>
      <c r="Y130" s="6188"/>
      <c r="Z130" s="6188"/>
      <c r="AA130" s="6188"/>
      <c r="AB130" s="6188"/>
      <c r="AC130" s="6188"/>
      <c r="AD130" s="6188"/>
      <c r="AE130" s="6188"/>
      <c r="AF130" s="6188"/>
      <c r="AG130" s="6187"/>
      <c r="AH130" s="6314" t="s">
        <v>810</v>
      </c>
      <c r="AI130" s="6315"/>
      <c r="AJ130" s="6315"/>
      <c r="AK130" s="6316"/>
      <c r="AL130" s="6249" t="s">
        <v>36</v>
      </c>
      <c r="AM130" s="6243" t="s">
        <v>37</v>
      </c>
    </row>
    <row r="131" spans="1:95" x14ac:dyDescent="0.25">
      <c r="A131" s="5776"/>
      <c r="B131" s="5759"/>
      <c r="C131" s="5851"/>
      <c r="D131" s="5851"/>
      <c r="E131" s="5851"/>
      <c r="F131" s="6149" t="s">
        <v>44</v>
      </c>
      <c r="G131" s="6149"/>
      <c r="H131" s="6149" t="s">
        <v>45</v>
      </c>
      <c r="I131" s="6149"/>
      <c r="J131" s="6149" t="s">
        <v>46</v>
      </c>
      <c r="K131" s="6149"/>
      <c r="L131" s="6149" t="s">
        <v>47</v>
      </c>
      <c r="M131" s="6149"/>
      <c r="N131" s="6149" t="s">
        <v>48</v>
      </c>
      <c r="O131" s="6149"/>
      <c r="P131" s="6149" t="s">
        <v>49</v>
      </c>
      <c r="Q131" s="6149"/>
      <c r="R131" s="6149" t="s">
        <v>50</v>
      </c>
      <c r="S131" s="6149"/>
      <c r="T131" s="6149" t="s">
        <v>51</v>
      </c>
      <c r="U131" s="6149"/>
      <c r="V131" s="6149" t="s">
        <v>52</v>
      </c>
      <c r="W131" s="6149"/>
      <c r="X131" s="6149" t="s">
        <v>53</v>
      </c>
      <c r="Y131" s="6149"/>
      <c r="Z131" s="6137" t="s">
        <v>54</v>
      </c>
      <c r="AA131" s="6183"/>
      <c r="AB131" s="6137" t="s">
        <v>55</v>
      </c>
      <c r="AC131" s="6183"/>
      <c r="AD131" s="6137" t="s">
        <v>56</v>
      </c>
      <c r="AE131" s="6183"/>
      <c r="AF131" s="6137" t="s">
        <v>57</v>
      </c>
      <c r="AG131" s="6187"/>
      <c r="AH131" s="6249" t="s">
        <v>811</v>
      </c>
      <c r="AI131" s="6213" t="s">
        <v>812</v>
      </c>
      <c r="AJ131" s="6213" t="s">
        <v>813</v>
      </c>
      <c r="AK131" s="6250" t="s">
        <v>814</v>
      </c>
      <c r="AL131" s="5766"/>
      <c r="AM131" s="5759"/>
    </row>
    <row r="132" spans="1:95" ht="18.75" customHeight="1" x14ac:dyDescent="0.25">
      <c r="A132" s="5796"/>
      <c r="B132" s="5760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67"/>
      <c r="AI132" s="5818"/>
      <c r="AJ132" s="5818"/>
      <c r="AK132" s="6251"/>
      <c r="AL132" s="5767"/>
      <c r="AM132" s="5760"/>
    </row>
    <row r="133" spans="1:95" x14ac:dyDescent="0.25">
      <c r="A133" s="6305" t="s">
        <v>815</v>
      </c>
      <c r="B133" s="6306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85" t="s">
        <v>799</v>
      </c>
      <c r="B134" s="492" t="s">
        <v>800</v>
      </c>
      <c r="C134" s="300">
        <f t="shared" ref="C134:C141" si="105">SUM(D134:E134)</f>
        <v>0</v>
      </c>
      <c r="D134" s="587">
        <f t="shared" ref="D134:E140" si="106">SUM(F134+H134+J134+L134+N134+P134+R134+T134+V134+X134+Z134+AB134+AD134+AF134)</f>
        <v>0</v>
      </c>
      <c r="E134" s="588">
        <f t="shared" si="106"/>
        <v>0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/>
      <c r="AB134" s="474"/>
      <c r="AC134" s="576"/>
      <c r="AD134" s="474"/>
      <c r="AE134" s="576"/>
      <c r="AF134" s="474"/>
      <c r="AG134" s="476"/>
      <c r="AH134" s="497"/>
      <c r="AI134" s="494"/>
      <c r="AJ134" s="494"/>
      <c r="AK134" s="476"/>
      <c r="AL134" s="497"/>
      <c r="AM134" s="475"/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4"/>
      <c r="B135" s="358" t="s">
        <v>801</v>
      </c>
      <c r="C135" s="478">
        <f t="shared" si="105"/>
        <v>0</v>
      </c>
      <c r="D135" s="589">
        <f t="shared" si="106"/>
        <v>0</v>
      </c>
      <c r="E135" s="560">
        <f t="shared" si="106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81"/>
      <c r="AH135" s="430"/>
      <c r="AI135" s="369"/>
      <c r="AJ135" s="369"/>
      <c r="AK135" s="481"/>
      <c r="AL135" s="430"/>
      <c r="AM135" s="347"/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4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4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4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4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4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91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44" t="s">
        <v>285</v>
      </c>
      <c r="B143" s="6243"/>
      <c r="C143" s="5944" t="s">
        <v>839</v>
      </c>
      <c r="D143" s="6242"/>
      <c r="E143" s="6243"/>
      <c r="F143" s="6137" t="s">
        <v>101</v>
      </c>
      <c r="G143" s="6188"/>
      <c r="H143" s="6188"/>
      <c r="I143" s="6188"/>
      <c r="J143" s="6188"/>
      <c r="K143" s="6188"/>
      <c r="L143" s="6188"/>
      <c r="M143" s="6188"/>
      <c r="N143" s="6188"/>
      <c r="O143" s="6188"/>
      <c r="P143" s="6188"/>
      <c r="Q143" s="6188"/>
      <c r="R143" s="6188"/>
      <c r="S143" s="6188"/>
      <c r="T143" s="6188"/>
      <c r="U143" s="6188"/>
      <c r="V143" s="6188"/>
      <c r="W143" s="6188"/>
      <c r="X143" s="6188"/>
      <c r="Y143" s="6188"/>
      <c r="Z143" s="6188"/>
      <c r="AA143" s="6188"/>
      <c r="AB143" s="6188"/>
      <c r="AC143" s="6188"/>
      <c r="AD143" s="6188"/>
      <c r="AE143" s="6188"/>
      <c r="AF143" s="6188"/>
      <c r="AG143" s="6188"/>
      <c r="AH143" s="6188"/>
      <c r="AI143" s="6188"/>
      <c r="AJ143" s="6188"/>
      <c r="AK143" s="6188"/>
      <c r="AL143" s="6188"/>
      <c r="AM143" s="6187"/>
      <c r="AN143" s="6273" t="s">
        <v>810</v>
      </c>
      <c r="AO143" s="6274"/>
      <c r="AP143" s="6275"/>
      <c r="AQ143" s="6249" t="s">
        <v>36</v>
      </c>
      <c r="AR143" s="6243" t="s">
        <v>37</v>
      </c>
    </row>
    <row r="144" spans="1:95" ht="15" customHeight="1" x14ac:dyDescent="0.25">
      <c r="A144" s="5776"/>
      <c r="B144" s="5759"/>
      <c r="C144" s="5776"/>
      <c r="D144" s="5777"/>
      <c r="E144" s="5759"/>
      <c r="F144" s="6137" t="s">
        <v>790</v>
      </c>
      <c r="G144" s="6183"/>
      <c r="H144" s="6137" t="s">
        <v>791</v>
      </c>
      <c r="I144" s="6183"/>
      <c r="J144" s="6137" t="s">
        <v>43</v>
      </c>
      <c r="K144" s="6183"/>
      <c r="L144" s="6137" t="s">
        <v>44</v>
      </c>
      <c r="M144" s="6183"/>
      <c r="N144" s="6149" t="s">
        <v>45</v>
      </c>
      <c r="O144" s="6149"/>
      <c r="P144" s="6149" t="s">
        <v>46</v>
      </c>
      <c r="Q144" s="6149"/>
      <c r="R144" s="6149" t="s">
        <v>47</v>
      </c>
      <c r="S144" s="6149"/>
      <c r="T144" s="6149" t="s">
        <v>48</v>
      </c>
      <c r="U144" s="6149"/>
      <c r="V144" s="6149" t="s">
        <v>49</v>
      </c>
      <c r="W144" s="6149"/>
      <c r="X144" s="6149" t="s">
        <v>50</v>
      </c>
      <c r="Y144" s="6149"/>
      <c r="Z144" s="6149" t="s">
        <v>51</v>
      </c>
      <c r="AA144" s="6149"/>
      <c r="AB144" s="6149" t="s">
        <v>52</v>
      </c>
      <c r="AC144" s="6149"/>
      <c r="AD144" s="6149" t="s">
        <v>53</v>
      </c>
      <c r="AE144" s="6149"/>
      <c r="AF144" s="6137" t="s">
        <v>54</v>
      </c>
      <c r="AG144" s="6183"/>
      <c r="AH144" s="6137" t="s">
        <v>55</v>
      </c>
      <c r="AI144" s="6183"/>
      <c r="AJ144" s="6137" t="s">
        <v>56</v>
      </c>
      <c r="AK144" s="6183"/>
      <c r="AL144" s="6137" t="s">
        <v>57</v>
      </c>
      <c r="AM144" s="6187"/>
      <c r="AN144" s="6249" t="s">
        <v>818</v>
      </c>
      <c r="AO144" s="6213" t="s">
        <v>819</v>
      </c>
      <c r="AP144" s="6250" t="s">
        <v>813</v>
      </c>
      <c r="AQ144" s="5766"/>
      <c r="AR144" s="5759"/>
    </row>
    <row r="145" spans="1:95" ht="15" customHeight="1" x14ac:dyDescent="0.25">
      <c r="A145" s="5796"/>
      <c r="B145" s="5760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67"/>
      <c r="AO145" s="5818"/>
      <c r="AP145" s="6251"/>
      <c r="AQ145" s="5767"/>
      <c r="AR145" s="5760"/>
    </row>
    <row r="146" spans="1:95" ht="15" customHeight="1" x14ac:dyDescent="0.25">
      <c r="A146" s="6297" t="s">
        <v>820</v>
      </c>
      <c r="B146" s="6335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295" t="s">
        <v>821</v>
      </c>
      <c r="B147" s="6296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85" t="s">
        <v>822</v>
      </c>
      <c r="B148" s="492" t="s">
        <v>823</v>
      </c>
      <c r="C148" s="471">
        <f>SUM(D148:E148)</f>
        <v>0</v>
      </c>
      <c r="D148" s="597">
        <f t="shared" si="114"/>
        <v>0</v>
      </c>
      <c r="E148" s="598">
        <f t="shared" si="114"/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91"/>
      <c r="B149" s="519" t="s">
        <v>824</v>
      </c>
      <c r="C149" s="483">
        <f>SUM(D149:E149)</f>
        <v>0</v>
      </c>
      <c r="D149" s="595">
        <f>SUM(F149+H149+J149+L149+N149+P149+R149+T149+V149+X149+Z149+AB149+AD149+AF149+AH149+AJ149+AL149)</f>
        <v>0</v>
      </c>
      <c r="E149" s="485">
        <f t="shared" si="114"/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37" t="s">
        <v>4335</v>
      </c>
      <c r="B150" s="6338"/>
      <c r="C150" s="562">
        <f>SUM(D150:E150)</f>
        <v>0</v>
      </c>
      <c r="D150" s="301">
        <f t="shared" si="114"/>
        <v>0</v>
      </c>
      <c r="E150" s="599">
        <f>SUM(G150+I150+K150+M150+O150+Q150+S150+U150+W150+Y150+AA150+AC150+AE150+AG150+AI150+AK150+AM150)</f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944" t="s">
        <v>697</v>
      </c>
      <c r="B152" s="6243"/>
      <c r="C152" s="6276" t="s">
        <v>77</v>
      </c>
      <c r="D152" s="6247"/>
      <c r="E152" s="6277"/>
      <c r="F152" s="6276" t="s">
        <v>54</v>
      </c>
      <c r="G152" s="6277"/>
      <c r="H152" s="6276" t="s">
        <v>55</v>
      </c>
      <c r="I152" s="6277"/>
      <c r="J152" s="6276" t="s">
        <v>56</v>
      </c>
      <c r="K152" s="6277"/>
      <c r="L152" s="6276" t="s">
        <v>57</v>
      </c>
      <c r="M152" s="6278"/>
      <c r="N152" s="6249" t="s">
        <v>36</v>
      </c>
      <c r="O152" s="6243" t="s">
        <v>37</v>
      </c>
    </row>
    <row r="153" spans="1:95" ht="15" customHeight="1" x14ac:dyDescent="0.25">
      <c r="A153" s="5796"/>
      <c r="B153" s="5760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67"/>
      <c r="O153" s="5760"/>
    </row>
    <row r="154" spans="1:95" ht="15" customHeight="1" x14ac:dyDescent="0.25">
      <c r="A154" s="6185" t="s">
        <v>826</v>
      </c>
      <c r="B154" s="609" t="s">
        <v>827</v>
      </c>
      <c r="C154" s="610">
        <f>SUM(D154:E154)</f>
        <v>0</v>
      </c>
      <c r="D154" s="611">
        <f>SUM(F154+H154+J154+L154)</f>
        <v>0</v>
      </c>
      <c r="E154" s="612">
        <f>SUM(G154+I154+K154+M154)</f>
        <v>0</v>
      </c>
      <c r="F154" s="290"/>
      <c r="G154" s="107"/>
      <c r="H154" s="290"/>
      <c r="I154" s="107"/>
      <c r="J154" s="290"/>
      <c r="K154" s="107"/>
      <c r="L154" s="290"/>
      <c r="M154" s="61"/>
      <c r="N154" s="296"/>
      <c r="O154" s="107"/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4"/>
      <c r="B155" s="358" t="s">
        <v>828</v>
      </c>
      <c r="C155" s="478">
        <f>SUM(D155:E155)</f>
        <v>0</v>
      </c>
      <c r="D155" s="589">
        <f t="shared" ref="D155:E156" si="119">SUM(F155+H155+J155+L155)</f>
        <v>0</v>
      </c>
      <c r="E155" s="480">
        <f t="shared" si="119"/>
        <v>0</v>
      </c>
      <c r="F155" s="290"/>
      <c r="G155" s="107"/>
      <c r="H155" s="290"/>
      <c r="I155" s="107"/>
      <c r="J155" s="290"/>
      <c r="K155" s="107"/>
      <c r="L155" s="290"/>
      <c r="M155" s="61"/>
      <c r="N155" s="296"/>
      <c r="O155" s="107"/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4"/>
      <c r="B156" s="198" t="s">
        <v>829</v>
      </c>
      <c r="C156" s="197">
        <f>SUM(D156:E156)</f>
        <v>0</v>
      </c>
      <c r="D156" s="590">
        <f t="shared" si="119"/>
        <v>0</v>
      </c>
      <c r="E156" s="62">
        <f t="shared" si="119"/>
        <v>0</v>
      </c>
      <c r="F156" s="290"/>
      <c r="G156" s="107"/>
      <c r="H156" s="290"/>
      <c r="I156" s="107"/>
      <c r="J156" s="290"/>
      <c r="K156" s="107"/>
      <c r="L156" s="290"/>
      <c r="M156" s="61"/>
      <c r="N156" s="296"/>
      <c r="O156" s="107"/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36" t="s">
        <v>830</v>
      </c>
      <c r="B157" s="6336"/>
      <c r="C157" s="613">
        <f>SUM(C154:C156)</f>
        <v>0</v>
      </c>
      <c r="D157" s="614">
        <f>SUM(D154:D156)</f>
        <v>0</v>
      </c>
      <c r="E157" s="615">
        <f>SUM(E154:E156)</f>
        <v>0</v>
      </c>
      <c r="F157" s="613">
        <f>SUM(F154:F156)</f>
        <v>0</v>
      </c>
      <c r="G157" s="615">
        <f t="shared" ref="G157:M157" si="124">SUM(G154:G156)</f>
        <v>0</v>
      </c>
      <c r="H157" s="613">
        <f t="shared" si="124"/>
        <v>0</v>
      </c>
      <c r="I157" s="615">
        <f t="shared" si="124"/>
        <v>0</v>
      </c>
      <c r="J157" s="613">
        <f t="shared" si="124"/>
        <v>0</v>
      </c>
      <c r="K157" s="615">
        <f t="shared" si="124"/>
        <v>0</v>
      </c>
      <c r="L157" s="613">
        <f t="shared" si="124"/>
        <v>0</v>
      </c>
      <c r="M157" s="616">
        <f t="shared" si="124"/>
        <v>0</v>
      </c>
      <c r="N157" s="514">
        <f>SUM(N154:N156)</f>
        <v>0</v>
      </c>
      <c r="O157" s="615">
        <f>SUM(O154:O156)</f>
        <v>0</v>
      </c>
    </row>
    <row r="158" spans="1:95" x14ac:dyDescent="0.25">
      <c r="A158" s="6185" t="s">
        <v>831</v>
      </c>
      <c r="B158" s="295" t="s">
        <v>832</v>
      </c>
      <c r="C158" s="300">
        <f>SUM(D158:E158)</f>
        <v>0</v>
      </c>
      <c r="D158" s="587">
        <f t="shared" ref="D158:E161" si="125">SUM(F158+H158+J158+L158)</f>
        <v>0</v>
      </c>
      <c r="E158" s="146">
        <f t="shared" si="125"/>
        <v>0</v>
      </c>
      <c r="F158" s="290"/>
      <c r="G158" s="107"/>
      <c r="H158" s="290"/>
      <c r="I158" s="107"/>
      <c r="J158" s="290"/>
      <c r="K158" s="107"/>
      <c r="L158" s="290"/>
      <c r="M158" s="61"/>
      <c r="N158" s="296"/>
      <c r="O158" s="107"/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4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/>
      <c r="G159" s="347"/>
      <c r="H159" s="346"/>
      <c r="I159" s="347"/>
      <c r="J159" s="346"/>
      <c r="K159" s="347"/>
      <c r="L159" s="346"/>
      <c r="M159" s="481"/>
      <c r="N159" s="430"/>
      <c r="O159" s="347"/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4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/>
      <c r="G160" s="347"/>
      <c r="H160" s="346"/>
      <c r="I160" s="347"/>
      <c r="J160" s="346"/>
      <c r="K160" s="347"/>
      <c r="L160" s="346"/>
      <c r="M160" s="481"/>
      <c r="N160" s="430"/>
      <c r="O160" s="347"/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91"/>
      <c r="B161" s="193" t="s">
        <v>835</v>
      </c>
      <c r="C161" s="197">
        <f>SUM(D161:E161)</f>
        <v>0</v>
      </c>
      <c r="D161" s="590">
        <f t="shared" si="125"/>
        <v>0</v>
      </c>
      <c r="E161" s="62">
        <f t="shared" si="125"/>
        <v>0</v>
      </c>
      <c r="F161" s="192"/>
      <c r="G161" s="2"/>
      <c r="H161" s="192"/>
      <c r="I161" s="2"/>
      <c r="J161" s="192"/>
      <c r="K161" s="2"/>
      <c r="L161" s="192"/>
      <c r="M161" s="376"/>
      <c r="N161" s="377"/>
      <c r="O161" s="2"/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0" t="s">
        <v>830</v>
      </c>
      <c r="B162" s="6336"/>
      <c r="C162" s="613">
        <f>SUM(C158:C161)</f>
        <v>0</v>
      </c>
      <c r="D162" s="614">
        <f>SUM(D158:D161)</f>
        <v>0</v>
      </c>
      <c r="E162" s="615">
        <f>SUM(E158:E161)</f>
        <v>0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0</v>
      </c>
      <c r="I162" s="615">
        <f t="shared" si="128"/>
        <v>0</v>
      </c>
      <c r="J162" s="613">
        <f t="shared" si="128"/>
        <v>0</v>
      </c>
      <c r="K162" s="615">
        <f t="shared" si="128"/>
        <v>0</v>
      </c>
      <c r="L162" s="613">
        <f t="shared" si="128"/>
        <v>0</v>
      </c>
      <c r="M162" s="616">
        <f t="shared" si="128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0" t="s">
        <v>212</v>
      </c>
      <c r="B163" s="6340"/>
      <c r="C163" s="562">
        <f>SUM(C157+C162)</f>
        <v>0</v>
      </c>
      <c r="D163" s="301">
        <f>SUM(D157+D162)</f>
        <v>0</v>
      </c>
      <c r="E163" s="599">
        <f>SUM(E157+E162)</f>
        <v>0</v>
      </c>
      <c r="F163" s="562">
        <f>SUM(F157+F162)</f>
        <v>0</v>
      </c>
      <c r="G163" s="599">
        <f>SUM(G157+G162)</f>
        <v>0</v>
      </c>
      <c r="H163" s="562">
        <f t="shared" ref="H163:M163" si="129">SUM(H157+H162)</f>
        <v>0</v>
      </c>
      <c r="I163" s="599">
        <f t="shared" si="129"/>
        <v>0</v>
      </c>
      <c r="J163" s="562">
        <f t="shared" si="129"/>
        <v>0</v>
      </c>
      <c r="K163" s="599">
        <f t="shared" si="129"/>
        <v>0</v>
      </c>
      <c r="L163" s="562">
        <f t="shared" si="129"/>
        <v>0</v>
      </c>
      <c r="M163" s="617">
        <f t="shared" si="129"/>
        <v>0</v>
      </c>
      <c r="N163" s="302">
        <f>SUM(N157+N162)</f>
        <v>0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944" t="s">
        <v>697</v>
      </c>
      <c r="B165" s="6243"/>
      <c r="C165" s="6276" t="s">
        <v>77</v>
      </c>
      <c r="D165" s="6247"/>
      <c r="E165" s="6277"/>
      <c r="F165" s="6276" t="s">
        <v>54</v>
      </c>
      <c r="G165" s="6277"/>
      <c r="H165" s="6276" t="s">
        <v>55</v>
      </c>
      <c r="I165" s="6277"/>
      <c r="J165" s="6276" t="s">
        <v>56</v>
      </c>
      <c r="K165" s="6277"/>
      <c r="L165" s="6276" t="s">
        <v>57</v>
      </c>
      <c r="M165" s="6278"/>
      <c r="N165" s="6339" t="s">
        <v>810</v>
      </c>
      <c r="O165" s="6247"/>
      <c r="P165" s="6278"/>
      <c r="Q165" s="6249" t="s">
        <v>36</v>
      </c>
      <c r="R165" s="6243" t="s">
        <v>37</v>
      </c>
    </row>
    <row r="166" spans="1:94" x14ac:dyDescent="0.25">
      <c r="A166" s="5796"/>
      <c r="B166" s="5760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67"/>
      <c r="R166" s="5760"/>
    </row>
    <row r="167" spans="1:94" x14ac:dyDescent="0.25">
      <c r="A167" s="6185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4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4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36" t="s">
        <v>830</v>
      </c>
      <c r="B170" s="6336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85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4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4"/>
      <c r="B173" s="358" t="s">
        <v>834</v>
      </c>
      <c r="C173" s="342">
        <f>SUM(D173:E173)</f>
        <v>0</v>
      </c>
      <c r="D173" s="622">
        <f t="shared" si="132"/>
        <v>0</v>
      </c>
      <c r="E173" s="345">
        <f t="shared" si="132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91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0" t="s">
        <v>830</v>
      </c>
      <c r="B175" s="6336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0" t="s">
        <v>212</v>
      </c>
      <c r="B176" s="6340"/>
      <c r="C176" s="343">
        <f>SUM(C170+C175)</f>
        <v>0</v>
      </c>
      <c r="D176" s="304">
        <f t="shared" ref="D176:P176" si="134">SUM(D170+D175)</f>
        <v>0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44" t="s">
        <v>697</v>
      </c>
      <c r="B178" s="6243"/>
      <c r="C178" s="6247" t="s">
        <v>77</v>
      </c>
      <c r="D178" s="6247"/>
      <c r="E178" s="6277"/>
      <c r="F178" s="6276" t="s">
        <v>53</v>
      </c>
      <c r="G178" s="6277"/>
      <c r="H178" s="6276" t="s">
        <v>54</v>
      </c>
      <c r="I178" s="6277"/>
      <c r="J178" s="6276" t="s">
        <v>55</v>
      </c>
      <c r="K178" s="6277"/>
      <c r="L178" s="6276" t="s">
        <v>56</v>
      </c>
      <c r="M178" s="6277"/>
      <c r="N178" s="6276" t="s">
        <v>57</v>
      </c>
      <c r="O178" s="6278"/>
      <c r="P178" s="6249" t="s">
        <v>36</v>
      </c>
      <c r="Q178" s="6243" t="s">
        <v>37</v>
      </c>
    </row>
    <row r="179" spans="1:94" ht="15" customHeight="1" x14ac:dyDescent="0.25">
      <c r="A179" s="5796"/>
      <c r="B179" s="5760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67"/>
      <c r="Q179" s="5760"/>
    </row>
    <row r="180" spans="1:94" ht="15" customHeight="1" x14ac:dyDescent="0.25">
      <c r="A180" s="6185" t="s">
        <v>838</v>
      </c>
      <c r="B180" s="609" t="s">
        <v>827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4"/>
      <c r="B181" s="358" t="s">
        <v>828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4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91"/>
      <c r="B183" s="596" t="s">
        <v>839</v>
      </c>
      <c r="C183" s="562">
        <f>SUM(C180:C182)</f>
        <v>0</v>
      </c>
      <c r="D183" s="301">
        <f>SUM(D180:D182)</f>
        <v>0</v>
      </c>
      <c r="E183" s="599">
        <f>SUM(E180:E182)</f>
        <v>0</v>
      </c>
      <c r="F183" s="562">
        <f>SUM(F180:F182)</f>
        <v>0</v>
      </c>
      <c r="G183" s="599">
        <f t="shared" ref="G183:O183" si="136">SUM(G180:G182)</f>
        <v>0</v>
      </c>
      <c r="H183" s="562">
        <f t="shared" si="136"/>
        <v>0</v>
      </c>
      <c r="I183" s="599">
        <f t="shared" si="136"/>
        <v>0</v>
      </c>
      <c r="J183" s="562">
        <f t="shared" si="136"/>
        <v>0</v>
      </c>
      <c r="K183" s="599">
        <f t="shared" si="136"/>
        <v>0</v>
      </c>
      <c r="L183" s="562">
        <f t="shared" si="136"/>
        <v>0</v>
      </c>
      <c r="M183" s="599">
        <f t="shared" si="136"/>
        <v>0</v>
      </c>
      <c r="N183" s="562">
        <f t="shared" si="136"/>
        <v>0</v>
      </c>
      <c r="O183" s="306">
        <f t="shared" si="136"/>
        <v>0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4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4"/>
      <c r="B185" s="358" t="s">
        <v>811</v>
      </c>
      <c r="C185" s="308">
        <f>SUM(D185+E185)</f>
        <v>0</v>
      </c>
      <c r="D185" s="630">
        <f t="shared" ref="D185:E187" si="137">SUM(F185+H185+J185+L185+N185)</f>
        <v>0</v>
      </c>
      <c r="E185" s="141">
        <f t="shared" si="137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4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91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944" t="s">
        <v>845</v>
      </c>
      <c r="B191" s="6243"/>
      <c r="C191" s="6149" t="s">
        <v>77</v>
      </c>
      <c r="D191" s="6149"/>
      <c r="E191" s="6149"/>
      <c r="F191" s="6149" t="s">
        <v>343</v>
      </c>
      <c r="G191" s="6149"/>
      <c r="H191" s="6149" t="s">
        <v>326</v>
      </c>
      <c r="I191" s="6149"/>
      <c r="J191" s="6149" t="s">
        <v>94</v>
      </c>
      <c r="K191" s="6149"/>
      <c r="L191" s="6149" t="s">
        <v>44</v>
      </c>
      <c r="M191" s="6149"/>
      <c r="N191" s="6143" t="s">
        <v>45</v>
      </c>
      <c r="O191" s="6180"/>
      <c r="P191" s="6151" t="s">
        <v>46</v>
      </c>
      <c r="Q191" s="6151"/>
      <c r="R191" s="6151" t="s">
        <v>47</v>
      </c>
      <c r="S191" s="6151"/>
      <c r="T191" s="6151" t="s">
        <v>48</v>
      </c>
      <c r="U191" s="6151"/>
      <c r="V191" s="6151" t="s">
        <v>49</v>
      </c>
      <c r="W191" s="6151"/>
      <c r="X191" s="6151" t="s">
        <v>50</v>
      </c>
      <c r="Y191" s="6151"/>
      <c r="Z191" s="6151" t="s">
        <v>51</v>
      </c>
      <c r="AA191" s="6151"/>
      <c r="AB191" s="6151" t="s">
        <v>52</v>
      </c>
      <c r="AC191" s="6151"/>
      <c r="AD191" s="6151" t="s">
        <v>53</v>
      </c>
      <c r="AE191" s="6151"/>
      <c r="AF191" s="6151" t="s">
        <v>54</v>
      </c>
      <c r="AG191" s="6151"/>
      <c r="AH191" s="6151" t="s">
        <v>55</v>
      </c>
      <c r="AI191" s="6151"/>
      <c r="AJ191" s="6151" t="s">
        <v>56</v>
      </c>
      <c r="AK191" s="6151"/>
      <c r="AL191" s="6151" t="s">
        <v>57</v>
      </c>
      <c r="AM191" s="6276"/>
      <c r="AN191" s="6345" t="s">
        <v>453</v>
      </c>
      <c r="AO191" s="6347" t="s">
        <v>454</v>
      </c>
      <c r="AP191" s="6276" t="s">
        <v>36</v>
      </c>
      <c r="AQ191" s="6277"/>
      <c r="AR191" s="6186" t="s">
        <v>455</v>
      </c>
      <c r="AS191" s="6243" t="s">
        <v>456</v>
      </c>
      <c r="AT191" s="6276" t="s">
        <v>37</v>
      </c>
      <c r="AU191" s="6277"/>
      <c r="AV191" s="6143" t="s">
        <v>457</v>
      </c>
      <c r="AW191" s="6180" t="s">
        <v>846</v>
      </c>
      <c r="AX191" s="6190" t="s">
        <v>847</v>
      </c>
    </row>
    <row r="192" spans="1:94" ht="31.5" customHeight="1" x14ac:dyDescent="0.25">
      <c r="A192" s="5796"/>
      <c r="B192" s="5760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6"/>
      <c r="AO192" s="6348"/>
      <c r="AP192" s="641" t="s">
        <v>58</v>
      </c>
      <c r="AQ192" s="642" t="s">
        <v>59</v>
      </c>
      <c r="AR192" s="5835"/>
      <c r="AS192" s="5760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56"/>
    </row>
    <row r="193" spans="1:103" s="6" customFormat="1" ht="18" customHeight="1" x14ac:dyDescent="0.2">
      <c r="A193" s="6341" t="s">
        <v>848</v>
      </c>
      <c r="B193" s="6342"/>
      <c r="C193" s="645">
        <f>SUM(D193+E193)</f>
        <v>12</v>
      </c>
      <c r="D193" s="646">
        <f>SUM(F193+H193+J193+L193+N193+P193+R193+T193+V193+X193+Z193+AB193+AD193+AF193+AH193+AJ193+AL193)</f>
        <v>4</v>
      </c>
      <c r="E193" s="67">
        <f>SUM(G193+I193+K193+M193+O193+Q193+S193+U193+W193+Y193+AA193+AC193+AE193+AG193+AI193+AK193+AM193)</f>
        <v>8</v>
      </c>
      <c r="F193" s="505"/>
      <c r="G193" s="42"/>
      <c r="H193" s="505">
        <v>1</v>
      </c>
      <c r="I193" s="42"/>
      <c r="J193" s="505">
        <v>1</v>
      </c>
      <c r="K193" s="42">
        <v>1</v>
      </c>
      <c r="L193" s="505"/>
      <c r="M193" s="42"/>
      <c r="N193" s="505">
        <v>1</v>
      </c>
      <c r="O193" s="42"/>
      <c r="P193" s="505"/>
      <c r="Q193" s="42">
        <v>1</v>
      </c>
      <c r="R193" s="505"/>
      <c r="S193" s="42">
        <v>2</v>
      </c>
      <c r="T193" s="505">
        <v>1</v>
      </c>
      <c r="U193" s="42">
        <v>1</v>
      </c>
      <c r="V193" s="505"/>
      <c r="W193" s="42"/>
      <c r="X193" s="505"/>
      <c r="Y193" s="42"/>
      <c r="Z193" s="505"/>
      <c r="AA193" s="42">
        <v>1</v>
      </c>
      <c r="AB193" s="505"/>
      <c r="AC193" s="42">
        <v>2</v>
      </c>
      <c r="AD193" s="373"/>
      <c r="AE193" s="42"/>
      <c r="AF193" s="373"/>
      <c r="AG193" s="42"/>
      <c r="AH193" s="373"/>
      <c r="AI193" s="42"/>
      <c r="AJ193" s="373"/>
      <c r="AK193" s="42"/>
      <c r="AL193" s="373"/>
      <c r="AM193" s="66"/>
      <c r="AN193" s="534">
        <v>0</v>
      </c>
      <c r="AO193" s="42">
        <v>1</v>
      </c>
      <c r="AP193" s="373">
        <v>1</v>
      </c>
      <c r="AQ193" s="42">
        <v>1</v>
      </c>
      <c r="AR193" s="505">
        <v>0</v>
      </c>
      <c r="AS193" s="508">
        <v>0</v>
      </c>
      <c r="AT193" s="647">
        <v>0</v>
      </c>
      <c r="AU193" s="648">
        <v>0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43" t="s">
        <v>849</v>
      </c>
      <c r="B194" s="6344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85" t="s">
        <v>850</v>
      </c>
      <c r="B195" s="656" t="s">
        <v>851</v>
      </c>
      <c r="C195" s="654">
        <f t="shared" ref="C195:C198" si="140">SUM(D195+E195)</f>
        <v>0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91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85" t="s">
        <v>853</v>
      </c>
      <c r="B197" s="656" t="s">
        <v>851</v>
      </c>
      <c r="C197" s="654">
        <f t="shared" si="140"/>
        <v>0</v>
      </c>
      <c r="D197" s="655">
        <f t="shared" si="141"/>
        <v>0</v>
      </c>
      <c r="E197" s="656">
        <f t="shared" si="142"/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91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85" t="s">
        <v>854</v>
      </c>
      <c r="B199" s="656" t="s">
        <v>851</v>
      </c>
      <c r="C199" s="654">
        <f>SUM(D199+E199)</f>
        <v>0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91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3" t="s">
        <v>855</v>
      </c>
      <c r="B201" s="6334"/>
      <c r="C201" s="645">
        <f t="shared" ref="C201:C241" si="167">SUM(D201+E201)</f>
        <v>0</v>
      </c>
      <c r="D201" s="646">
        <f t="shared" si="166"/>
        <v>0</v>
      </c>
      <c r="E201" s="568">
        <f t="shared" si="166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85" t="s">
        <v>856</v>
      </c>
      <c r="B202" s="656" t="s">
        <v>857</v>
      </c>
      <c r="C202" s="654">
        <f t="shared" si="167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91"/>
      <c r="B203" s="387" t="s">
        <v>858</v>
      </c>
      <c r="C203" s="73">
        <f t="shared" si="167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12</v>
      </c>
      <c r="D204" s="614">
        <f t="shared" si="166"/>
        <v>4</v>
      </c>
      <c r="E204" s="615">
        <f t="shared" si="166"/>
        <v>8</v>
      </c>
      <c r="F204" s="505"/>
      <c r="G204" s="508"/>
      <c r="H204" s="505">
        <v>1</v>
      </c>
      <c r="I204" s="508"/>
      <c r="J204" s="505">
        <v>1</v>
      </c>
      <c r="K204" s="508">
        <v>1</v>
      </c>
      <c r="L204" s="505"/>
      <c r="M204" s="508"/>
      <c r="N204" s="505">
        <v>1</v>
      </c>
      <c r="O204" s="508"/>
      <c r="P204" s="505"/>
      <c r="Q204" s="508">
        <v>1</v>
      </c>
      <c r="R204" s="505"/>
      <c r="S204" s="508">
        <v>2</v>
      </c>
      <c r="T204" s="505">
        <v>1</v>
      </c>
      <c r="U204" s="508">
        <v>1</v>
      </c>
      <c r="V204" s="505"/>
      <c r="W204" s="508"/>
      <c r="X204" s="505"/>
      <c r="Y204" s="508"/>
      <c r="Z204" s="505"/>
      <c r="AA204" s="508">
        <v>1</v>
      </c>
      <c r="AB204" s="505"/>
      <c r="AC204" s="508">
        <v>2</v>
      </c>
      <c r="AD204" s="505"/>
      <c r="AE204" s="508"/>
      <c r="AF204" s="505"/>
      <c r="AG204" s="508"/>
      <c r="AH204" s="505"/>
      <c r="AI204" s="508"/>
      <c r="AJ204" s="505"/>
      <c r="AK204" s="508"/>
      <c r="AL204" s="505"/>
      <c r="AM204" s="647"/>
      <c r="AN204" s="534">
        <v>0</v>
      </c>
      <c r="AO204" s="508">
        <v>1</v>
      </c>
      <c r="AP204" s="373">
        <v>1</v>
      </c>
      <c r="AQ204" s="508">
        <v>1</v>
      </c>
      <c r="AR204" s="505">
        <v>0</v>
      </c>
      <c r="AS204" s="508">
        <v>0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85" t="s">
        <v>860</v>
      </c>
      <c r="B205" s="108" t="s">
        <v>861</v>
      </c>
      <c r="C205" s="309">
        <f t="shared" si="167"/>
        <v>0</v>
      </c>
      <c r="D205" s="657">
        <f t="shared" si="166"/>
        <v>0</v>
      </c>
      <c r="E205" s="108">
        <f t="shared" si="166"/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/>
      <c r="AO205" s="107"/>
      <c r="AP205" s="290"/>
      <c r="AQ205" s="42"/>
      <c r="AR205" s="47"/>
      <c r="AS205" s="42"/>
      <c r="AT205" s="66"/>
      <c r="AU205" s="95"/>
      <c r="AV205" s="66"/>
      <c r="AW205" s="95"/>
      <c r="AX205" s="42"/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4"/>
      <c r="B206" s="500" t="s">
        <v>862</v>
      </c>
      <c r="C206" s="663">
        <f t="shared" si="167"/>
        <v>4</v>
      </c>
      <c r="D206" s="664">
        <f t="shared" si="166"/>
        <v>1</v>
      </c>
      <c r="E206" s="500">
        <f t="shared" si="166"/>
        <v>3</v>
      </c>
      <c r="F206" s="346"/>
      <c r="G206" s="347"/>
      <c r="H206" s="346">
        <v>1</v>
      </c>
      <c r="I206" s="347"/>
      <c r="J206" s="346"/>
      <c r="K206" s="347">
        <v>1</v>
      </c>
      <c r="L206" s="346"/>
      <c r="M206" s="347"/>
      <c r="N206" s="346"/>
      <c r="O206" s="347"/>
      <c r="P206" s="346"/>
      <c r="Q206" s="347">
        <v>1</v>
      </c>
      <c r="R206" s="346"/>
      <c r="S206" s="347"/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>
        <v>1</v>
      </c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61"/>
      <c r="AN206" s="430">
        <v>0</v>
      </c>
      <c r="AO206" s="347">
        <v>0</v>
      </c>
      <c r="AP206" s="346">
        <v>0</v>
      </c>
      <c r="AQ206" s="2">
        <v>1</v>
      </c>
      <c r="AR206" s="192">
        <v>0</v>
      </c>
      <c r="AS206" s="2">
        <v>0</v>
      </c>
      <c r="AT206" s="64">
        <v>0</v>
      </c>
      <c r="AU206" s="383">
        <v>0</v>
      </c>
      <c r="AV206" s="64">
        <v>0</v>
      </c>
      <c r="AW206" s="383">
        <v>0</v>
      </c>
      <c r="AX206" s="2">
        <v>0</v>
      </c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4"/>
      <c r="B207" s="500" t="s">
        <v>863</v>
      </c>
      <c r="C207" s="663">
        <f t="shared" si="167"/>
        <v>0</v>
      </c>
      <c r="D207" s="375">
        <f t="shared" si="166"/>
        <v>0</v>
      </c>
      <c r="E207" s="500">
        <f t="shared" si="166"/>
        <v>0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/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/>
      <c r="AO207" s="2"/>
      <c r="AP207" s="192"/>
      <c r="AQ207" s="2"/>
      <c r="AR207" s="192"/>
      <c r="AS207" s="2"/>
      <c r="AT207" s="64"/>
      <c r="AU207" s="383"/>
      <c r="AV207" s="64"/>
      <c r="AW207" s="383"/>
      <c r="AX207" s="2"/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4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4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4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4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91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85" t="s">
        <v>869</v>
      </c>
      <c r="B213" s="667" t="s">
        <v>870</v>
      </c>
      <c r="C213" s="654">
        <f t="shared" si="167"/>
        <v>0</v>
      </c>
      <c r="D213" s="655">
        <f t="shared" si="177"/>
        <v>0</v>
      </c>
      <c r="E213" s="656">
        <f t="shared" si="177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4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4"/>
      <c r="B215" s="52" t="s">
        <v>872</v>
      </c>
      <c r="C215" s="200">
        <f t="shared" si="167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4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91"/>
      <c r="B217" s="387" t="s">
        <v>874</v>
      </c>
      <c r="C217" s="378">
        <f t="shared" si="167"/>
        <v>1</v>
      </c>
      <c r="D217" s="672">
        <f>SUM(F217+H217+J217+L217+N217+P217+R217+T217+V217+X217+Z217+AB217+AD217+AF217+AH217+AJ217+AL217)</f>
        <v>1</v>
      </c>
      <c r="E217" s="387">
        <f t="shared" si="177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>
        <v>1</v>
      </c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>
        <v>0</v>
      </c>
      <c r="AO217" s="388">
        <v>0</v>
      </c>
      <c r="AP217" s="380">
        <v>1</v>
      </c>
      <c r="AQ217" s="388">
        <v>0</v>
      </c>
      <c r="AR217" s="380">
        <v>0</v>
      </c>
      <c r="AS217" s="388">
        <v>0</v>
      </c>
      <c r="AT217" s="564">
        <v>0</v>
      </c>
      <c r="AU217" s="389">
        <v>0</v>
      </c>
      <c r="AV217" s="564">
        <v>0</v>
      </c>
      <c r="AW217" s="389">
        <v>0</v>
      </c>
      <c r="AX217" s="388">
        <v>0</v>
      </c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85" t="s">
        <v>875</v>
      </c>
      <c r="B218" s="656" t="s">
        <v>876</v>
      </c>
      <c r="C218" s="654">
        <f t="shared" si="167"/>
        <v>0</v>
      </c>
      <c r="D218" s="655">
        <f>SUM(F218+H218+J218+L218+N218)</f>
        <v>0</v>
      </c>
      <c r="E218" s="656">
        <f t="shared" ref="D218:E221" si="192">SUM(G218+I218+K218+M218+O218)</f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4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4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91"/>
      <c r="B221" s="387" t="s">
        <v>879</v>
      </c>
      <c r="C221" s="378">
        <f t="shared" si="167"/>
        <v>0</v>
      </c>
      <c r="D221" s="672">
        <f t="shared" si="192"/>
        <v>0</v>
      </c>
      <c r="E221" s="387">
        <f t="shared" si="192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85" t="s">
        <v>880</v>
      </c>
      <c r="B222" s="680" t="s">
        <v>881</v>
      </c>
      <c r="C222" s="309">
        <f t="shared" si="167"/>
        <v>0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0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5"/>
      <c r="AP222" s="477"/>
      <c r="AQ222" s="107"/>
      <c r="AR222" s="290"/>
      <c r="AS222" s="107"/>
      <c r="AT222" s="65"/>
      <c r="AU222" s="637"/>
      <c r="AV222" s="245"/>
      <c r="AW222" s="637"/>
      <c r="AX222" s="107"/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4"/>
      <c r="B223" s="247" t="s">
        <v>882</v>
      </c>
      <c r="C223" s="663">
        <f t="shared" si="167"/>
        <v>3</v>
      </c>
      <c r="D223" s="664">
        <f t="shared" si="198"/>
        <v>1</v>
      </c>
      <c r="E223" s="500">
        <f t="shared" si="198"/>
        <v>2</v>
      </c>
      <c r="F223" s="346"/>
      <c r="G223" s="347"/>
      <c r="H223" s="346"/>
      <c r="I223" s="347"/>
      <c r="J223" s="346"/>
      <c r="K223" s="347"/>
      <c r="L223" s="346"/>
      <c r="M223" s="347"/>
      <c r="N223" s="346">
        <v>1</v>
      </c>
      <c r="O223" s="347"/>
      <c r="P223" s="346"/>
      <c r="Q223" s="347"/>
      <c r="R223" s="346"/>
      <c r="S223" s="347">
        <v>1</v>
      </c>
      <c r="T223" s="346"/>
      <c r="U223" s="347">
        <v>1</v>
      </c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>
        <v>0</v>
      </c>
      <c r="AO223" s="347">
        <v>0</v>
      </c>
      <c r="AP223" s="348">
        <v>0</v>
      </c>
      <c r="AQ223" s="347">
        <v>0</v>
      </c>
      <c r="AR223" s="346">
        <v>0</v>
      </c>
      <c r="AS223" s="347">
        <v>0</v>
      </c>
      <c r="AT223" s="561">
        <v>0</v>
      </c>
      <c r="AU223" s="350">
        <v>0</v>
      </c>
      <c r="AV223" s="351">
        <v>0</v>
      </c>
      <c r="AW223" s="350">
        <v>0</v>
      </c>
      <c r="AX223" s="347">
        <v>0</v>
      </c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4"/>
      <c r="B224" s="665" t="s">
        <v>883</v>
      </c>
      <c r="C224" s="663">
        <f t="shared" si="167"/>
        <v>0</v>
      </c>
      <c r="D224" s="664">
        <f t="shared" si="198"/>
        <v>0</v>
      </c>
      <c r="E224" s="500">
        <f t="shared" si="198"/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61"/>
      <c r="AU224" s="350"/>
      <c r="AV224" s="351"/>
      <c r="AW224" s="350"/>
      <c r="AX224" s="347"/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4"/>
      <c r="B225" s="665" t="s">
        <v>884</v>
      </c>
      <c r="C225" s="663">
        <f t="shared" si="167"/>
        <v>1</v>
      </c>
      <c r="D225" s="664">
        <f t="shared" si="198"/>
        <v>1</v>
      </c>
      <c r="E225" s="500">
        <f t="shared" si="198"/>
        <v>0</v>
      </c>
      <c r="F225" s="346"/>
      <c r="G225" s="347"/>
      <c r="H225" s="346"/>
      <c r="I225" s="347"/>
      <c r="J225" s="346">
        <v>1</v>
      </c>
      <c r="K225" s="347"/>
      <c r="L225" s="346"/>
      <c r="M225" s="347"/>
      <c r="N225" s="346"/>
      <c r="O225" s="347"/>
      <c r="P225" s="346"/>
      <c r="Q225" s="347"/>
      <c r="R225" s="346"/>
      <c r="S225" s="347"/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>
        <v>0</v>
      </c>
      <c r="AO225" s="347">
        <v>0</v>
      </c>
      <c r="AP225" s="348">
        <v>0</v>
      </c>
      <c r="AQ225" s="347">
        <v>0</v>
      </c>
      <c r="AR225" s="346">
        <v>0</v>
      </c>
      <c r="AS225" s="347">
        <v>0</v>
      </c>
      <c r="AT225" s="561">
        <v>0</v>
      </c>
      <c r="AU225" s="350">
        <v>0</v>
      </c>
      <c r="AV225" s="351">
        <v>0</v>
      </c>
      <c r="AW225" s="350">
        <v>0</v>
      </c>
      <c r="AX225" s="347">
        <v>0</v>
      </c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91"/>
      <c r="B226" s="681" t="s">
        <v>885</v>
      </c>
      <c r="C226" s="73">
        <f t="shared" si="167"/>
        <v>1</v>
      </c>
      <c r="D226" s="246">
        <f t="shared" si="198"/>
        <v>0</v>
      </c>
      <c r="E226" s="67">
        <f t="shared" si="198"/>
        <v>1</v>
      </c>
      <c r="F226" s="346"/>
      <c r="G226" s="347"/>
      <c r="H226" s="346"/>
      <c r="I226" s="347"/>
      <c r="J226" s="346"/>
      <c r="K226" s="347"/>
      <c r="L226" s="346"/>
      <c r="M226" s="347"/>
      <c r="N226" s="346"/>
      <c r="O226" s="347"/>
      <c r="P226" s="346"/>
      <c r="Q226" s="347"/>
      <c r="R226" s="346"/>
      <c r="S226" s="347"/>
      <c r="T226" s="346"/>
      <c r="U226" s="347"/>
      <c r="V226" s="346"/>
      <c r="W226" s="347"/>
      <c r="X226" s="346"/>
      <c r="Y226" s="347"/>
      <c r="Z226" s="346"/>
      <c r="AA226" s="347"/>
      <c r="AB226" s="346"/>
      <c r="AC226" s="347">
        <v>1</v>
      </c>
      <c r="AD226" s="346"/>
      <c r="AE226" s="347"/>
      <c r="AF226" s="346"/>
      <c r="AG226" s="347"/>
      <c r="AH226" s="346"/>
      <c r="AI226" s="347"/>
      <c r="AJ226" s="346"/>
      <c r="AK226" s="347"/>
      <c r="AL226" s="380"/>
      <c r="AM226" s="390"/>
      <c r="AN226" s="379">
        <v>0</v>
      </c>
      <c r="AO226" s="388">
        <v>0</v>
      </c>
      <c r="AP226" s="429">
        <v>0</v>
      </c>
      <c r="AQ226" s="388">
        <v>0</v>
      </c>
      <c r="AR226" s="380">
        <v>0</v>
      </c>
      <c r="AS226" s="388">
        <v>0</v>
      </c>
      <c r="AT226" s="564">
        <v>0</v>
      </c>
      <c r="AU226" s="389">
        <v>0</v>
      </c>
      <c r="AV226" s="682">
        <v>0</v>
      </c>
      <c r="AW226" s="389">
        <v>0</v>
      </c>
      <c r="AX226" s="388">
        <v>0</v>
      </c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85" t="s">
        <v>886</v>
      </c>
      <c r="B227" s="667" t="s">
        <v>887</v>
      </c>
      <c r="C227" s="654">
        <f t="shared" si="167"/>
        <v>0</v>
      </c>
      <c r="D227" s="655">
        <f t="shared" si="198"/>
        <v>0</v>
      </c>
      <c r="E227" s="656">
        <f t="shared" si="198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4"/>
      <c r="B228" s="665" t="s">
        <v>888</v>
      </c>
      <c r="C228" s="663">
        <f t="shared" si="167"/>
        <v>0</v>
      </c>
      <c r="D228" s="664">
        <f>SUM(F228+H228+J228+L228+N228+P228+R228+T228+V228+X228+Z228+AB228+AD228+AF228+AH228+AJ228+AL228)</f>
        <v>0</v>
      </c>
      <c r="E228" s="500">
        <f t="shared" si="198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91"/>
      <c r="B229" s="3025" t="s">
        <v>889</v>
      </c>
      <c r="C229" s="378">
        <f t="shared" si="167"/>
        <v>0</v>
      </c>
      <c r="D229" s="672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297" t="s">
        <v>890</v>
      </c>
      <c r="B230" s="6335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49" t="s">
        <v>891</v>
      </c>
      <c r="B231" s="6350"/>
      <c r="C231" s="309">
        <f>SUM(D231+E231)</f>
        <v>2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2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>
        <v>1</v>
      </c>
      <c r="T231" s="290"/>
      <c r="U231" s="107"/>
      <c r="V231" s="290"/>
      <c r="W231" s="107"/>
      <c r="X231" s="290"/>
      <c r="Y231" s="107"/>
      <c r="Z231" s="290"/>
      <c r="AA231" s="107">
        <v>1</v>
      </c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>
        <v>0</v>
      </c>
      <c r="AO231" s="347">
        <v>1</v>
      </c>
      <c r="AP231" s="346">
        <v>0</v>
      </c>
      <c r="AQ231" s="347">
        <v>0</v>
      </c>
      <c r="AR231" s="346">
        <v>0</v>
      </c>
      <c r="AS231" s="347">
        <v>0</v>
      </c>
      <c r="AT231" s="561">
        <v>0</v>
      </c>
      <c r="AU231" s="350">
        <v>0</v>
      </c>
      <c r="AV231" s="561">
        <v>0</v>
      </c>
      <c r="AW231" s="350">
        <v>0</v>
      </c>
      <c r="AX231" s="347">
        <v>0</v>
      </c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5969" t="s">
        <v>892</v>
      </c>
      <c r="B232" s="5970"/>
      <c r="C232" s="663">
        <f t="shared" si="167"/>
        <v>0</v>
      </c>
      <c r="D232" s="664">
        <f t="shared" si="198"/>
        <v>0</v>
      </c>
      <c r="E232" s="500">
        <f t="shared" si="198"/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/>
      <c r="AO232" s="347"/>
      <c r="AP232" s="346"/>
      <c r="AQ232" s="347"/>
      <c r="AR232" s="346"/>
      <c r="AS232" s="347"/>
      <c r="AT232" s="561"/>
      <c r="AU232" s="350"/>
      <c r="AV232" s="561"/>
      <c r="AW232" s="350"/>
      <c r="AX232" s="347"/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5969" t="s">
        <v>893</v>
      </c>
      <c r="B233" s="5970"/>
      <c r="C233" s="663">
        <f t="shared" si="167"/>
        <v>0</v>
      </c>
      <c r="D233" s="664">
        <f t="shared" si="198"/>
        <v>0</v>
      </c>
      <c r="E233" s="500">
        <f t="shared" si="198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295" t="s">
        <v>894</v>
      </c>
      <c r="B234" s="6296"/>
      <c r="C234" s="200">
        <f t="shared" si="167"/>
        <v>0</v>
      </c>
      <c r="D234" s="375">
        <f t="shared" si="198"/>
        <v>0</v>
      </c>
      <c r="E234" s="52">
        <f t="shared" si="198"/>
        <v>0</v>
      </c>
      <c r="F234" s="380"/>
      <c r="G234" s="388"/>
      <c r="H234" s="380"/>
      <c r="I234" s="388"/>
      <c r="J234" s="380"/>
      <c r="K234" s="388"/>
      <c r="L234" s="380"/>
      <c r="M234" s="388"/>
      <c r="N234" s="380"/>
      <c r="O234" s="388"/>
      <c r="P234" s="380"/>
      <c r="Q234" s="388"/>
      <c r="R234" s="380"/>
      <c r="S234" s="388"/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/>
      <c r="AO234" s="388"/>
      <c r="AP234" s="380"/>
      <c r="AQ234" s="388"/>
      <c r="AR234" s="380"/>
      <c r="AS234" s="388"/>
      <c r="AT234" s="564"/>
      <c r="AU234" s="389"/>
      <c r="AV234" s="564"/>
      <c r="AW234" s="389"/>
      <c r="AX234" s="388"/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85" t="s">
        <v>895</v>
      </c>
      <c r="B235" s="680" t="s">
        <v>896</v>
      </c>
      <c r="C235" s="654">
        <f t="shared" si="167"/>
        <v>0</v>
      </c>
      <c r="D235" s="655">
        <f t="shared" si="198"/>
        <v>0</v>
      </c>
      <c r="E235" s="688">
        <f t="shared" si="198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4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4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4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91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51" t="s">
        <v>901</v>
      </c>
      <c r="B240" s="6352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291" t="s">
        <v>902</v>
      </c>
      <c r="B241" s="6292"/>
      <c r="C241" s="378">
        <f t="shared" si="167"/>
        <v>0</v>
      </c>
      <c r="D241" s="672">
        <f t="shared" si="198"/>
        <v>0</v>
      </c>
      <c r="E241" s="387">
        <f t="shared" si="198"/>
        <v>0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/>
      <c r="Q241" s="388"/>
      <c r="R241" s="380"/>
      <c r="S241" s="388"/>
      <c r="T241" s="380"/>
      <c r="U241" s="388"/>
      <c r="V241" s="380"/>
      <c r="W241" s="388"/>
      <c r="X241" s="380"/>
      <c r="Y241" s="388"/>
      <c r="Z241" s="380"/>
      <c r="AA241" s="388"/>
      <c r="AB241" s="380"/>
      <c r="AC241" s="388"/>
      <c r="AD241" s="380"/>
      <c r="AE241" s="388"/>
      <c r="AF241" s="380"/>
      <c r="AG241" s="388"/>
      <c r="AH241" s="380"/>
      <c r="AI241" s="388"/>
      <c r="AJ241" s="380"/>
      <c r="AK241" s="388"/>
      <c r="AL241" s="380"/>
      <c r="AM241" s="564"/>
      <c r="AN241" s="692"/>
      <c r="AO241" s="693"/>
      <c r="AP241" s="380"/>
      <c r="AQ241" s="388"/>
      <c r="AR241" s="380"/>
      <c r="AS241" s="388"/>
      <c r="AT241" s="564"/>
      <c r="AU241" s="389"/>
      <c r="AV241" s="564"/>
      <c r="AW241" s="389"/>
      <c r="AX241" s="388"/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944" t="s">
        <v>904</v>
      </c>
      <c r="B243" s="6243"/>
      <c r="C243" s="6149" t="s">
        <v>77</v>
      </c>
      <c r="D243" s="6149"/>
      <c r="E243" s="6149"/>
      <c r="F243" s="6149" t="s">
        <v>343</v>
      </c>
      <c r="G243" s="6149"/>
      <c r="H243" s="6149" t="s">
        <v>326</v>
      </c>
      <c r="I243" s="6149"/>
      <c r="J243" s="6149" t="s">
        <v>94</v>
      </c>
      <c r="K243" s="6149"/>
      <c r="L243" s="6149" t="s">
        <v>44</v>
      </c>
      <c r="M243" s="6149"/>
      <c r="N243" s="6143" t="s">
        <v>45</v>
      </c>
      <c r="O243" s="6180"/>
      <c r="P243" s="6151" t="s">
        <v>46</v>
      </c>
      <c r="Q243" s="6151"/>
      <c r="R243" s="6151" t="s">
        <v>47</v>
      </c>
      <c r="S243" s="6151"/>
      <c r="T243" s="6151" t="s">
        <v>48</v>
      </c>
      <c r="U243" s="6151"/>
      <c r="V243" s="6151" t="s">
        <v>49</v>
      </c>
      <c r="W243" s="6151"/>
      <c r="X243" s="6151" t="s">
        <v>50</v>
      </c>
      <c r="Y243" s="6151"/>
      <c r="Z243" s="6151" t="s">
        <v>51</v>
      </c>
      <c r="AA243" s="6151"/>
      <c r="AB243" s="6151" t="s">
        <v>52</v>
      </c>
      <c r="AC243" s="6151"/>
      <c r="AD243" s="6151" t="s">
        <v>53</v>
      </c>
      <c r="AE243" s="6151"/>
      <c r="AF243" s="6151" t="s">
        <v>54</v>
      </c>
      <c r="AG243" s="6151"/>
      <c r="AH243" s="6151" t="s">
        <v>55</v>
      </c>
      <c r="AI243" s="6151"/>
      <c r="AJ243" s="6151" t="s">
        <v>56</v>
      </c>
      <c r="AK243" s="6151"/>
      <c r="AL243" s="6151" t="s">
        <v>57</v>
      </c>
      <c r="AM243" s="6276"/>
      <c r="AN243" s="6339" t="s">
        <v>905</v>
      </c>
      <c r="AO243" s="6247"/>
      <c r="AP243" s="6278"/>
      <c r="AQ243" s="6354" t="s">
        <v>453</v>
      </c>
      <c r="AR243" s="6347" t="s">
        <v>454</v>
      </c>
      <c r="AS243" s="6151" t="s">
        <v>36</v>
      </c>
      <c r="AT243" s="6151"/>
      <c r="AU243" s="6186" t="s">
        <v>455</v>
      </c>
      <c r="AV243" s="6243" t="s">
        <v>35</v>
      </c>
      <c r="AW243" s="6186" t="s">
        <v>37</v>
      </c>
      <c r="AX243" s="6243" t="s">
        <v>906</v>
      </c>
    </row>
    <row r="244" spans="1:103" ht="27" customHeight="1" x14ac:dyDescent="0.25">
      <c r="A244" s="5796"/>
      <c r="B244" s="5760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55"/>
      <c r="AR244" s="6348"/>
      <c r="AS244" s="641" t="s">
        <v>58</v>
      </c>
      <c r="AT244" s="642" t="s">
        <v>59</v>
      </c>
      <c r="AU244" s="5835"/>
      <c r="AV244" s="5760"/>
      <c r="AW244" s="5835"/>
      <c r="AX244" s="5760"/>
    </row>
    <row r="245" spans="1:103" s="6" customFormat="1" ht="18" customHeight="1" x14ac:dyDescent="0.25">
      <c r="A245" s="6353" t="s">
        <v>908</v>
      </c>
      <c r="B245" s="6342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43" t="s">
        <v>849</v>
      </c>
      <c r="B246" s="6344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85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474"/>
      <c r="I247" s="576"/>
      <c r="J247" s="474"/>
      <c r="K247" s="576"/>
      <c r="L247" s="474"/>
      <c r="M247" s="576"/>
      <c r="N247" s="474"/>
      <c r="O247" s="576"/>
      <c r="P247" s="474"/>
      <c r="Q247" s="576"/>
      <c r="R247" s="474"/>
      <c r="S247" s="576"/>
      <c r="T247" s="474"/>
      <c r="U247" s="576"/>
      <c r="V247" s="474"/>
      <c r="W247" s="576"/>
      <c r="X247" s="474"/>
      <c r="Y247" s="576"/>
      <c r="Z247" s="474"/>
      <c r="AA247" s="576"/>
      <c r="AB247" s="474"/>
      <c r="AC247" s="576"/>
      <c r="AD247" s="474"/>
      <c r="AE247" s="576"/>
      <c r="AF247" s="474"/>
      <c r="AG247" s="576"/>
      <c r="AH247" s="474"/>
      <c r="AI247" s="576"/>
      <c r="AJ247" s="474"/>
      <c r="AK247" s="576"/>
      <c r="AL247" s="474"/>
      <c r="AM247" s="559"/>
      <c r="AN247" s="497"/>
      <c r="AO247" s="477"/>
      <c r="AP247" s="476"/>
      <c r="AQ247" s="477"/>
      <c r="AR247" s="475"/>
      <c r="AS247" s="474"/>
      <c r="AT247" s="576"/>
      <c r="AU247" s="477"/>
      <c r="AV247" s="475"/>
      <c r="AW247" s="477"/>
      <c r="AX247" s="475"/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91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85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91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85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91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3" t="s">
        <v>855</v>
      </c>
      <c r="B253" s="6334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85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91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0</v>
      </c>
      <c r="D256" s="614">
        <f t="shared" si="226"/>
        <v>0</v>
      </c>
      <c r="E256" s="615">
        <f t="shared" si="226"/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85" t="s">
        <v>860</v>
      </c>
      <c r="B257" s="108" t="s">
        <v>861</v>
      </c>
      <c r="C257" s="309">
        <f t="shared" si="227"/>
        <v>0</v>
      </c>
      <c r="D257" s="657">
        <f t="shared" si="226"/>
        <v>0</v>
      </c>
      <c r="E257" s="108">
        <f t="shared" si="226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4"/>
      <c r="B258" s="500" t="s">
        <v>862</v>
      </c>
      <c r="C258" s="663">
        <f t="shared" si="227"/>
        <v>0</v>
      </c>
      <c r="D258" s="664">
        <f t="shared" si="226"/>
        <v>0</v>
      </c>
      <c r="E258" s="500">
        <f t="shared" si="226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4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4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4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4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4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91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85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4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4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4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91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85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4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4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91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85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4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4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4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91"/>
      <c r="B278" s="681" t="s">
        <v>885</v>
      </c>
      <c r="C278" s="73">
        <f t="shared" si="227"/>
        <v>0</v>
      </c>
      <c r="D278" s="246">
        <f t="shared" si="246"/>
        <v>0</v>
      </c>
      <c r="E278" s="67">
        <f t="shared" si="246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85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4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91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297" t="s">
        <v>890</v>
      </c>
      <c r="B282" s="6335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49" t="s">
        <v>891</v>
      </c>
      <c r="B283" s="6350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5969" t="s">
        <v>892</v>
      </c>
      <c r="B284" s="5970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5969" t="s">
        <v>893</v>
      </c>
      <c r="B285" s="5970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295" t="s">
        <v>894</v>
      </c>
      <c r="B286" s="6296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85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4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4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4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91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51" t="s">
        <v>901</v>
      </c>
      <c r="B292" s="635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291" t="s">
        <v>902</v>
      </c>
      <c r="B293" s="6292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56" t="s">
        <v>913</v>
      </c>
      <c r="B295" s="6359" t="s">
        <v>914</v>
      </c>
      <c r="C295" s="5944" t="s">
        <v>28</v>
      </c>
      <c r="D295" s="6242"/>
      <c r="E295" s="6243"/>
      <c r="F295" s="6362" t="s">
        <v>101</v>
      </c>
      <c r="G295" s="6363"/>
      <c r="H295" s="6363"/>
      <c r="I295" s="6363"/>
      <c r="J295" s="6363"/>
      <c r="K295" s="6363"/>
      <c r="L295" s="6363"/>
      <c r="M295" s="6363"/>
      <c r="N295" s="6363"/>
      <c r="O295" s="6363"/>
      <c r="P295" s="6363"/>
      <c r="Q295" s="6363"/>
      <c r="R295" s="6363"/>
      <c r="S295" s="6363"/>
      <c r="T295" s="6363"/>
      <c r="U295" s="6363"/>
      <c r="V295" s="6363"/>
      <c r="W295" s="6363"/>
      <c r="X295" s="6363"/>
      <c r="Y295" s="6363"/>
      <c r="Z295" s="6363"/>
      <c r="AA295" s="6363"/>
      <c r="AB295" s="6363"/>
      <c r="AC295" s="6363"/>
      <c r="AD295" s="6363"/>
      <c r="AE295" s="6363"/>
      <c r="AF295" s="6363"/>
      <c r="AG295" s="6363"/>
      <c r="AH295" s="6363"/>
      <c r="AI295" s="6363"/>
      <c r="AJ295" s="6363"/>
      <c r="AK295" s="6364"/>
      <c r="AL295" s="6249" t="s">
        <v>36</v>
      </c>
      <c r="AM295" s="6213" t="s">
        <v>37</v>
      </c>
      <c r="AN295" s="6213" t="s">
        <v>455</v>
      </c>
      <c r="AO295" s="6243" t="s">
        <v>35</v>
      </c>
    </row>
    <row r="296" spans="1:101" x14ac:dyDescent="0.25">
      <c r="A296" s="6357"/>
      <c r="B296" s="6360"/>
      <c r="C296" s="5796"/>
      <c r="D296" s="5882"/>
      <c r="E296" s="5760"/>
      <c r="F296" s="6149" t="s">
        <v>326</v>
      </c>
      <c r="G296" s="6149"/>
      <c r="H296" s="6149" t="s">
        <v>94</v>
      </c>
      <c r="I296" s="6149"/>
      <c r="J296" s="6149" t="s">
        <v>44</v>
      </c>
      <c r="K296" s="6149"/>
      <c r="L296" s="6143" t="s">
        <v>45</v>
      </c>
      <c r="M296" s="6180"/>
      <c r="N296" s="6151" t="s">
        <v>46</v>
      </c>
      <c r="O296" s="6151"/>
      <c r="P296" s="6151" t="s">
        <v>47</v>
      </c>
      <c r="Q296" s="6151"/>
      <c r="R296" s="6151" t="s">
        <v>48</v>
      </c>
      <c r="S296" s="6151"/>
      <c r="T296" s="6151" t="s">
        <v>49</v>
      </c>
      <c r="U296" s="6151"/>
      <c r="V296" s="6151" t="s">
        <v>50</v>
      </c>
      <c r="W296" s="6151"/>
      <c r="X296" s="6151" t="s">
        <v>51</v>
      </c>
      <c r="Y296" s="6151"/>
      <c r="Z296" s="6151" t="s">
        <v>52</v>
      </c>
      <c r="AA296" s="6151"/>
      <c r="AB296" s="6151" t="s">
        <v>53</v>
      </c>
      <c r="AC296" s="6151"/>
      <c r="AD296" s="6151" t="s">
        <v>54</v>
      </c>
      <c r="AE296" s="6151"/>
      <c r="AF296" s="6151" t="s">
        <v>55</v>
      </c>
      <c r="AG296" s="6151"/>
      <c r="AH296" s="6151" t="s">
        <v>56</v>
      </c>
      <c r="AI296" s="6151"/>
      <c r="AJ296" s="6151" t="s">
        <v>57</v>
      </c>
      <c r="AK296" s="6152"/>
      <c r="AL296" s="5766"/>
      <c r="AM296" s="6118"/>
      <c r="AN296" s="6118"/>
      <c r="AO296" s="5759"/>
    </row>
    <row r="297" spans="1:101" ht="26.25" customHeight="1" x14ac:dyDescent="0.25">
      <c r="A297" s="6358"/>
      <c r="B297" s="6361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67"/>
      <c r="AM297" s="5818"/>
      <c r="AN297" s="5818"/>
      <c r="AO297" s="5760"/>
    </row>
    <row r="298" spans="1:101" ht="15" customHeight="1" x14ac:dyDescent="0.25">
      <c r="A298" s="636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6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6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6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944" t="s">
        <v>918</v>
      </c>
      <c r="B303" s="6243"/>
      <c r="C303" s="6149" t="s">
        <v>192</v>
      </c>
      <c r="D303" s="6149"/>
      <c r="E303" s="6149"/>
      <c r="F303" s="6143" t="s">
        <v>101</v>
      </c>
      <c r="G303" s="6266"/>
      <c r="H303" s="6266"/>
      <c r="I303" s="6266"/>
      <c r="J303" s="6266"/>
      <c r="K303" s="6266"/>
      <c r="L303" s="6266"/>
      <c r="M303" s="6266"/>
      <c r="N303" s="6266"/>
      <c r="O303" s="6266"/>
      <c r="P303" s="6266"/>
      <c r="Q303" s="6266"/>
      <c r="R303" s="6266"/>
      <c r="S303" s="6266"/>
      <c r="T303" s="6266"/>
      <c r="U303" s="6266"/>
      <c r="V303" s="6266"/>
      <c r="W303" s="6266"/>
      <c r="X303" s="6266"/>
      <c r="Y303" s="6266"/>
      <c r="Z303" s="6266"/>
      <c r="AA303" s="6266"/>
      <c r="AB303" s="6266"/>
      <c r="AC303" s="6266"/>
      <c r="AD303" s="6266"/>
      <c r="AE303" s="6266"/>
      <c r="AF303" s="6266"/>
      <c r="AG303" s="6266"/>
      <c r="AH303" s="6266"/>
      <c r="AI303" s="6266"/>
      <c r="AJ303" s="6266"/>
      <c r="AK303" s="6266"/>
      <c r="AL303" s="6266"/>
      <c r="AM303" s="6179"/>
      <c r="AN303" s="6247" t="s">
        <v>905</v>
      </c>
      <c r="AO303" s="6247"/>
      <c r="AP303" s="6277"/>
      <c r="AQ303" s="5944" t="s">
        <v>457</v>
      </c>
      <c r="AR303" s="6243"/>
      <c r="AS303" s="6186" t="s">
        <v>36</v>
      </c>
      <c r="AT303" s="6213" t="s">
        <v>37</v>
      </c>
      <c r="AU303" s="6213" t="s">
        <v>34</v>
      </c>
      <c r="AV303" s="6243" t="s">
        <v>35</v>
      </c>
    </row>
    <row r="304" spans="1:101" x14ac:dyDescent="0.25">
      <c r="A304" s="5776"/>
      <c r="B304" s="5759"/>
      <c r="C304" s="6149"/>
      <c r="D304" s="6149"/>
      <c r="E304" s="6149"/>
      <c r="F304" s="6149" t="s">
        <v>343</v>
      </c>
      <c r="G304" s="6149"/>
      <c r="H304" s="6149" t="s">
        <v>326</v>
      </c>
      <c r="I304" s="6149"/>
      <c r="J304" s="6149" t="s">
        <v>94</v>
      </c>
      <c r="K304" s="6149"/>
      <c r="L304" s="6149" t="s">
        <v>44</v>
      </c>
      <c r="M304" s="6149"/>
      <c r="N304" s="6143" t="s">
        <v>45</v>
      </c>
      <c r="O304" s="6180"/>
      <c r="P304" s="6151" t="s">
        <v>46</v>
      </c>
      <c r="Q304" s="6151"/>
      <c r="R304" s="6151" t="s">
        <v>47</v>
      </c>
      <c r="S304" s="6151"/>
      <c r="T304" s="6151" t="s">
        <v>48</v>
      </c>
      <c r="U304" s="6151"/>
      <c r="V304" s="6151" t="s">
        <v>49</v>
      </c>
      <c r="W304" s="6151"/>
      <c r="X304" s="6151" t="s">
        <v>50</v>
      </c>
      <c r="Y304" s="6151"/>
      <c r="Z304" s="6151" t="s">
        <v>51</v>
      </c>
      <c r="AA304" s="6151"/>
      <c r="AB304" s="6151" t="s">
        <v>52</v>
      </c>
      <c r="AC304" s="6151"/>
      <c r="AD304" s="6151" t="s">
        <v>53</v>
      </c>
      <c r="AE304" s="6151"/>
      <c r="AF304" s="6151" t="s">
        <v>54</v>
      </c>
      <c r="AG304" s="6151"/>
      <c r="AH304" s="6151" t="s">
        <v>55</v>
      </c>
      <c r="AI304" s="6151"/>
      <c r="AJ304" s="6151" t="s">
        <v>56</v>
      </c>
      <c r="AK304" s="6151"/>
      <c r="AL304" s="6151" t="s">
        <v>57</v>
      </c>
      <c r="AM304" s="6152"/>
      <c r="AN304" s="6224" t="s">
        <v>919</v>
      </c>
      <c r="AO304" s="6224" t="s">
        <v>920</v>
      </c>
      <c r="AP304" s="6243" t="s">
        <v>921</v>
      </c>
      <c r="AQ304" s="5796"/>
      <c r="AR304" s="5760"/>
      <c r="AS304" s="5834"/>
      <c r="AT304" s="6118"/>
      <c r="AU304" s="6118"/>
      <c r="AV304" s="5759"/>
    </row>
    <row r="305" spans="1:99" ht="21.75" customHeight="1" x14ac:dyDescent="0.25">
      <c r="A305" s="5796"/>
      <c r="B305" s="5760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5838"/>
      <c r="AO305" s="5838"/>
      <c r="AP305" s="5760"/>
      <c r="AQ305" s="607" t="s">
        <v>462</v>
      </c>
      <c r="AR305" s="556" t="s">
        <v>463</v>
      </c>
      <c r="AS305" s="5835"/>
      <c r="AT305" s="5818"/>
      <c r="AU305" s="5818"/>
      <c r="AV305" s="5760"/>
    </row>
    <row r="306" spans="1:99" s="6" customFormat="1" ht="18" customHeight="1" x14ac:dyDescent="0.2">
      <c r="A306" s="6276" t="s">
        <v>922</v>
      </c>
      <c r="B306" s="6277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62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62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62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62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62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62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62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62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67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68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62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62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62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62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62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62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62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67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944" t="s">
        <v>285</v>
      </c>
      <c r="B326" s="6243"/>
      <c r="C326" s="6307" t="s">
        <v>192</v>
      </c>
      <c r="D326" s="6223"/>
      <c r="E326" s="6308"/>
      <c r="F326" s="6143" t="s">
        <v>101</v>
      </c>
      <c r="G326" s="6266"/>
      <c r="H326" s="6266"/>
      <c r="I326" s="6266"/>
      <c r="J326" s="6266"/>
      <c r="K326" s="6266"/>
      <c r="L326" s="6266"/>
      <c r="M326" s="6266"/>
      <c r="N326" s="6266"/>
      <c r="O326" s="6266"/>
      <c r="P326" s="6266"/>
      <c r="Q326" s="6266"/>
      <c r="R326" s="6266"/>
      <c r="S326" s="6266"/>
      <c r="T326" s="6266"/>
      <c r="U326" s="6266"/>
      <c r="V326" s="6266"/>
      <c r="W326" s="6266"/>
      <c r="X326" s="6266"/>
      <c r="Y326" s="6266"/>
      <c r="Z326" s="6266"/>
      <c r="AA326" s="6266"/>
      <c r="AB326" s="6266"/>
      <c r="AC326" s="6266"/>
      <c r="AD326" s="6266"/>
      <c r="AE326" s="6266"/>
      <c r="AF326" s="6266"/>
      <c r="AG326" s="6266"/>
      <c r="AH326" s="6266"/>
      <c r="AI326" s="6266"/>
      <c r="AJ326" s="6266"/>
      <c r="AK326" s="6266"/>
      <c r="AL326" s="6266"/>
      <c r="AM326" s="6266"/>
      <c r="AN326" s="6266"/>
      <c r="AO326" s="6266"/>
      <c r="AP326" s="6266"/>
      <c r="AQ326" s="6179"/>
      <c r="AR326" s="6242" t="s">
        <v>457</v>
      </c>
      <c r="AS326" s="6243"/>
      <c r="AT326" s="6186" t="s">
        <v>36</v>
      </c>
      <c r="AU326" s="6213" t="s">
        <v>37</v>
      </c>
      <c r="AV326" s="6213" t="s">
        <v>34</v>
      </c>
      <c r="AW326" s="6243" t="s">
        <v>35</v>
      </c>
    </row>
    <row r="327" spans="1:99" x14ac:dyDescent="0.25">
      <c r="A327" s="5776"/>
      <c r="B327" s="5759"/>
      <c r="C327" s="6309"/>
      <c r="D327" s="5841"/>
      <c r="E327" s="6310"/>
      <c r="F327" s="6276" t="s">
        <v>934</v>
      </c>
      <c r="G327" s="6247"/>
      <c r="H327" s="6276" t="s">
        <v>935</v>
      </c>
      <c r="I327" s="6247"/>
      <c r="J327" s="6276" t="s">
        <v>936</v>
      </c>
      <c r="K327" s="6247"/>
      <c r="L327" s="6276" t="s">
        <v>937</v>
      </c>
      <c r="M327" s="6247"/>
      <c r="N327" s="6276" t="s">
        <v>326</v>
      </c>
      <c r="O327" s="6247"/>
      <c r="P327" s="6276" t="s">
        <v>94</v>
      </c>
      <c r="Q327" s="6247"/>
      <c r="R327" s="6276" t="s">
        <v>44</v>
      </c>
      <c r="S327" s="6247"/>
      <c r="T327" s="6276" t="s">
        <v>45</v>
      </c>
      <c r="U327" s="6247"/>
      <c r="V327" s="6276" t="s">
        <v>46</v>
      </c>
      <c r="W327" s="6277"/>
      <c r="X327" s="6276" t="s">
        <v>47</v>
      </c>
      <c r="Y327" s="6277"/>
      <c r="Z327" s="6276" t="s">
        <v>48</v>
      </c>
      <c r="AA327" s="6277"/>
      <c r="AB327" s="6276" t="s">
        <v>49</v>
      </c>
      <c r="AC327" s="6277"/>
      <c r="AD327" s="6276" t="s">
        <v>50</v>
      </c>
      <c r="AE327" s="6277"/>
      <c r="AF327" s="6276" t="s">
        <v>51</v>
      </c>
      <c r="AG327" s="6277"/>
      <c r="AH327" s="6276" t="s">
        <v>52</v>
      </c>
      <c r="AI327" s="6277"/>
      <c r="AJ327" s="6276" t="s">
        <v>53</v>
      </c>
      <c r="AK327" s="6277"/>
      <c r="AL327" s="6276" t="s">
        <v>54</v>
      </c>
      <c r="AM327" s="6277"/>
      <c r="AN327" s="6276" t="s">
        <v>55</v>
      </c>
      <c r="AO327" s="6277"/>
      <c r="AP327" s="6276" t="s">
        <v>938</v>
      </c>
      <c r="AQ327" s="6278"/>
      <c r="AR327" s="5882"/>
      <c r="AS327" s="5760"/>
      <c r="AT327" s="5834"/>
      <c r="AU327" s="6118"/>
      <c r="AV327" s="6118"/>
      <c r="AW327" s="5759"/>
    </row>
    <row r="328" spans="1:99" ht="25.5" customHeight="1" x14ac:dyDescent="0.25">
      <c r="A328" s="5796"/>
      <c r="B328" s="5760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5835"/>
      <c r="AU328" s="5818"/>
      <c r="AV328" s="5818"/>
      <c r="AW328" s="5760"/>
    </row>
    <row r="329" spans="1:99" x14ac:dyDescent="0.25">
      <c r="A329" s="6185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91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69" t="s">
        <v>940</v>
      </c>
      <c r="B331" s="6370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71" t="s">
        <v>941</v>
      </c>
      <c r="B332" s="6371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51" t="s">
        <v>942</v>
      </c>
      <c r="B333" s="635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72" t="s">
        <v>943</v>
      </c>
      <c r="B334" s="6373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4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4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4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4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91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44" t="s">
        <v>285</v>
      </c>
      <c r="B341" s="6243"/>
      <c r="C341" s="6149" t="s">
        <v>192</v>
      </c>
      <c r="D341" s="6149"/>
      <c r="E341" s="6149"/>
      <c r="F341" s="6143" t="s">
        <v>101</v>
      </c>
      <c r="G341" s="6266"/>
      <c r="H341" s="6266"/>
      <c r="I341" s="6266"/>
      <c r="J341" s="6266"/>
      <c r="K341" s="6266"/>
      <c r="L341" s="6266"/>
      <c r="M341" s="6266"/>
      <c r="N341" s="6266"/>
      <c r="O341" s="6266"/>
      <c r="P341" s="6266"/>
      <c r="Q341" s="6266"/>
      <c r="R341" s="6266"/>
      <c r="S341" s="6266"/>
      <c r="T341" s="6266"/>
      <c r="U341" s="6266"/>
      <c r="V341" s="6266"/>
      <c r="W341" s="6266"/>
      <c r="X341" s="6266"/>
      <c r="Y341" s="6266"/>
      <c r="Z341" s="6266"/>
      <c r="AA341" s="6266"/>
      <c r="AB341" s="6266"/>
      <c r="AC341" s="6266"/>
      <c r="AD341" s="6266"/>
      <c r="AE341" s="6266"/>
      <c r="AF341" s="6266"/>
      <c r="AG341" s="6179"/>
      <c r="AH341" s="6242" t="s">
        <v>457</v>
      </c>
      <c r="AI341" s="6243"/>
      <c r="AJ341" s="6186" t="s">
        <v>36</v>
      </c>
      <c r="AK341" s="6243" t="s">
        <v>37</v>
      </c>
    </row>
    <row r="342" spans="1:99" x14ac:dyDescent="0.25">
      <c r="A342" s="5776"/>
      <c r="B342" s="5759"/>
      <c r="C342" s="6149"/>
      <c r="D342" s="6149"/>
      <c r="E342" s="6149"/>
      <c r="F342" s="6149" t="s">
        <v>44</v>
      </c>
      <c r="G342" s="6149"/>
      <c r="H342" s="6143" t="s">
        <v>45</v>
      </c>
      <c r="I342" s="6180"/>
      <c r="J342" s="6151" t="s">
        <v>46</v>
      </c>
      <c r="K342" s="6151"/>
      <c r="L342" s="6151" t="s">
        <v>47</v>
      </c>
      <c r="M342" s="6151"/>
      <c r="N342" s="6151" t="s">
        <v>48</v>
      </c>
      <c r="O342" s="6151"/>
      <c r="P342" s="6151" t="s">
        <v>49</v>
      </c>
      <c r="Q342" s="6151"/>
      <c r="R342" s="6151" t="s">
        <v>50</v>
      </c>
      <c r="S342" s="6151"/>
      <c r="T342" s="6151" t="s">
        <v>51</v>
      </c>
      <c r="U342" s="6151"/>
      <c r="V342" s="6151" t="s">
        <v>52</v>
      </c>
      <c r="W342" s="6151"/>
      <c r="X342" s="6151" t="s">
        <v>53</v>
      </c>
      <c r="Y342" s="6151"/>
      <c r="Z342" s="6151" t="s">
        <v>54</v>
      </c>
      <c r="AA342" s="6151"/>
      <c r="AB342" s="6151" t="s">
        <v>55</v>
      </c>
      <c r="AC342" s="6151"/>
      <c r="AD342" s="6151" t="s">
        <v>56</v>
      </c>
      <c r="AE342" s="6151"/>
      <c r="AF342" s="6151" t="s">
        <v>57</v>
      </c>
      <c r="AG342" s="6152"/>
      <c r="AH342" s="5882"/>
      <c r="AI342" s="5760"/>
      <c r="AJ342" s="5834"/>
      <c r="AK342" s="5759"/>
    </row>
    <row r="343" spans="1:99" x14ac:dyDescent="0.25">
      <c r="A343" s="5796"/>
      <c r="B343" s="5760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5835"/>
      <c r="AK343" s="5760"/>
    </row>
    <row r="344" spans="1:99" x14ac:dyDescent="0.25">
      <c r="A344" s="6272" t="s">
        <v>939</v>
      </c>
      <c r="B344" s="6272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2" t="s">
        <v>941</v>
      </c>
      <c r="B345" s="6272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2" t="s">
        <v>950</v>
      </c>
      <c r="B346" s="6272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90" t="s">
        <v>219</v>
      </c>
      <c r="B348" s="6380" t="s">
        <v>452</v>
      </c>
      <c r="C348" s="6381"/>
      <c r="D348" s="6382"/>
      <c r="E348" s="6383" t="s">
        <v>101</v>
      </c>
      <c r="F348" s="6384"/>
      <c r="G348" s="6384"/>
      <c r="H348" s="6384"/>
      <c r="I348" s="6384"/>
      <c r="J348" s="6384"/>
      <c r="K348" s="6384"/>
      <c r="L348" s="6384"/>
      <c r="M348" s="6384"/>
      <c r="N348" s="158"/>
      <c r="O348" s="6387" t="s">
        <v>952</v>
      </c>
      <c r="P348" s="6378" t="s">
        <v>953</v>
      </c>
      <c r="Q348" s="6385" t="s">
        <v>954</v>
      </c>
      <c r="R348" s="6387" t="s">
        <v>36</v>
      </c>
      <c r="S348" s="6243" t="s">
        <v>37</v>
      </c>
      <c r="T348" s="6307" t="s">
        <v>457</v>
      </c>
      <c r="U348" s="6308"/>
    </row>
    <row r="349" spans="1:99" x14ac:dyDescent="0.25">
      <c r="A349" s="5851"/>
      <c r="B349" s="5796"/>
      <c r="C349" s="5882"/>
      <c r="D349" s="5760"/>
      <c r="E349" s="6276" t="s">
        <v>343</v>
      </c>
      <c r="F349" s="6277"/>
      <c r="G349" s="6276" t="s">
        <v>326</v>
      </c>
      <c r="H349" s="6277"/>
      <c r="I349" s="6276" t="s">
        <v>94</v>
      </c>
      <c r="J349" s="6277"/>
      <c r="K349" s="6276" t="s">
        <v>44</v>
      </c>
      <c r="L349" s="6277"/>
      <c r="M349" s="6276" t="s">
        <v>45</v>
      </c>
      <c r="N349" s="6247"/>
      <c r="O349" s="6388"/>
      <c r="P349" s="6379"/>
      <c r="Q349" s="5989"/>
      <c r="R349" s="6388"/>
      <c r="S349" s="5759"/>
      <c r="T349" s="6309"/>
      <c r="U349" s="6310"/>
    </row>
    <row r="350" spans="1:99" ht="28.5" customHeight="1" x14ac:dyDescent="0.25">
      <c r="A350" s="575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389"/>
      <c r="P350" s="5924"/>
      <c r="Q350" s="6386"/>
      <c r="R350" s="6389"/>
      <c r="S350" s="5760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90" t="s">
        <v>219</v>
      </c>
      <c r="B354" s="6190" t="s">
        <v>451</v>
      </c>
      <c r="C354" s="6151" t="s">
        <v>452</v>
      </c>
      <c r="D354" s="6151"/>
      <c r="E354" s="6151"/>
      <c r="F354" s="6276" t="s">
        <v>101</v>
      </c>
      <c r="G354" s="6188"/>
      <c r="H354" s="6188"/>
      <c r="I354" s="6188"/>
      <c r="J354" s="6188"/>
      <c r="K354" s="6188"/>
      <c r="L354" s="6188"/>
      <c r="M354" s="6188"/>
      <c r="N354" s="6188"/>
      <c r="O354" s="6188"/>
      <c r="P354" s="6188"/>
      <c r="Q354" s="6188"/>
      <c r="R354" s="6188"/>
      <c r="S354" s="6188"/>
      <c r="T354" s="6188"/>
      <c r="U354" s="6188"/>
      <c r="V354" s="6188"/>
      <c r="W354" s="6188"/>
      <c r="X354" s="6188"/>
      <c r="Y354" s="6188"/>
      <c r="Z354" s="6188"/>
      <c r="AA354" s="6188"/>
      <c r="AB354" s="6188"/>
      <c r="AC354" s="6188"/>
      <c r="AD354" s="6188"/>
      <c r="AE354" s="6188"/>
      <c r="AF354" s="6188"/>
      <c r="AG354" s="6278"/>
      <c r="AH354" s="6249" t="s">
        <v>36</v>
      </c>
      <c r="AI354" s="6250" t="s">
        <v>37</v>
      </c>
      <c r="AJ354" s="6247" t="s">
        <v>956</v>
      </c>
      <c r="AK354" s="6247"/>
      <c r="AL354" s="6277"/>
      <c r="AM354" s="6190" t="s">
        <v>957</v>
      </c>
    </row>
    <row r="355" spans="1:94" x14ac:dyDescent="0.25">
      <c r="A355" s="5851"/>
      <c r="B355" s="5851"/>
      <c r="C355" s="6151"/>
      <c r="D355" s="6151"/>
      <c r="E355" s="6151"/>
      <c r="F355" s="6276" t="s">
        <v>44</v>
      </c>
      <c r="G355" s="6277"/>
      <c r="H355" s="6276" t="s">
        <v>45</v>
      </c>
      <c r="I355" s="6277"/>
      <c r="J355" s="6276" t="s">
        <v>46</v>
      </c>
      <c r="K355" s="6277"/>
      <c r="L355" s="6276" t="s">
        <v>47</v>
      </c>
      <c r="M355" s="6277"/>
      <c r="N355" s="6276" t="s">
        <v>48</v>
      </c>
      <c r="O355" s="6277"/>
      <c r="P355" s="6276" t="s">
        <v>49</v>
      </c>
      <c r="Q355" s="6277"/>
      <c r="R355" s="6276" t="s">
        <v>50</v>
      </c>
      <c r="S355" s="6277"/>
      <c r="T355" s="6276" t="s">
        <v>51</v>
      </c>
      <c r="U355" s="6277"/>
      <c r="V355" s="6276" t="s">
        <v>52</v>
      </c>
      <c r="W355" s="6277"/>
      <c r="X355" s="6276" t="s">
        <v>53</v>
      </c>
      <c r="Y355" s="6277"/>
      <c r="Z355" s="6276" t="s">
        <v>54</v>
      </c>
      <c r="AA355" s="6277"/>
      <c r="AB355" s="6276" t="s">
        <v>55</v>
      </c>
      <c r="AC355" s="6277"/>
      <c r="AD355" s="6276" t="s">
        <v>56</v>
      </c>
      <c r="AE355" s="6277"/>
      <c r="AF355" s="6276" t="s">
        <v>57</v>
      </c>
      <c r="AG355" s="6278"/>
      <c r="AH355" s="5766"/>
      <c r="AI355" s="6284"/>
      <c r="AJ355" s="6224" t="s">
        <v>958</v>
      </c>
      <c r="AK355" s="6377" t="s">
        <v>959</v>
      </c>
      <c r="AL355" s="6265" t="s">
        <v>960</v>
      </c>
      <c r="AM355" s="5851"/>
    </row>
    <row r="356" spans="1:94" ht="27" customHeight="1" x14ac:dyDescent="0.25">
      <c r="A356" s="5756"/>
      <c r="B356" s="575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67"/>
      <c r="AI356" s="6251"/>
      <c r="AJ356" s="5838"/>
      <c r="AK356" s="5818"/>
      <c r="AL356" s="5799"/>
      <c r="AM356" s="5756"/>
    </row>
    <row r="357" spans="1:94" x14ac:dyDescent="0.25">
      <c r="A357" s="6185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4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91"/>
      <c r="B359" s="529" t="s">
        <v>964</v>
      </c>
      <c r="C359" s="202">
        <f t="shared" si="294"/>
        <v>0</v>
      </c>
      <c r="D359" s="763">
        <f t="shared" si="295"/>
        <v>0</v>
      </c>
      <c r="E359" s="223">
        <f t="shared" si="295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85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4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91"/>
      <c r="B362" s="529" t="s">
        <v>964</v>
      </c>
      <c r="C362" s="724">
        <f t="shared" si="294"/>
        <v>0</v>
      </c>
      <c r="D362" s="764">
        <f t="shared" si="295"/>
        <v>0</v>
      </c>
      <c r="E362" s="765">
        <f t="shared" si="295"/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374" t="s">
        <v>966</v>
      </c>
      <c r="B363" s="492" t="s">
        <v>967</v>
      </c>
      <c r="C363" s="317">
        <f t="shared" si="294"/>
        <v>0</v>
      </c>
      <c r="D363" s="140">
        <f t="shared" si="295"/>
        <v>0</v>
      </c>
      <c r="E363" s="224">
        <f t="shared" si="295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37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37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37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44" t="s">
        <v>971</v>
      </c>
      <c r="B368" s="5944" t="s">
        <v>77</v>
      </c>
      <c r="C368" s="6242"/>
      <c r="D368" s="6243"/>
      <c r="E368" s="6143" t="s">
        <v>101</v>
      </c>
      <c r="F368" s="6266"/>
      <c r="G368" s="6266"/>
      <c r="H368" s="6266"/>
      <c r="I368" s="6266"/>
      <c r="J368" s="6266"/>
      <c r="K368" s="6266"/>
      <c r="L368" s="6266"/>
      <c r="M368" s="6266"/>
      <c r="N368" s="6266"/>
      <c r="O368" s="6266"/>
      <c r="P368" s="6266"/>
      <c r="Q368" s="6266"/>
      <c r="R368" s="6266"/>
      <c r="S368" s="6266"/>
      <c r="T368" s="6266"/>
      <c r="U368" s="6266"/>
      <c r="V368" s="6266"/>
      <c r="W368" s="6266"/>
      <c r="X368" s="6266"/>
      <c r="Y368" s="6266"/>
      <c r="Z368" s="6266"/>
      <c r="AA368" s="6266"/>
      <c r="AB368" s="6266"/>
      <c r="AC368" s="6266"/>
      <c r="AD368" s="6266"/>
      <c r="AE368" s="6266"/>
      <c r="AF368" s="6266"/>
      <c r="AG368" s="6266"/>
      <c r="AH368" s="6266"/>
      <c r="AI368" s="6266"/>
      <c r="AJ368" s="6266"/>
      <c r="AK368" s="6266"/>
      <c r="AL368" s="6179"/>
      <c r="AM368" s="6252" t="s">
        <v>972</v>
      </c>
      <c r="AN368" s="6252"/>
      <c r="AO368" s="6252"/>
      <c r="AP368" s="6253"/>
      <c r="AQ368" s="6254" t="s">
        <v>973</v>
      </c>
      <c r="AR368" s="6249" t="s">
        <v>36</v>
      </c>
      <c r="AS368" s="6243" t="s">
        <v>37</v>
      </c>
    </row>
    <row r="369" spans="1:94" x14ac:dyDescent="0.25">
      <c r="A369" s="6245"/>
      <c r="B369" s="5776"/>
      <c r="C369" s="5777"/>
      <c r="D369" s="5759"/>
      <c r="E369" s="6137" t="s">
        <v>343</v>
      </c>
      <c r="F369" s="6183"/>
      <c r="G369" s="6137" t="s">
        <v>326</v>
      </c>
      <c r="H369" s="6183"/>
      <c r="I369" s="6137" t="s">
        <v>94</v>
      </c>
      <c r="J369" s="6183"/>
      <c r="K369" s="6137" t="s">
        <v>44</v>
      </c>
      <c r="L369" s="6183"/>
      <c r="M369" s="6137" t="s">
        <v>45</v>
      </c>
      <c r="N369" s="6183"/>
      <c r="O369" s="6137" t="s">
        <v>974</v>
      </c>
      <c r="P369" s="6183"/>
      <c r="Q369" s="6137" t="s">
        <v>629</v>
      </c>
      <c r="R369" s="6183"/>
      <c r="S369" s="6137" t="s">
        <v>48</v>
      </c>
      <c r="T369" s="6183"/>
      <c r="U369" s="6137" t="s">
        <v>49</v>
      </c>
      <c r="V369" s="6183"/>
      <c r="W369" s="6137" t="s">
        <v>975</v>
      </c>
      <c r="X369" s="6183"/>
      <c r="Y369" s="6137" t="s">
        <v>51</v>
      </c>
      <c r="Z369" s="6183"/>
      <c r="AA369" s="6137" t="s">
        <v>52</v>
      </c>
      <c r="AB369" s="6183"/>
      <c r="AC369" s="6137" t="s">
        <v>53</v>
      </c>
      <c r="AD369" s="6183"/>
      <c r="AE369" s="6137" t="s">
        <v>54</v>
      </c>
      <c r="AF369" s="6183"/>
      <c r="AG369" s="6137" t="s">
        <v>55</v>
      </c>
      <c r="AH369" s="6183"/>
      <c r="AI369" s="6137" t="s">
        <v>56</v>
      </c>
      <c r="AJ369" s="6183"/>
      <c r="AK369" s="6143" t="s">
        <v>476</v>
      </c>
      <c r="AL369" s="6179"/>
      <c r="AM369" s="6257" t="s">
        <v>976</v>
      </c>
      <c r="AN369" s="6259" t="s">
        <v>977</v>
      </c>
      <c r="AO369" s="6261" t="s">
        <v>978</v>
      </c>
      <c r="AP369" s="6262" t="s">
        <v>979</v>
      </c>
      <c r="AQ369" s="6255"/>
      <c r="AR369" s="5766"/>
      <c r="AS369" s="5759"/>
    </row>
    <row r="370" spans="1:94" x14ac:dyDescent="0.25">
      <c r="A370" s="6246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258"/>
      <c r="AN370" s="6260"/>
      <c r="AO370" s="6260"/>
      <c r="AP370" s="6263"/>
      <c r="AQ370" s="6256"/>
      <c r="AR370" s="5767"/>
      <c r="AS370" s="5760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45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61"/>
      <c r="AN373" s="520"/>
      <c r="AO373" s="520"/>
      <c r="AP373" s="391"/>
      <c r="AQ373" s="2733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46"/>
      <c r="AN375" s="536"/>
      <c r="AO375" s="536"/>
      <c r="AP375" s="130"/>
      <c r="AQ375" s="371"/>
      <c r="AR375" s="296"/>
      <c r="AS375" s="107"/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0</v>
      </c>
      <c r="C376" s="3054">
        <f t="shared" si="298"/>
        <v>0</v>
      </c>
      <c r="D376" s="591">
        <f t="shared" si="298"/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55"/>
      <c r="AN376" s="3836"/>
      <c r="AO376" s="3836"/>
      <c r="AP376" s="131"/>
      <c r="AQ376" s="3055"/>
      <c r="AR376" s="377"/>
      <c r="AS376" s="2"/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47"/>
      <c r="AN378" s="244"/>
      <c r="AO378" s="244"/>
      <c r="AP378" s="286"/>
      <c r="AQ378" s="3057"/>
      <c r="AR378" s="74"/>
      <c r="AS378" s="42"/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55"/>
      <c r="AN379" s="3836"/>
      <c r="AO379" s="3836"/>
      <c r="AP379" s="131"/>
      <c r="AQ379" s="3055"/>
      <c r="AR379" s="377"/>
      <c r="AS379" s="2"/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716"/>
      <c r="AN380" s="524"/>
      <c r="AO380" s="524"/>
      <c r="AP380" s="687"/>
      <c r="AQ380" s="2784"/>
      <c r="AR380" s="430"/>
      <c r="AS380" s="347"/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0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47"/>
      <c r="AN381" s="244"/>
      <c r="AO381" s="244"/>
      <c r="AP381" s="286"/>
      <c r="AQ381" s="3057"/>
      <c r="AR381" s="74"/>
      <c r="AS381" s="42"/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55"/>
      <c r="AN382" s="3836"/>
      <c r="AO382" s="3836"/>
      <c r="AP382" s="131"/>
      <c r="AQ382" s="3055"/>
      <c r="AR382" s="377"/>
      <c r="AS382" s="2"/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45"/>
      <c r="AN384" s="516"/>
      <c r="AO384" s="516"/>
      <c r="AP384" s="661"/>
      <c r="AQ384" s="3045"/>
      <c r="AR384" s="497"/>
      <c r="AS384" s="576"/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716"/>
      <c r="AN385" s="524"/>
      <c r="AO385" s="524"/>
      <c r="AP385" s="687"/>
      <c r="AQ385" s="2784"/>
      <c r="AR385" s="430"/>
      <c r="AS385" s="347"/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716"/>
      <c r="AN386" s="524"/>
      <c r="AO386" s="524"/>
      <c r="AP386" s="687"/>
      <c r="AQ386" s="2784"/>
      <c r="AR386" s="430"/>
      <c r="AS386" s="347"/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0</v>
      </c>
      <c r="C387" s="3060">
        <f t="shared" si="306"/>
        <v>0</v>
      </c>
      <c r="D387" s="560">
        <f t="shared" si="307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716"/>
      <c r="AN387" s="524"/>
      <c r="AO387" s="524"/>
      <c r="AP387" s="687"/>
      <c r="AQ387" s="2784"/>
      <c r="AR387" s="430"/>
      <c r="AS387" s="347"/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0</v>
      </c>
      <c r="C388" s="3060">
        <f t="shared" si="306"/>
        <v>0</v>
      </c>
      <c r="D388" s="560">
        <f t="shared" si="307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716"/>
      <c r="AN388" s="524"/>
      <c r="AO388" s="524"/>
      <c r="AP388" s="687"/>
      <c r="AQ388" s="2784"/>
      <c r="AR388" s="430"/>
      <c r="AS388" s="347"/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61"/>
      <c r="AN389" s="520"/>
      <c r="AO389" s="520"/>
      <c r="AP389" s="391"/>
      <c r="AQ389" s="2733"/>
      <c r="AR389" s="379"/>
      <c r="AS389" s="388"/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240" t="s">
        <v>998</v>
      </c>
      <c r="B390" s="6241"/>
      <c r="C390" s="6241"/>
      <c r="D390" s="6241"/>
      <c r="E390" s="6241"/>
      <c r="F390" s="6241"/>
      <c r="G390" s="6241"/>
      <c r="H390" s="6241"/>
      <c r="I390" s="6241"/>
      <c r="J390" s="6241"/>
      <c r="K390" s="6241"/>
      <c r="L390" s="6241"/>
    </row>
    <row r="391" spans="1:94" x14ac:dyDescent="0.25">
      <c r="A391" s="6244" t="s">
        <v>971</v>
      </c>
      <c r="B391" s="6190" t="s">
        <v>77</v>
      </c>
      <c r="C391" s="6137" t="s">
        <v>29</v>
      </c>
      <c r="D391" s="6247"/>
      <c r="E391" s="6247"/>
      <c r="F391" s="6247"/>
      <c r="G391" s="6247"/>
      <c r="H391" s="6187"/>
      <c r="I391" s="6248" t="s">
        <v>999</v>
      </c>
      <c r="J391" s="6187"/>
      <c r="K391" s="6224" t="s">
        <v>34</v>
      </c>
      <c r="L391" s="6242" t="s">
        <v>35</v>
      </c>
      <c r="M391" s="6227" t="s">
        <v>1000</v>
      </c>
      <c r="N391" s="6228"/>
      <c r="O391" s="6228"/>
      <c r="P391" s="6228"/>
      <c r="Q391" s="6228"/>
      <c r="R391" s="6229"/>
      <c r="S391" s="6230" t="s">
        <v>1001</v>
      </c>
      <c r="T391" s="6230"/>
      <c r="U391" s="6231"/>
    </row>
    <row r="392" spans="1:94" x14ac:dyDescent="0.25">
      <c r="A392" s="6245"/>
      <c r="B392" s="5851"/>
      <c r="C392" s="6137" t="s">
        <v>1002</v>
      </c>
      <c r="D392" s="6247"/>
      <c r="E392" s="6183"/>
      <c r="F392" s="6137" t="s">
        <v>1003</v>
      </c>
      <c r="G392" s="6247"/>
      <c r="H392" s="6187"/>
      <c r="I392" s="6249" t="s">
        <v>1004</v>
      </c>
      <c r="J392" s="6250" t="s">
        <v>1005</v>
      </c>
      <c r="K392" s="5837"/>
      <c r="L392" s="5759"/>
      <c r="M392" s="5776" t="s">
        <v>1006</v>
      </c>
      <c r="N392" s="6232" t="s">
        <v>1007</v>
      </c>
      <c r="O392" s="6234" t="s">
        <v>1008</v>
      </c>
      <c r="P392" s="5777" t="s">
        <v>1009</v>
      </c>
      <c r="Q392" s="6237" t="s">
        <v>2525</v>
      </c>
      <c r="R392" s="6232" t="s">
        <v>4304</v>
      </c>
      <c r="S392" s="5837" t="s">
        <v>1010</v>
      </c>
      <c r="T392" s="5837" t="s">
        <v>1011</v>
      </c>
      <c r="U392" s="5759" t="s">
        <v>1012</v>
      </c>
    </row>
    <row r="393" spans="1:94" ht="37.9" customHeight="1" x14ac:dyDescent="0.25">
      <c r="A393" s="6246"/>
      <c r="B393" s="575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67"/>
      <c r="J393" s="6251"/>
      <c r="K393" s="5838"/>
      <c r="L393" s="5760"/>
      <c r="M393" s="5776"/>
      <c r="N393" s="6233"/>
      <c r="O393" s="6235"/>
      <c r="P393" s="6236"/>
      <c r="Q393" s="5818"/>
      <c r="R393" s="5799"/>
      <c r="S393" s="6238"/>
      <c r="T393" s="6238"/>
      <c r="U393" s="6239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244" t="s">
        <v>1024</v>
      </c>
      <c r="B406" s="6190" t="s">
        <v>77</v>
      </c>
      <c r="C406" s="6137" t="s">
        <v>29</v>
      </c>
      <c r="D406" s="6187"/>
      <c r="E406" s="6243" t="s">
        <v>34</v>
      </c>
      <c r="F406" s="6190" t="s">
        <v>35</v>
      </c>
    </row>
    <row r="407" spans="1:94" ht="21" customHeight="1" x14ac:dyDescent="0.25">
      <c r="A407" s="6245"/>
      <c r="B407" s="5851"/>
      <c r="C407" s="6186" t="s">
        <v>1002</v>
      </c>
      <c r="D407" s="6250" t="s">
        <v>1003</v>
      </c>
      <c r="E407" s="5759"/>
      <c r="F407" s="5851"/>
    </row>
    <row r="408" spans="1:94" x14ac:dyDescent="0.25">
      <c r="A408" s="6245"/>
      <c r="B408" s="5756"/>
      <c r="C408" s="5835"/>
      <c r="D408" s="6251"/>
      <c r="E408" s="5760"/>
      <c r="F408" s="575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130</v>
      </c>
      <c r="B437" s="3115">
        <f>SUM(CO11:CY411)</f>
        <v>1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93" zoomScale="80" zoomScaleNormal="80" workbookViewId="0">
      <selection activeCell="B107" sqref="B107:D10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LAUTARO (09108)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</row>
    <row r="4" spans="1:97" x14ac:dyDescent="0.25">
      <c r="A4" s="50" t="str">
        <f>CONCATENATE("MES: ",NOMBRE!B6, " (",NOMBRE!C6,NOMBRE!D6,")")</f>
        <v>MES: ENERO (01)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819" t="s">
        <v>1028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76" t="s">
        <v>219</v>
      </c>
      <c r="B9" s="6176" t="s">
        <v>27</v>
      </c>
      <c r="C9" s="5944" t="s">
        <v>452</v>
      </c>
      <c r="D9" s="6242"/>
      <c r="E9" s="6243"/>
      <c r="F9" s="6436" t="s">
        <v>101</v>
      </c>
      <c r="G9" s="6247"/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187"/>
      <c r="AN9" s="6249" t="s">
        <v>597</v>
      </c>
      <c r="AO9" s="6377" t="s">
        <v>34</v>
      </c>
      <c r="AP9" s="6377" t="s">
        <v>35</v>
      </c>
      <c r="AQ9" s="6243" t="s">
        <v>36</v>
      </c>
      <c r="AR9" s="6224" t="s">
        <v>37</v>
      </c>
      <c r="AS9" s="6243" t="s">
        <v>1030</v>
      </c>
      <c r="AT9" s="6307" t="s">
        <v>1031</v>
      </c>
      <c r="AU9" s="6308"/>
      <c r="AV9" s="6190" t="s">
        <v>1032</v>
      </c>
    </row>
    <row r="10" spans="1:97" x14ac:dyDescent="0.25">
      <c r="A10" s="6082"/>
      <c r="B10" s="6082"/>
      <c r="C10" s="5796"/>
      <c r="D10" s="5882"/>
      <c r="E10" s="6435"/>
      <c r="F10" s="6436" t="s">
        <v>343</v>
      </c>
      <c r="G10" s="6183"/>
      <c r="H10" s="6436" t="s">
        <v>326</v>
      </c>
      <c r="I10" s="6183"/>
      <c r="J10" s="6436" t="s">
        <v>94</v>
      </c>
      <c r="K10" s="6183"/>
      <c r="L10" s="6436" t="s">
        <v>44</v>
      </c>
      <c r="M10" s="6183"/>
      <c r="N10" s="6436" t="s">
        <v>45</v>
      </c>
      <c r="O10" s="6183"/>
      <c r="P10" s="6437" t="s">
        <v>46</v>
      </c>
      <c r="Q10" s="6180"/>
      <c r="R10" s="6437" t="s">
        <v>47</v>
      </c>
      <c r="S10" s="6180"/>
      <c r="T10" s="6437" t="s">
        <v>48</v>
      </c>
      <c r="U10" s="6180"/>
      <c r="V10" s="6437" t="s">
        <v>49</v>
      </c>
      <c r="W10" s="6180"/>
      <c r="X10" s="6437" t="s">
        <v>50</v>
      </c>
      <c r="Y10" s="6180"/>
      <c r="Z10" s="6437" t="s">
        <v>51</v>
      </c>
      <c r="AA10" s="6180"/>
      <c r="AB10" s="6437" t="s">
        <v>52</v>
      </c>
      <c r="AC10" s="6180"/>
      <c r="AD10" s="6437" t="s">
        <v>53</v>
      </c>
      <c r="AE10" s="6180"/>
      <c r="AF10" s="6437" t="s">
        <v>54</v>
      </c>
      <c r="AG10" s="6180"/>
      <c r="AH10" s="6437" t="s">
        <v>55</v>
      </c>
      <c r="AI10" s="6180"/>
      <c r="AJ10" s="6437" t="s">
        <v>56</v>
      </c>
      <c r="AK10" s="6180"/>
      <c r="AL10" s="6437" t="s">
        <v>57</v>
      </c>
      <c r="AM10" s="6179"/>
      <c r="AN10" s="5766"/>
      <c r="AO10" s="6118"/>
      <c r="AP10" s="6118"/>
      <c r="AQ10" s="5759"/>
      <c r="AR10" s="5837"/>
      <c r="AS10" s="5759"/>
      <c r="AT10" s="6438" t="s">
        <v>462</v>
      </c>
      <c r="AU10" s="6206" t="s">
        <v>463</v>
      </c>
      <c r="AV10" s="5851"/>
    </row>
    <row r="11" spans="1:97" ht="19.5" customHeight="1" x14ac:dyDescent="0.25">
      <c r="A11" s="5772"/>
      <c r="B11" s="5772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67"/>
      <c r="AO11" s="5818"/>
      <c r="AP11" s="5818"/>
      <c r="AQ11" s="6435"/>
      <c r="AR11" s="5838"/>
      <c r="AS11" s="6435"/>
      <c r="AT11" s="6438"/>
      <c r="AU11" s="6206"/>
      <c r="AV11" s="5756"/>
    </row>
    <row r="12" spans="1:97" ht="15" customHeight="1" x14ac:dyDescent="0.25">
      <c r="A12" s="6185" t="s">
        <v>1033</v>
      </c>
      <c r="B12" s="768" t="s">
        <v>64</v>
      </c>
      <c r="C12" s="756">
        <f>SUM(D12+E12)</f>
        <v>43</v>
      </c>
      <c r="D12" s="769">
        <f>SUM(F12+H12+J12+L12+N12+P12+R12+T12+V12+X12+Z12+AB12+AD12+AF12+AH12+AJ12+AL12)</f>
        <v>10</v>
      </c>
      <c r="E12" s="621">
        <f>SUM(G12+I12+K12+M12+O12+Q12+S12+U12+W12+Y12+AA12+AC12+AE12+AG12+AI12+AK12+AM12)</f>
        <v>33</v>
      </c>
      <c r="F12" s="770"/>
      <c r="G12" s="576"/>
      <c r="H12" s="770"/>
      <c r="I12" s="576"/>
      <c r="J12" s="770">
        <v>3</v>
      </c>
      <c r="K12" s="771">
        <v>3</v>
      </c>
      <c r="L12" s="770">
        <v>1</v>
      </c>
      <c r="M12" s="771">
        <v>5</v>
      </c>
      <c r="N12" s="770"/>
      <c r="O12" s="771">
        <v>6</v>
      </c>
      <c r="P12" s="770"/>
      <c r="Q12" s="771">
        <v>6</v>
      </c>
      <c r="R12" s="770"/>
      <c r="S12" s="771">
        <v>1</v>
      </c>
      <c r="T12" s="770">
        <v>2</v>
      </c>
      <c r="U12" s="771">
        <v>2</v>
      </c>
      <c r="V12" s="770">
        <v>1</v>
      </c>
      <c r="W12" s="771">
        <v>3</v>
      </c>
      <c r="X12" s="770">
        <v>1</v>
      </c>
      <c r="Y12" s="771">
        <v>2</v>
      </c>
      <c r="Z12" s="770"/>
      <c r="AA12" s="771">
        <v>2</v>
      </c>
      <c r="AB12" s="770">
        <v>1</v>
      </c>
      <c r="AC12" s="771"/>
      <c r="AD12" s="770"/>
      <c r="AE12" s="771">
        <v>1</v>
      </c>
      <c r="AF12" s="770"/>
      <c r="AG12" s="771"/>
      <c r="AH12" s="770"/>
      <c r="AI12" s="771"/>
      <c r="AJ12" s="770">
        <v>1</v>
      </c>
      <c r="AK12" s="771">
        <v>1</v>
      </c>
      <c r="AL12" s="772"/>
      <c r="AM12" s="759">
        <v>1</v>
      </c>
      <c r="AN12" s="758">
        <v>43</v>
      </c>
      <c r="AO12" s="773">
        <v>0</v>
      </c>
      <c r="AP12" s="773">
        <v>0</v>
      </c>
      <c r="AQ12" s="576">
        <v>5</v>
      </c>
      <c r="AR12" s="477">
        <v>0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4"/>
      <c r="B13" s="333" t="s">
        <v>1034</v>
      </c>
      <c r="C13" s="760">
        <f t="shared" ref="C13:C26" si="1">SUM(D13+E13)</f>
        <v>47</v>
      </c>
      <c r="D13" s="774">
        <f t="shared" ref="D13:E26" si="2">SUM(F13+H13+J13+L13+N13+P13+R13+T13+V13+X13+Z13+AB13+AD13+AF13+AH13+AJ13+AL13)</f>
        <v>10</v>
      </c>
      <c r="E13" s="345">
        <f t="shared" si="2"/>
        <v>37</v>
      </c>
      <c r="F13" s="346"/>
      <c r="G13" s="347"/>
      <c r="H13" s="346">
        <v>1</v>
      </c>
      <c r="I13" s="347">
        <v>2</v>
      </c>
      <c r="J13" s="346">
        <v>5</v>
      </c>
      <c r="K13" s="350">
        <v>4</v>
      </c>
      <c r="L13" s="346">
        <v>1</v>
      </c>
      <c r="M13" s="350">
        <v>4</v>
      </c>
      <c r="N13" s="346">
        <v>1</v>
      </c>
      <c r="O13" s="350">
        <v>1</v>
      </c>
      <c r="P13" s="346"/>
      <c r="Q13" s="350">
        <v>5</v>
      </c>
      <c r="R13" s="346"/>
      <c r="S13" s="350">
        <v>3</v>
      </c>
      <c r="T13" s="346"/>
      <c r="U13" s="350">
        <v>3</v>
      </c>
      <c r="V13" s="346"/>
      <c r="W13" s="350">
        <v>4</v>
      </c>
      <c r="X13" s="346">
        <v>1</v>
      </c>
      <c r="Y13" s="350">
        <v>3</v>
      </c>
      <c r="Z13" s="346"/>
      <c r="AA13" s="350">
        <v>5</v>
      </c>
      <c r="AB13" s="346"/>
      <c r="AC13" s="350"/>
      <c r="AD13" s="346"/>
      <c r="AE13" s="350">
        <v>1</v>
      </c>
      <c r="AF13" s="346"/>
      <c r="AG13" s="350">
        <v>2</v>
      </c>
      <c r="AH13" s="346"/>
      <c r="AI13" s="350"/>
      <c r="AJ13" s="346">
        <v>1</v>
      </c>
      <c r="AK13" s="350"/>
      <c r="AL13" s="351"/>
      <c r="AM13" s="352"/>
      <c r="AN13" s="430">
        <v>47</v>
      </c>
      <c r="AO13" s="369">
        <v>0</v>
      </c>
      <c r="AP13" s="369">
        <v>0</v>
      </c>
      <c r="AQ13" s="347">
        <v>8</v>
      </c>
      <c r="AR13" s="348">
        <v>0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4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/>
      <c r="G14" s="347"/>
      <c r="H14" s="346"/>
      <c r="I14" s="347"/>
      <c r="J14" s="346"/>
      <c r="K14" s="350"/>
      <c r="L14" s="346"/>
      <c r="M14" s="350"/>
      <c r="N14" s="346"/>
      <c r="O14" s="350"/>
      <c r="P14" s="346"/>
      <c r="Q14" s="350"/>
      <c r="R14" s="346"/>
      <c r="S14" s="350"/>
      <c r="T14" s="346"/>
      <c r="U14" s="350"/>
      <c r="V14" s="346"/>
      <c r="W14" s="350"/>
      <c r="X14" s="346"/>
      <c r="Y14" s="350"/>
      <c r="Z14" s="346"/>
      <c r="AA14" s="350"/>
      <c r="AB14" s="346"/>
      <c r="AC14" s="350"/>
      <c r="AD14" s="346"/>
      <c r="AE14" s="350"/>
      <c r="AF14" s="346"/>
      <c r="AG14" s="350"/>
      <c r="AH14" s="346"/>
      <c r="AI14" s="350"/>
      <c r="AJ14" s="346"/>
      <c r="AK14" s="350"/>
      <c r="AL14" s="351"/>
      <c r="AM14" s="352"/>
      <c r="AN14" s="430"/>
      <c r="AO14" s="369"/>
      <c r="AP14" s="369"/>
      <c r="AQ14" s="347"/>
      <c r="AR14" s="348"/>
      <c r="AS14" s="347"/>
      <c r="AT14" s="346"/>
      <c r="AU14" s="350"/>
      <c r="AV14" s="347"/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4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/>
      <c r="G15" s="347"/>
      <c r="H15" s="346"/>
      <c r="I15" s="347"/>
      <c r="J15" s="346"/>
      <c r="K15" s="350"/>
      <c r="L15" s="346"/>
      <c r="M15" s="350"/>
      <c r="N15" s="346"/>
      <c r="O15" s="350"/>
      <c r="P15" s="346"/>
      <c r="Q15" s="350"/>
      <c r="R15" s="346"/>
      <c r="S15" s="350"/>
      <c r="T15" s="346"/>
      <c r="U15" s="350"/>
      <c r="V15" s="346"/>
      <c r="W15" s="350"/>
      <c r="X15" s="346"/>
      <c r="Y15" s="350"/>
      <c r="Z15" s="346"/>
      <c r="AA15" s="350"/>
      <c r="AB15" s="346"/>
      <c r="AC15" s="350"/>
      <c r="AD15" s="346"/>
      <c r="AE15" s="350"/>
      <c r="AF15" s="346"/>
      <c r="AG15" s="350"/>
      <c r="AH15" s="346"/>
      <c r="AI15" s="350"/>
      <c r="AJ15" s="346"/>
      <c r="AK15" s="350"/>
      <c r="AL15" s="351"/>
      <c r="AM15" s="352"/>
      <c r="AN15" s="430"/>
      <c r="AO15" s="369"/>
      <c r="AP15" s="369"/>
      <c r="AQ15" s="347"/>
      <c r="AR15" s="348"/>
      <c r="AS15" s="347"/>
      <c r="AT15" s="346"/>
      <c r="AU15" s="350"/>
      <c r="AV15" s="347"/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4"/>
      <c r="B16" s="333" t="s">
        <v>1035</v>
      </c>
      <c r="C16" s="760">
        <f t="shared" si="1"/>
        <v>5</v>
      </c>
      <c r="D16" s="774">
        <f t="shared" si="2"/>
        <v>2</v>
      </c>
      <c r="E16" s="345">
        <f t="shared" si="2"/>
        <v>3</v>
      </c>
      <c r="F16" s="346"/>
      <c r="G16" s="347"/>
      <c r="H16" s="346">
        <v>1</v>
      </c>
      <c r="I16" s="347"/>
      <c r="J16" s="346">
        <v>1</v>
      </c>
      <c r="K16" s="350">
        <v>1</v>
      </c>
      <c r="L16" s="346"/>
      <c r="M16" s="350"/>
      <c r="N16" s="346"/>
      <c r="O16" s="350"/>
      <c r="P16" s="346"/>
      <c r="Q16" s="350"/>
      <c r="R16" s="346"/>
      <c r="S16" s="350"/>
      <c r="T16" s="346"/>
      <c r="U16" s="350">
        <v>1</v>
      </c>
      <c r="V16" s="346"/>
      <c r="W16" s="350"/>
      <c r="X16" s="346"/>
      <c r="Y16" s="350"/>
      <c r="Z16" s="346"/>
      <c r="AA16" s="350"/>
      <c r="AB16" s="346"/>
      <c r="AC16" s="350"/>
      <c r="AD16" s="346"/>
      <c r="AE16" s="350"/>
      <c r="AF16" s="346"/>
      <c r="AG16" s="350"/>
      <c r="AH16" s="346"/>
      <c r="AI16" s="350"/>
      <c r="AJ16" s="346"/>
      <c r="AK16" s="350">
        <v>1</v>
      </c>
      <c r="AL16" s="351"/>
      <c r="AM16" s="352"/>
      <c r="AN16" s="430">
        <v>5</v>
      </c>
      <c r="AO16" s="369">
        <v>0</v>
      </c>
      <c r="AP16" s="369">
        <v>0</v>
      </c>
      <c r="AQ16" s="347">
        <v>1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4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/>
      <c r="G17" s="347"/>
      <c r="H17" s="346"/>
      <c r="I17" s="347"/>
      <c r="J17" s="346"/>
      <c r="K17" s="350"/>
      <c r="L17" s="346"/>
      <c r="M17" s="350"/>
      <c r="N17" s="346"/>
      <c r="O17" s="350"/>
      <c r="P17" s="346"/>
      <c r="Q17" s="350"/>
      <c r="R17" s="346"/>
      <c r="S17" s="350"/>
      <c r="T17" s="346"/>
      <c r="U17" s="350"/>
      <c r="V17" s="346"/>
      <c r="W17" s="350"/>
      <c r="X17" s="346"/>
      <c r="Y17" s="350"/>
      <c r="Z17" s="346"/>
      <c r="AA17" s="350"/>
      <c r="AB17" s="346"/>
      <c r="AC17" s="350"/>
      <c r="AD17" s="346"/>
      <c r="AE17" s="350"/>
      <c r="AF17" s="346"/>
      <c r="AG17" s="350"/>
      <c r="AH17" s="346"/>
      <c r="AI17" s="350"/>
      <c r="AJ17" s="346"/>
      <c r="AK17" s="350"/>
      <c r="AL17" s="351"/>
      <c r="AM17" s="352"/>
      <c r="AN17" s="430"/>
      <c r="AO17" s="369"/>
      <c r="AP17" s="369"/>
      <c r="AQ17" s="347"/>
      <c r="AR17" s="348"/>
      <c r="AS17" s="347"/>
      <c r="AT17" s="346"/>
      <c r="AU17" s="350"/>
      <c r="AV17" s="347"/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4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/>
      <c r="G18" s="2"/>
      <c r="H18" s="192"/>
      <c r="I18" s="2"/>
      <c r="J18" s="192"/>
      <c r="K18" s="383"/>
      <c r="L18" s="192"/>
      <c r="M18" s="383"/>
      <c r="N18" s="192"/>
      <c r="O18" s="383"/>
      <c r="P18" s="192"/>
      <c r="Q18" s="383"/>
      <c r="R18" s="192"/>
      <c r="S18" s="383"/>
      <c r="T18" s="192"/>
      <c r="U18" s="383"/>
      <c r="V18" s="192"/>
      <c r="W18" s="383"/>
      <c r="X18" s="192"/>
      <c r="Y18" s="383"/>
      <c r="Z18" s="192"/>
      <c r="AA18" s="383"/>
      <c r="AB18" s="192"/>
      <c r="AC18" s="383"/>
      <c r="AD18" s="192"/>
      <c r="AE18" s="383"/>
      <c r="AF18" s="192"/>
      <c r="AG18" s="383"/>
      <c r="AH18" s="192"/>
      <c r="AI18" s="383"/>
      <c r="AJ18" s="192"/>
      <c r="AK18" s="383"/>
      <c r="AL18" s="776"/>
      <c r="AM18" s="384"/>
      <c r="AN18" s="377"/>
      <c r="AO18" s="594"/>
      <c r="AP18" s="594"/>
      <c r="AQ18" s="2"/>
      <c r="AR18" s="482"/>
      <c r="AS18" s="2"/>
      <c r="AT18" s="192"/>
      <c r="AU18" s="383"/>
      <c r="AV18" s="2"/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4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/>
      <c r="G19" s="2"/>
      <c r="H19" s="192"/>
      <c r="I19" s="2"/>
      <c r="J19" s="192"/>
      <c r="K19" s="383"/>
      <c r="L19" s="192"/>
      <c r="M19" s="383"/>
      <c r="N19" s="192"/>
      <c r="O19" s="383"/>
      <c r="P19" s="192"/>
      <c r="Q19" s="383"/>
      <c r="R19" s="192"/>
      <c r="S19" s="383"/>
      <c r="T19" s="192"/>
      <c r="U19" s="383"/>
      <c r="V19" s="192"/>
      <c r="W19" s="383"/>
      <c r="X19" s="192"/>
      <c r="Y19" s="383"/>
      <c r="Z19" s="192"/>
      <c r="AA19" s="383"/>
      <c r="AB19" s="192"/>
      <c r="AC19" s="383"/>
      <c r="AD19" s="192"/>
      <c r="AE19" s="383"/>
      <c r="AF19" s="192"/>
      <c r="AG19" s="383"/>
      <c r="AH19" s="192"/>
      <c r="AI19" s="383"/>
      <c r="AJ19" s="192"/>
      <c r="AK19" s="383"/>
      <c r="AL19" s="776"/>
      <c r="AM19" s="384"/>
      <c r="AN19" s="377"/>
      <c r="AO19" s="594"/>
      <c r="AP19" s="594"/>
      <c r="AQ19" s="2"/>
      <c r="AR19" s="482"/>
      <c r="AS19" s="2"/>
      <c r="AT19" s="192"/>
      <c r="AU19" s="383"/>
      <c r="AV19" s="2"/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4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/>
      <c r="G20" s="2"/>
      <c r="H20" s="192"/>
      <c r="I20" s="2"/>
      <c r="J20" s="192"/>
      <c r="K20" s="383"/>
      <c r="L20" s="192"/>
      <c r="M20" s="383"/>
      <c r="N20" s="192"/>
      <c r="O20" s="383"/>
      <c r="P20" s="192"/>
      <c r="Q20" s="383"/>
      <c r="R20" s="192"/>
      <c r="S20" s="383"/>
      <c r="T20" s="192"/>
      <c r="U20" s="383"/>
      <c r="V20" s="192"/>
      <c r="W20" s="383"/>
      <c r="X20" s="192"/>
      <c r="Y20" s="383"/>
      <c r="Z20" s="192"/>
      <c r="AA20" s="383"/>
      <c r="AB20" s="192"/>
      <c r="AC20" s="383"/>
      <c r="AD20" s="192"/>
      <c r="AE20" s="383"/>
      <c r="AF20" s="192"/>
      <c r="AG20" s="383"/>
      <c r="AH20" s="192"/>
      <c r="AI20" s="383"/>
      <c r="AJ20" s="192"/>
      <c r="AK20" s="383"/>
      <c r="AL20" s="776"/>
      <c r="AM20" s="384"/>
      <c r="AN20" s="377"/>
      <c r="AO20" s="594"/>
      <c r="AP20" s="594"/>
      <c r="AQ20" s="2"/>
      <c r="AR20" s="482"/>
      <c r="AS20" s="2"/>
      <c r="AT20" s="192"/>
      <c r="AU20" s="383"/>
      <c r="AV20" s="2"/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4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/>
      <c r="G21" s="2"/>
      <c r="H21" s="192"/>
      <c r="I21" s="2"/>
      <c r="J21" s="192"/>
      <c r="K21" s="383"/>
      <c r="L21" s="192"/>
      <c r="M21" s="383"/>
      <c r="N21" s="192"/>
      <c r="O21" s="383"/>
      <c r="P21" s="192"/>
      <c r="Q21" s="383"/>
      <c r="R21" s="192"/>
      <c r="S21" s="383"/>
      <c r="T21" s="192"/>
      <c r="U21" s="383"/>
      <c r="V21" s="192"/>
      <c r="W21" s="383"/>
      <c r="X21" s="192"/>
      <c r="Y21" s="383"/>
      <c r="Z21" s="192"/>
      <c r="AA21" s="383"/>
      <c r="AB21" s="192"/>
      <c r="AC21" s="383"/>
      <c r="AD21" s="192"/>
      <c r="AE21" s="383"/>
      <c r="AF21" s="192"/>
      <c r="AG21" s="383"/>
      <c r="AH21" s="192"/>
      <c r="AI21" s="383"/>
      <c r="AJ21" s="192"/>
      <c r="AK21" s="383"/>
      <c r="AL21" s="776"/>
      <c r="AM21" s="384"/>
      <c r="AN21" s="377"/>
      <c r="AO21" s="594"/>
      <c r="AP21" s="594"/>
      <c r="AQ21" s="2"/>
      <c r="AR21" s="482"/>
      <c r="AS21" s="2"/>
      <c r="AT21" s="192"/>
      <c r="AU21" s="383"/>
      <c r="AV21" s="2"/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91"/>
      <c r="B22" s="777" t="s">
        <v>77</v>
      </c>
      <c r="C22" s="778">
        <f>SUM(D22+E22)</f>
        <v>95</v>
      </c>
      <c r="D22" s="625">
        <f t="shared" si="2"/>
        <v>22</v>
      </c>
      <c r="E22" s="626">
        <f>SUM(G22+I22+K22+M22+O22+Q22+S22+U22+W22+Y22+AA22+AC22+AE22+AG22+AI22+AK22+AM22)</f>
        <v>73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2</v>
      </c>
      <c r="I22" s="515">
        <f t="shared" si="22"/>
        <v>2</v>
      </c>
      <c r="J22" s="779">
        <f t="shared" si="22"/>
        <v>9</v>
      </c>
      <c r="K22" s="586">
        <f t="shared" si="22"/>
        <v>8</v>
      </c>
      <c r="L22" s="779">
        <f t="shared" si="22"/>
        <v>2</v>
      </c>
      <c r="M22" s="586">
        <f t="shared" si="22"/>
        <v>9</v>
      </c>
      <c r="N22" s="779">
        <f t="shared" si="22"/>
        <v>1</v>
      </c>
      <c r="O22" s="586">
        <f t="shared" si="22"/>
        <v>7</v>
      </c>
      <c r="P22" s="779">
        <f t="shared" si="22"/>
        <v>0</v>
      </c>
      <c r="Q22" s="586">
        <f t="shared" si="22"/>
        <v>11</v>
      </c>
      <c r="R22" s="779">
        <f t="shared" si="22"/>
        <v>0</v>
      </c>
      <c r="S22" s="586">
        <f t="shared" si="22"/>
        <v>4</v>
      </c>
      <c r="T22" s="779">
        <f t="shared" si="22"/>
        <v>2</v>
      </c>
      <c r="U22" s="586">
        <f t="shared" si="22"/>
        <v>6</v>
      </c>
      <c r="V22" s="779">
        <f t="shared" si="22"/>
        <v>1</v>
      </c>
      <c r="W22" s="586">
        <f t="shared" si="22"/>
        <v>7</v>
      </c>
      <c r="X22" s="779">
        <f t="shared" si="22"/>
        <v>2</v>
      </c>
      <c r="Y22" s="586">
        <f t="shared" si="22"/>
        <v>5</v>
      </c>
      <c r="Z22" s="779">
        <f t="shared" si="22"/>
        <v>0</v>
      </c>
      <c r="AA22" s="586">
        <f t="shared" si="22"/>
        <v>7</v>
      </c>
      <c r="AB22" s="779">
        <f t="shared" si="22"/>
        <v>1</v>
      </c>
      <c r="AC22" s="586">
        <f t="shared" si="22"/>
        <v>0</v>
      </c>
      <c r="AD22" s="779">
        <f t="shared" si="22"/>
        <v>0</v>
      </c>
      <c r="AE22" s="586">
        <f t="shared" si="22"/>
        <v>2</v>
      </c>
      <c r="AF22" s="779">
        <f t="shared" si="22"/>
        <v>0</v>
      </c>
      <c r="AG22" s="586">
        <f t="shared" si="22"/>
        <v>2</v>
      </c>
      <c r="AH22" s="779">
        <f t="shared" si="22"/>
        <v>0</v>
      </c>
      <c r="AI22" s="586">
        <f t="shared" si="22"/>
        <v>0</v>
      </c>
      <c r="AJ22" s="779">
        <f t="shared" si="22"/>
        <v>2</v>
      </c>
      <c r="AK22" s="586">
        <f t="shared" si="22"/>
        <v>2</v>
      </c>
      <c r="AL22" s="780">
        <f t="shared" si="22"/>
        <v>0</v>
      </c>
      <c r="AM22" s="513">
        <f t="shared" si="22"/>
        <v>1</v>
      </c>
      <c r="AN22" s="514">
        <f t="shared" si="22"/>
        <v>95</v>
      </c>
      <c r="AO22" s="512">
        <f t="shared" si="22"/>
        <v>0</v>
      </c>
      <c r="AP22" s="512">
        <f>SUM(AP12:AP21)</f>
        <v>0</v>
      </c>
      <c r="AQ22" s="515">
        <f t="shared" si="22"/>
        <v>14</v>
      </c>
      <c r="AR22" s="572">
        <f t="shared" si="22"/>
        <v>0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39" t="s">
        <v>1041</v>
      </c>
      <c r="B23" s="6327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/>
      <c r="G23" s="508"/>
      <c r="H23" s="783"/>
      <c r="I23" s="508"/>
      <c r="J23" s="783"/>
      <c r="K23" s="648"/>
      <c r="L23" s="783"/>
      <c r="M23" s="648"/>
      <c r="N23" s="783"/>
      <c r="O23" s="648"/>
      <c r="P23" s="783"/>
      <c r="Q23" s="648"/>
      <c r="R23" s="783"/>
      <c r="S23" s="648"/>
      <c r="T23" s="783"/>
      <c r="U23" s="648"/>
      <c r="V23" s="783"/>
      <c r="W23" s="648"/>
      <c r="X23" s="783"/>
      <c r="Y23" s="648"/>
      <c r="Z23" s="783"/>
      <c r="AA23" s="648"/>
      <c r="AB23" s="783"/>
      <c r="AC23" s="648"/>
      <c r="AD23" s="783"/>
      <c r="AE23" s="648"/>
      <c r="AF23" s="783"/>
      <c r="AG23" s="648"/>
      <c r="AH23" s="783"/>
      <c r="AI23" s="648"/>
      <c r="AJ23" s="783"/>
      <c r="AK23" s="648"/>
      <c r="AL23" s="784"/>
      <c r="AM23" s="506"/>
      <c r="AN23" s="534"/>
      <c r="AO23" s="531"/>
      <c r="AP23" s="531"/>
      <c r="AQ23" s="508"/>
      <c r="AR23" s="507"/>
      <c r="AS23" s="508"/>
      <c r="AT23" s="783"/>
      <c r="AU23" s="648"/>
      <c r="AV23" s="508"/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0</v>
      </c>
      <c r="D24" s="721">
        <f t="shared" si="2"/>
        <v>0</v>
      </c>
      <c r="E24" s="787">
        <f t="shared" si="2"/>
        <v>0</v>
      </c>
      <c r="F24" s="669"/>
      <c r="G24" s="668"/>
      <c r="H24" s="669"/>
      <c r="I24" s="668"/>
      <c r="J24" s="669"/>
      <c r="K24" s="671"/>
      <c r="L24" s="669"/>
      <c r="M24" s="671"/>
      <c r="N24" s="669"/>
      <c r="O24" s="671"/>
      <c r="P24" s="669"/>
      <c r="Q24" s="671"/>
      <c r="R24" s="669"/>
      <c r="S24" s="671"/>
      <c r="T24" s="669"/>
      <c r="U24" s="671"/>
      <c r="V24" s="669"/>
      <c r="W24" s="671"/>
      <c r="X24" s="669"/>
      <c r="Y24" s="671"/>
      <c r="Z24" s="669"/>
      <c r="AA24" s="671"/>
      <c r="AB24" s="669"/>
      <c r="AC24" s="671"/>
      <c r="AD24" s="669"/>
      <c r="AE24" s="671"/>
      <c r="AF24" s="669"/>
      <c r="AG24" s="671"/>
      <c r="AH24" s="669"/>
      <c r="AI24" s="671"/>
      <c r="AJ24" s="669"/>
      <c r="AK24" s="671"/>
      <c r="AL24" s="788"/>
      <c r="AM24" s="789"/>
      <c r="AN24" s="790"/>
      <c r="AO24" s="791"/>
      <c r="AP24" s="791"/>
      <c r="AQ24" s="668"/>
      <c r="AR24" s="792"/>
      <c r="AS24" s="668"/>
      <c r="AT24" s="669"/>
      <c r="AU24" s="671"/>
      <c r="AV24" s="668"/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85" t="s">
        <v>1043</v>
      </c>
      <c r="B25" s="793" t="s">
        <v>1034</v>
      </c>
      <c r="C25" s="756">
        <f t="shared" si="1"/>
        <v>0</v>
      </c>
      <c r="D25" s="769">
        <f t="shared" si="2"/>
        <v>0</v>
      </c>
      <c r="E25" s="621">
        <f t="shared" si="2"/>
        <v>0</v>
      </c>
      <c r="F25" s="770"/>
      <c r="G25" s="576"/>
      <c r="H25" s="770"/>
      <c r="I25" s="576"/>
      <c r="J25" s="770"/>
      <c r="K25" s="771"/>
      <c r="L25" s="770"/>
      <c r="M25" s="771"/>
      <c r="N25" s="770"/>
      <c r="O25" s="771"/>
      <c r="P25" s="770"/>
      <c r="Q25" s="771"/>
      <c r="R25" s="770"/>
      <c r="S25" s="771"/>
      <c r="T25" s="770"/>
      <c r="U25" s="771"/>
      <c r="V25" s="770"/>
      <c r="W25" s="771"/>
      <c r="X25" s="770"/>
      <c r="Y25" s="771"/>
      <c r="Z25" s="770"/>
      <c r="AA25" s="771"/>
      <c r="AB25" s="770"/>
      <c r="AC25" s="771"/>
      <c r="AD25" s="770"/>
      <c r="AE25" s="771"/>
      <c r="AF25" s="770"/>
      <c r="AG25" s="771"/>
      <c r="AH25" s="770"/>
      <c r="AI25" s="771"/>
      <c r="AJ25" s="770"/>
      <c r="AK25" s="771"/>
      <c r="AL25" s="772"/>
      <c r="AM25" s="759"/>
      <c r="AN25" s="758"/>
      <c r="AO25" s="773"/>
      <c r="AP25" s="773"/>
      <c r="AQ25" s="576"/>
      <c r="AR25" s="477"/>
      <c r="AS25" s="576"/>
      <c r="AT25" s="770"/>
      <c r="AU25" s="771"/>
      <c r="AV25" s="576"/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91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/>
      <c r="G26" s="747"/>
      <c r="H26" s="380"/>
      <c r="I26" s="389"/>
      <c r="J26" s="380"/>
      <c r="K26" s="389"/>
      <c r="L26" s="380"/>
      <c r="M26" s="389"/>
      <c r="N26" s="380"/>
      <c r="O26" s="388"/>
      <c r="P26" s="380"/>
      <c r="Q26" s="747"/>
      <c r="R26" s="795"/>
      <c r="S26" s="389"/>
      <c r="T26" s="380"/>
      <c r="U26" s="389"/>
      <c r="V26" s="380"/>
      <c r="W26" s="389"/>
      <c r="X26" s="380"/>
      <c r="Y26" s="747"/>
      <c r="Z26" s="380"/>
      <c r="AA26" s="747"/>
      <c r="AB26" s="380"/>
      <c r="AC26" s="389"/>
      <c r="AD26" s="380"/>
      <c r="AE26" s="747"/>
      <c r="AF26" s="380"/>
      <c r="AG26" s="747"/>
      <c r="AH26" s="380"/>
      <c r="AI26" s="389"/>
      <c r="AJ26" s="380"/>
      <c r="AK26" s="389"/>
      <c r="AL26" s="682"/>
      <c r="AM26" s="390"/>
      <c r="AN26" s="379"/>
      <c r="AO26" s="372"/>
      <c r="AP26" s="372"/>
      <c r="AQ26" s="388"/>
      <c r="AR26" s="429"/>
      <c r="AS26" s="388"/>
      <c r="AT26" s="380"/>
      <c r="AU26" s="389"/>
      <c r="AV26" s="388"/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90" t="s">
        <v>219</v>
      </c>
      <c r="B28" s="6190" t="s">
        <v>1046</v>
      </c>
      <c r="C28" s="6436" t="s">
        <v>1047</v>
      </c>
      <c r="D28" s="6183"/>
      <c r="E28" s="6436" t="s">
        <v>1048</v>
      </c>
      <c r="F28" s="6247"/>
      <c r="G28" s="6183"/>
      <c r="H28" s="6436" t="s">
        <v>343</v>
      </c>
      <c r="I28" s="6183"/>
      <c r="J28" s="6436" t="s">
        <v>326</v>
      </c>
      <c r="K28" s="6183"/>
      <c r="L28" s="6436" t="s">
        <v>94</v>
      </c>
      <c r="M28" s="6183"/>
      <c r="N28" s="6436" t="s">
        <v>44</v>
      </c>
      <c r="O28" s="6183"/>
      <c r="P28" s="6436" t="s">
        <v>45</v>
      </c>
      <c r="Q28" s="6183"/>
      <c r="R28" s="6437" t="s">
        <v>46</v>
      </c>
      <c r="S28" s="6180"/>
      <c r="T28" s="6437" t="s">
        <v>47</v>
      </c>
      <c r="U28" s="6180"/>
      <c r="V28" s="6437" t="s">
        <v>48</v>
      </c>
      <c r="W28" s="6180"/>
      <c r="X28" s="6437" t="s">
        <v>49</v>
      </c>
      <c r="Y28" s="6180"/>
      <c r="Z28" s="6437" t="s">
        <v>50</v>
      </c>
      <c r="AA28" s="6180"/>
      <c r="AB28" s="6437" t="s">
        <v>51</v>
      </c>
      <c r="AC28" s="6180"/>
      <c r="AD28" s="6437" t="s">
        <v>52</v>
      </c>
      <c r="AE28" s="6180"/>
      <c r="AF28" s="6437" t="s">
        <v>53</v>
      </c>
      <c r="AG28" s="6180"/>
      <c r="AH28" s="6437" t="s">
        <v>54</v>
      </c>
      <c r="AI28" s="6180"/>
      <c r="AJ28" s="6437" t="s">
        <v>55</v>
      </c>
      <c r="AK28" s="6180"/>
      <c r="AL28" s="6437" t="s">
        <v>56</v>
      </c>
      <c r="AM28" s="6180"/>
      <c r="AN28" s="6437" t="s">
        <v>57</v>
      </c>
      <c r="AO28" s="6179"/>
      <c r="AP28" s="6249" t="s">
        <v>36</v>
      </c>
      <c r="AQ28" s="6377" t="s">
        <v>37</v>
      </c>
      <c r="AR28" s="6377" t="s">
        <v>34</v>
      </c>
      <c r="AS28" s="6377" t="s">
        <v>35</v>
      </c>
      <c r="AT28" s="6377" t="s">
        <v>1049</v>
      </c>
      <c r="AU28" s="6243" t="s">
        <v>1050</v>
      </c>
    </row>
    <row r="29" spans="1:97" ht="42" x14ac:dyDescent="0.25">
      <c r="A29" s="5756"/>
      <c r="B29" s="575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67"/>
      <c r="AQ29" s="5818"/>
      <c r="AR29" s="5818"/>
      <c r="AS29" s="5818"/>
      <c r="AT29" s="5818"/>
      <c r="AU29" s="6435"/>
    </row>
    <row r="30" spans="1:97" x14ac:dyDescent="0.25">
      <c r="A30" s="793" t="s">
        <v>1053</v>
      </c>
      <c r="B30" s="796">
        <f>SUM(C30:D30)</f>
        <v>12</v>
      </c>
      <c r="C30" s="576">
        <v>4</v>
      </c>
      <c r="D30" s="797">
        <v>8</v>
      </c>
      <c r="E30" s="472">
        <f>SUM(F30+G30)</f>
        <v>12</v>
      </c>
      <c r="F30" s="597">
        <f>SUM(H30+J30+L30+N30+P30+R30+T30+V30+X30+Z30+AB30+AD30+AF30+AH30+AJ30+AL30+AN30)</f>
        <v>5</v>
      </c>
      <c r="G30" s="598">
        <f>SUM(I30+K30+M30+O30+Q30+S30+U30+W30+Y30+AA30+AC30+AE30+AG30+AI30+AK30+AM30+AO30)</f>
        <v>7</v>
      </c>
      <c r="H30" s="770"/>
      <c r="I30" s="576"/>
      <c r="J30" s="770"/>
      <c r="K30" s="771"/>
      <c r="L30" s="770">
        <v>1</v>
      </c>
      <c r="M30" s="771">
        <v>3</v>
      </c>
      <c r="N30" s="770">
        <v>2</v>
      </c>
      <c r="O30" s="771">
        <v>1</v>
      </c>
      <c r="P30" s="770"/>
      <c r="Q30" s="576">
        <v>1</v>
      </c>
      <c r="R30" s="770">
        <v>1</v>
      </c>
      <c r="S30" s="576">
        <v>1</v>
      </c>
      <c r="T30" s="772"/>
      <c r="U30" s="771"/>
      <c r="V30" s="770">
        <v>1</v>
      </c>
      <c r="W30" s="771"/>
      <c r="X30" s="770"/>
      <c r="Y30" s="771">
        <v>1</v>
      </c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>
        <v>0</v>
      </c>
      <c r="AQ30" s="773">
        <v>0</v>
      </c>
      <c r="AR30" s="773">
        <v>0</v>
      </c>
      <c r="AS30" s="773">
        <v>0</v>
      </c>
      <c r="AT30" s="773">
        <v>0</v>
      </c>
      <c r="AU30" s="576">
        <v>0</v>
      </c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12</v>
      </c>
      <c r="C32" s="515">
        <f t="shared" si="32"/>
        <v>4</v>
      </c>
      <c r="D32" s="801">
        <f t="shared" si="32"/>
        <v>8</v>
      </c>
      <c r="E32" s="572">
        <f t="shared" si="32"/>
        <v>12</v>
      </c>
      <c r="F32" s="572">
        <f t="shared" si="32"/>
        <v>5</v>
      </c>
      <c r="G32" s="572">
        <f t="shared" si="32"/>
        <v>7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1</v>
      </c>
      <c r="M32" s="572">
        <f t="shared" si="33"/>
        <v>3</v>
      </c>
      <c r="N32" s="779">
        <f t="shared" si="33"/>
        <v>2</v>
      </c>
      <c r="O32" s="572">
        <f t="shared" si="33"/>
        <v>1</v>
      </c>
      <c r="P32" s="779">
        <f t="shared" si="33"/>
        <v>0</v>
      </c>
      <c r="Q32" s="572">
        <f t="shared" si="33"/>
        <v>1</v>
      </c>
      <c r="R32" s="779">
        <f t="shared" si="33"/>
        <v>1</v>
      </c>
      <c r="S32" s="572">
        <f t="shared" si="33"/>
        <v>1</v>
      </c>
      <c r="T32" s="779">
        <f t="shared" si="33"/>
        <v>0</v>
      </c>
      <c r="U32" s="572">
        <f t="shared" si="33"/>
        <v>0</v>
      </c>
      <c r="V32" s="779">
        <f t="shared" si="33"/>
        <v>1</v>
      </c>
      <c r="W32" s="572">
        <f t="shared" si="33"/>
        <v>0</v>
      </c>
      <c r="X32" s="779">
        <f t="shared" si="33"/>
        <v>0</v>
      </c>
      <c r="Y32" s="572">
        <f t="shared" si="33"/>
        <v>1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90" t="s">
        <v>219</v>
      </c>
      <c r="B34" s="6190" t="s">
        <v>1056</v>
      </c>
      <c r="C34" s="6436" t="s">
        <v>1057</v>
      </c>
      <c r="D34" s="6183"/>
      <c r="E34" s="6436" t="s">
        <v>1048</v>
      </c>
      <c r="F34" s="6247"/>
      <c r="G34" s="6183"/>
      <c r="H34" s="6452" t="s">
        <v>1058</v>
      </c>
      <c r="I34" s="6453"/>
      <c r="J34" s="6453"/>
      <c r="K34" s="6453"/>
      <c r="L34" s="6453"/>
      <c r="M34" s="6454"/>
    </row>
    <row r="35" spans="1:42" ht="42" x14ac:dyDescent="0.25">
      <c r="A35" s="5756"/>
      <c r="B35" s="575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85" t="s">
        <v>1067</v>
      </c>
      <c r="B41" s="786" t="s">
        <v>1044</v>
      </c>
      <c r="C41" s="812"/>
    </row>
    <row r="42" spans="1:42" x14ac:dyDescent="0.25">
      <c r="A42" s="5791"/>
      <c r="B42" s="441" t="s">
        <v>1034</v>
      </c>
      <c r="C42" s="813"/>
    </row>
    <row r="43" spans="1:42" x14ac:dyDescent="0.25">
      <c r="A43" s="6185" t="s">
        <v>1068</v>
      </c>
      <c r="B43" s="786" t="s">
        <v>1044</v>
      </c>
      <c r="C43" s="812"/>
    </row>
    <row r="44" spans="1:42" x14ac:dyDescent="0.25">
      <c r="A44" s="5791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40" t="s">
        <v>277</v>
      </c>
      <c r="B46" s="6441"/>
      <c r="C46" s="6446" t="s">
        <v>452</v>
      </c>
      <c r="D46" s="6447"/>
      <c r="E46" s="6448"/>
      <c r="F46" s="6436" t="s">
        <v>101</v>
      </c>
      <c r="G46" s="6247"/>
      <c r="H46" s="6247"/>
      <c r="I46" s="6247"/>
      <c r="J46" s="6247"/>
      <c r="K46" s="6247"/>
      <c r="L46" s="6247"/>
      <c r="M46" s="6247"/>
      <c r="N46" s="6247"/>
      <c r="O46" s="6247"/>
      <c r="P46" s="6247"/>
      <c r="Q46" s="6247"/>
      <c r="R46" s="6247"/>
      <c r="S46" s="6247"/>
      <c r="T46" s="6247"/>
      <c r="U46" s="6247"/>
      <c r="V46" s="6247"/>
      <c r="W46" s="6247"/>
      <c r="X46" s="6247"/>
      <c r="Y46" s="6247"/>
      <c r="Z46" s="6247"/>
      <c r="AA46" s="6247"/>
      <c r="AB46" s="6247"/>
      <c r="AC46" s="6247"/>
      <c r="AD46" s="6247"/>
      <c r="AE46" s="6247"/>
      <c r="AF46" s="6247"/>
      <c r="AG46" s="6247"/>
      <c r="AH46" s="6247"/>
      <c r="AI46" s="6247"/>
      <c r="AJ46" s="6247"/>
      <c r="AK46" s="6187"/>
      <c r="AL46" s="6249" t="s">
        <v>597</v>
      </c>
      <c r="AM46" s="6377" t="s">
        <v>36</v>
      </c>
      <c r="AN46" s="6243" t="s">
        <v>37</v>
      </c>
    </row>
    <row r="47" spans="1:42" x14ac:dyDescent="0.25">
      <c r="A47" s="6442"/>
      <c r="B47" s="6443"/>
      <c r="C47" s="6449"/>
      <c r="D47" s="6450"/>
      <c r="E47" s="6451"/>
      <c r="F47" s="6436" t="s">
        <v>326</v>
      </c>
      <c r="G47" s="6183"/>
      <c r="H47" s="6436" t="s">
        <v>94</v>
      </c>
      <c r="I47" s="6183"/>
      <c r="J47" s="6436" t="s">
        <v>44</v>
      </c>
      <c r="K47" s="6183"/>
      <c r="L47" s="6436" t="s">
        <v>45</v>
      </c>
      <c r="M47" s="6183"/>
      <c r="N47" s="6437" t="s">
        <v>46</v>
      </c>
      <c r="O47" s="6180"/>
      <c r="P47" s="6437" t="s">
        <v>47</v>
      </c>
      <c r="Q47" s="6180"/>
      <c r="R47" s="6437" t="s">
        <v>48</v>
      </c>
      <c r="S47" s="6180"/>
      <c r="T47" s="6437" t="s">
        <v>49</v>
      </c>
      <c r="U47" s="6180"/>
      <c r="V47" s="6437" t="s">
        <v>50</v>
      </c>
      <c r="W47" s="6180"/>
      <c r="X47" s="6437" t="s">
        <v>51</v>
      </c>
      <c r="Y47" s="6180"/>
      <c r="Z47" s="6437" t="s">
        <v>52</v>
      </c>
      <c r="AA47" s="6180"/>
      <c r="AB47" s="6437" t="s">
        <v>53</v>
      </c>
      <c r="AC47" s="6180"/>
      <c r="AD47" s="6437" t="s">
        <v>54</v>
      </c>
      <c r="AE47" s="6180"/>
      <c r="AF47" s="6437" t="s">
        <v>55</v>
      </c>
      <c r="AG47" s="6180"/>
      <c r="AH47" s="6437" t="s">
        <v>56</v>
      </c>
      <c r="AI47" s="6180"/>
      <c r="AJ47" s="6437" t="s">
        <v>57</v>
      </c>
      <c r="AK47" s="6179"/>
      <c r="AL47" s="5766"/>
      <c r="AM47" s="6118"/>
      <c r="AN47" s="5759"/>
    </row>
    <row r="48" spans="1:42" x14ac:dyDescent="0.25">
      <c r="A48" s="6444"/>
      <c r="B48" s="6445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67"/>
      <c r="AM48" s="5818"/>
      <c r="AN48" s="643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55" t="s">
        <v>1072</v>
      </c>
      <c r="B51" s="6455"/>
      <c r="C51" s="6455"/>
      <c r="D51" s="6455"/>
      <c r="E51" s="6455"/>
      <c r="F51" s="6455"/>
      <c r="G51" s="6455"/>
      <c r="H51" s="6455"/>
      <c r="I51" s="6455"/>
      <c r="J51" s="6455"/>
      <c r="K51" s="6455"/>
      <c r="L51" s="6455"/>
      <c r="M51" s="6455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40" t="s">
        <v>219</v>
      </c>
      <c r="B52" s="6441"/>
      <c r="C52" s="6447" t="s">
        <v>452</v>
      </c>
      <c r="D52" s="6447"/>
      <c r="E52" s="6448"/>
      <c r="F52" s="6456" t="s">
        <v>101</v>
      </c>
      <c r="G52" s="6457"/>
      <c r="H52" s="6457"/>
      <c r="I52" s="6457"/>
      <c r="J52" s="6457"/>
      <c r="K52" s="6457"/>
      <c r="L52" s="6457"/>
      <c r="M52" s="6457"/>
      <c r="N52" s="6457"/>
      <c r="O52" s="6457"/>
      <c r="P52" s="6457"/>
      <c r="Q52" s="6457"/>
      <c r="R52" s="6457"/>
      <c r="S52" s="6457"/>
      <c r="T52" s="6457"/>
      <c r="U52" s="6457"/>
      <c r="V52" s="6457"/>
      <c r="W52" s="6457"/>
      <c r="X52" s="6457"/>
      <c r="Y52" s="6457"/>
      <c r="Z52" s="6457"/>
      <c r="AA52" s="6457"/>
      <c r="AB52" s="6457"/>
      <c r="AC52" s="6457"/>
      <c r="AD52" s="6457"/>
      <c r="AE52" s="6457"/>
      <c r="AF52" s="6457"/>
      <c r="AG52" s="6457"/>
      <c r="AH52" s="6457"/>
      <c r="AI52" s="6457"/>
      <c r="AJ52" s="6457"/>
      <c r="AK52" s="6458"/>
      <c r="AL52" s="6249" t="s">
        <v>36</v>
      </c>
      <c r="AM52" s="6243" t="s">
        <v>37</v>
      </c>
    </row>
    <row r="53" spans="1:91" x14ac:dyDescent="0.25">
      <c r="A53" s="6442"/>
      <c r="B53" s="6443"/>
      <c r="C53" s="6450"/>
      <c r="D53" s="6450"/>
      <c r="E53" s="6451"/>
      <c r="F53" s="6436" t="s">
        <v>326</v>
      </c>
      <c r="G53" s="6183"/>
      <c r="H53" s="6436" t="s">
        <v>94</v>
      </c>
      <c r="I53" s="6183"/>
      <c r="J53" s="6436" t="s">
        <v>44</v>
      </c>
      <c r="K53" s="6183"/>
      <c r="L53" s="6436" t="s">
        <v>45</v>
      </c>
      <c r="M53" s="6183"/>
      <c r="N53" s="6437" t="s">
        <v>46</v>
      </c>
      <c r="O53" s="6180"/>
      <c r="P53" s="6437" t="s">
        <v>47</v>
      </c>
      <c r="Q53" s="6180"/>
      <c r="R53" s="6437" t="s">
        <v>48</v>
      </c>
      <c r="S53" s="6180"/>
      <c r="T53" s="6437" t="s">
        <v>49</v>
      </c>
      <c r="U53" s="6180"/>
      <c r="V53" s="6437" t="s">
        <v>50</v>
      </c>
      <c r="W53" s="6180"/>
      <c r="X53" s="6437" t="s">
        <v>51</v>
      </c>
      <c r="Y53" s="6180"/>
      <c r="Z53" s="6437" t="s">
        <v>52</v>
      </c>
      <c r="AA53" s="6180"/>
      <c r="AB53" s="6437" t="s">
        <v>53</v>
      </c>
      <c r="AC53" s="6180"/>
      <c r="AD53" s="6437" t="s">
        <v>54</v>
      </c>
      <c r="AE53" s="6180"/>
      <c r="AF53" s="6437" t="s">
        <v>55</v>
      </c>
      <c r="AG53" s="6180"/>
      <c r="AH53" s="6437" t="s">
        <v>56</v>
      </c>
      <c r="AI53" s="6180"/>
      <c r="AJ53" s="6437" t="s">
        <v>57</v>
      </c>
      <c r="AK53" s="6179"/>
      <c r="AL53" s="5766"/>
      <c r="AM53" s="5759"/>
    </row>
    <row r="54" spans="1:91" x14ac:dyDescent="0.25">
      <c r="A54" s="6444"/>
      <c r="B54" s="6445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67"/>
      <c r="AM54" s="6435"/>
    </row>
    <row r="55" spans="1:91" x14ac:dyDescent="0.25">
      <c r="A55" s="636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59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59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59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59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6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6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6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6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59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59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6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6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6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6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6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6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59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59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59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59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6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59" t="s">
        <v>1082</v>
      </c>
      <c r="B78" s="6469" t="s">
        <v>1083</v>
      </c>
      <c r="C78" s="6469"/>
      <c r="D78" s="6469" t="s">
        <v>1084</v>
      </c>
      <c r="E78" s="6470"/>
      <c r="F78" s="6464" t="s">
        <v>1085</v>
      </c>
      <c r="G78" s="6469"/>
      <c r="H78" s="6464" t="s">
        <v>1086</v>
      </c>
      <c r="I78" s="6469"/>
    </row>
    <row r="79" spans="1:90" ht="23.25" customHeight="1" x14ac:dyDescent="0.25">
      <c r="A79" s="6361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>
        <v>15</v>
      </c>
      <c r="C86" s="870">
        <v>3</v>
      </c>
      <c r="D86" s="871">
        <v>5</v>
      </c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90" t="s">
        <v>1106</v>
      </c>
      <c r="B95" s="6460" t="s">
        <v>1107</v>
      </c>
      <c r="C95" s="6462" t="s">
        <v>1108</v>
      </c>
      <c r="D95" s="6448" t="s">
        <v>1109</v>
      </c>
      <c r="E95" s="6456" t="s">
        <v>1110</v>
      </c>
      <c r="F95" s="6464"/>
    </row>
    <row r="96" spans="1:9" x14ac:dyDescent="0.25">
      <c r="A96" s="5756"/>
      <c r="B96" s="6461"/>
      <c r="C96" s="6463"/>
      <c r="D96" s="6451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>
        <v>3</v>
      </c>
      <c r="C97" s="369">
        <v>1</v>
      </c>
      <c r="D97" s="576">
        <v>4</v>
      </c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3</v>
      </c>
      <c r="C102" s="880">
        <f>SUM(C97:C101)</f>
        <v>1</v>
      </c>
      <c r="D102" s="881">
        <f>SUM(D97:D101)</f>
        <v>4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90" t="s">
        <v>1119</v>
      </c>
      <c r="B104" s="6460" t="s">
        <v>1107</v>
      </c>
      <c r="C104" s="6448" t="s">
        <v>1108</v>
      </c>
      <c r="D104" s="6446" t="s">
        <v>1109</v>
      </c>
      <c r="E104" s="6487" t="s">
        <v>34</v>
      </c>
      <c r="F104" s="6489" t="s">
        <v>35</v>
      </c>
    </row>
    <row r="105" spans="1:16" ht="29.25" customHeight="1" x14ac:dyDescent="0.25">
      <c r="A105" s="5756"/>
      <c r="B105" s="6461"/>
      <c r="C105" s="6451"/>
      <c r="D105" s="6449"/>
      <c r="E105" s="6488"/>
      <c r="F105" s="6490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>
        <v>1</v>
      </c>
      <c r="C107" s="347"/>
      <c r="D107" s="2784">
        <v>1</v>
      </c>
      <c r="E107" s="430"/>
      <c r="F107" s="347"/>
    </row>
    <row r="108" spans="1:16" x14ac:dyDescent="0.25">
      <c r="A108" s="361" t="s">
        <v>1122</v>
      </c>
      <c r="B108" s="346">
        <v>1</v>
      </c>
      <c r="C108" s="347"/>
      <c r="D108" s="2784">
        <v>1</v>
      </c>
      <c r="E108" s="348"/>
      <c r="F108" s="347"/>
    </row>
    <row r="109" spans="1:16" x14ac:dyDescent="0.25">
      <c r="A109" s="829" t="s">
        <v>77</v>
      </c>
      <c r="B109" s="879">
        <f>SUM(B106:B108)</f>
        <v>2</v>
      </c>
      <c r="C109" s="881">
        <f>SUM(C106:C108)</f>
        <v>0</v>
      </c>
      <c r="D109" s="3116">
        <f>SUM(D106:D108)</f>
        <v>2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76" t="s">
        <v>219</v>
      </c>
      <c r="B111" s="5944" t="s">
        <v>452</v>
      </c>
      <c r="C111" s="6242"/>
      <c r="D111" s="6243"/>
      <c r="E111" s="6436" t="s">
        <v>101</v>
      </c>
      <c r="F111" s="6247"/>
      <c r="G111" s="6247"/>
      <c r="H111" s="6247"/>
      <c r="I111" s="6247"/>
      <c r="J111" s="6247"/>
      <c r="K111" s="6247"/>
      <c r="L111" s="6247"/>
      <c r="M111" s="6247"/>
      <c r="N111" s="885"/>
      <c r="O111" s="6243" t="s">
        <v>36</v>
      </c>
      <c r="P111" s="6243" t="s">
        <v>37</v>
      </c>
    </row>
    <row r="112" spans="1:16" x14ac:dyDescent="0.25">
      <c r="A112" s="6082"/>
      <c r="B112" s="6466"/>
      <c r="C112" s="6467"/>
      <c r="D112" s="6468"/>
      <c r="E112" s="6436" t="s">
        <v>343</v>
      </c>
      <c r="F112" s="6183"/>
      <c r="G112" s="6436" t="s">
        <v>326</v>
      </c>
      <c r="H112" s="6183"/>
      <c r="I112" s="6436" t="s">
        <v>94</v>
      </c>
      <c r="J112" s="6183"/>
      <c r="K112" s="6436" t="s">
        <v>44</v>
      </c>
      <c r="L112" s="6183"/>
      <c r="M112" s="6436" t="s">
        <v>45</v>
      </c>
      <c r="N112" s="6187"/>
      <c r="O112" s="5759"/>
      <c r="P112" s="5759"/>
    </row>
    <row r="113" spans="1:90" x14ac:dyDescent="0.25">
      <c r="A113" s="646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68"/>
      <c r="P113" s="646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90" t="s">
        <v>1128</v>
      </c>
      <c r="B118" s="6437" t="s">
        <v>1129</v>
      </c>
      <c r="C118" s="6266"/>
      <c r="D118" s="6179"/>
      <c r="E118" s="6472" t="s">
        <v>1130</v>
      </c>
    </row>
    <row r="119" spans="1:90" x14ac:dyDescent="0.25">
      <c r="A119" s="6471"/>
      <c r="B119" s="889" t="s">
        <v>1131</v>
      </c>
      <c r="C119" s="491" t="s">
        <v>1132</v>
      </c>
      <c r="D119" s="489" t="s">
        <v>1133</v>
      </c>
      <c r="E119" s="6473"/>
    </row>
    <row r="120" spans="1:90" x14ac:dyDescent="0.25">
      <c r="A120" s="829" t="s">
        <v>77</v>
      </c>
      <c r="B120" s="900"/>
      <c r="C120" s="901"/>
      <c r="D120" s="902"/>
      <c r="E120" s="903"/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76" t="s">
        <v>219</v>
      </c>
      <c r="B122" s="5944" t="s">
        <v>452</v>
      </c>
      <c r="C122" s="6242"/>
      <c r="D122" s="6243"/>
      <c r="E122" s="6474" t="s">
        <v>1135</v>
      </c>
      <c r="F122" s="6474"/>
      <c r="G122" s="6474" t="s">
        <v>1136</v>
      </c>
      <c r="H122" s="6474"/>
      <c r="I122" s="6474" t="s">
        <v>1137</v>
      </c>
      <c r="J122" s="6474"/>
    </row>
    <row r="123" spans="1:90" x14ac:dyDescent="0.25">
      <c r="A123" s="646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43" t="s">
        <v>219</v>
      </c>
      <c r="B128" s="6176" t="s">
        <v>77</v>
      </c>
      <c r="C128" s="5944" t="s">
        <v>1140</v>
      </c>
      <c r="D128" s="6243"/>
      <c r="E128" s="5944" t="s">
        <v>1141</v>
      </c>
      <c r="F128" s="6243"/>
      <c r="G128" s="6436" t="s">
        <v>1142</v>
      </c>
      <c r="H128" s="6247"/>
      <c r="I128" s="6183"/>
    </row>
    <row r="129" spans="1:93" ht="42" x14ac:dyDescent="0.25">
      <c r="A129" s="6468"/>
      <c r="B129" s="646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76" t="s">
        <v>219</v>
      </c>
      <c r="B132" s="6176" t="s">
        <v>27</v>
      </c>
      <c r="C132" s="5944" t="s">
        <v>452</v>
      </c>
      <c r="D132" s="6242"/>
      <c r="E132" s="6243"/>
      <c r="F132" s="6436" t="s">
        <v>101</v>
      </c>
      <c r="G132" s="6247"/>
      <c r="H132" s="6247"/>
      <c r="I132" s="6247"/>
      <c r="J132" s="6247"/>
      <c r="K132" s="6247"/>
      <c r="L132" s="6247"/>
      <c r="M132" s="6247"/>
      <c r="N132" s="6247"/>
      <c r="O132" s="6247"/>
      <c r="P132" s="6247"/>
      <c r="Q132" s="6247"/>
      <c r="R132" s="6247"/>
      <c r="S132" s="6247"/>
      <c r="T132" s="6247"/>
      <c r="U132" s="6247"/>
      <c r="V132" s="6247"/>
      <c r="W132" s="6247"/>
      <c r="X132" s="6247"/>
      <c r="Y132" s="6247"/>
      <c r="Z132" s="6247"/>
      <c r="AA132" s="6247"/>
      <c r="AB132" s="6247"/>
      <c r="AC132" s="6247"/>
      <c r="AD132" s="6247"/>
      <c r="AE132" s="6247"/>
      <c r="AF132" s="6247"/>
      <c r="AG132" s="6247"/>
      <c r="AH132" s="6247"/>
      <c r="AI132" s="6247"/>
      <c r="AJ132" s="6247"/>
      <c r="AK132" s="6247"/>
      <c r="AL132" s="6247"/>
      <c r="AM132" s="6187"/>
      <c r="AN132" s="6249" t="s">
        <v>597</v>
      </c>
      <c r="AO132" s="6377" t="s">
        <v>455</v>
      </c>
      <c r="AP132" s="6377" t="s">
        <v>35</v>
      </c>
      <c r="AQ132" s="6377" t="s">
        <v>36</v>
      </c>
      <c r="AR132" s="6243" t="s">
        <v>37</v>
      </c>
    </row>
    <row r="133" spans="1:93" x14ac:dyDescent="0.25">
      <c r="A133" s="6082"/>
      <c r="B133" s="6082"/>
      <c r="C133" s="6466"/>
      <c r="D133" s="6467"/>
      <c r="E133" s="6468"/>
      <c r="F133" s="6436" t="s">
        <v>343</v>
      </c>
      <c r="G133" s="6183"/>
      <c r="H133" s="6436" t="s">
        <v>326</v>
      </c>
      <c r="I133" s="6183"/>
      <c r="J133" s="6436" t="s">
        <v>94</v>
      </c>
      <c r="K133" s="6183"/>
      <c r="L133" s="6436" t="s">
        <v>44</v>
      </c>
      <c r="M133" s="6183"/>
      <c r="N133" s="6436" t="s">
        <v>45</v>
      </c>
      <c r="O133" s="6183"/>
      <c r="P133" s="6437" t="s">
        <v>46</v>
      </c>
      <c r="Q133" s="6180"/>
      <c r="R133" s="6437" t="s">
        <v>47</v>
      </c>
      <c r="S133" s="6180"/>
      <c r="T133" s="6437" t="s">
        <v>48</v>
      </c>
      <c r="U133" s="6180"/>
      <c r="V133" s="6437" t="s">
        <v>49</v>
      </c>
      <c r="W133" s="6180"/>
      <c r="X133" s="6437" t="s">
        <v>50</v>
      </c>
      <c r="Y133" s="6180"/>
      <c r="Z133" s="6437" t="s">
        <v>51</v>
      </c>
      <c r="AA133" s="6180"/>
      <c r="AB133" s="6437" t="s">
        <v>52</v>
      </c>
      <c r="AC133" s="6180"/>
      <c r="AD133" s="6437" t="s">
        <v>53</v>
      </c>
      <c r="AE133" s="6180"/>
      <c r="AF133" s="6437" t="s">
        <v>54</v>
      </c>
      <c r="AG133" s="6180"/>
      <c r="AH133" s="6437" t="s">
        <v>55</v>
      </c>
      <c r="AI133" s="6180"/>
      <c r="AJ133" s="6437" t="s">
        <v>56</v>
      </c>
      <c r="AK133" s="6180"/>
      <c r="AL133" s="6437" t="s">
        <v>476</v>
      </c>
      <c r="AM133" s="6179"/>
      <c r="AN133" s="5766"/>
      <c r="AO133" s="6118"/>
      <c r="AP133" s="6118"/>
      <c r="AQ133" s="6118"/>
      <c r="AR133" s="5759"/>
    </row>
    <row r="134" spans="1:93" ht="27" customHeight="1" x14ac:dyDescent="0.25">
      <c r="A134" s="6465"/>
      <c r="B134" s="646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67"/>
      <c r="AO134" s="5818"/>
      <c r="AP134" s="5818"/>
      <c r="AQ134" s="5818"/>
      <c r="AR134" s="6468"/>
    </row>
    <row r="135" spans="1:93" x14ac:dyDescent="0.25">
      <c r="A135" s="6477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78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78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79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76" t="s">
        <v>29</v>
      </c>
      <c r="B140" s="6437" t="s">
        <v>1155</v>
      </c>
      <c r="C140" s="6266"/>
      <c r="D140" s="6266"/>
      <c r="E140" s="6266"/>
      <c r="F140" s="6180"/>
      <c r="G140" s="6254" t="s">
        <v>1156</v>
      </c>
      <c r="H140" s="6223" t="s">
        <v>1157</v>
      </c>
      <c r="I140" s="6474"/>
    </row>
    <row r="141" spans="1:93" ht="15" customHeight="1" x14ac:dyDescent="0.25">
      <c r="A141" s="6082"/>
      <c r="B141" s="6307" t="s">
        <v>77</v>
      </c>
      <c r="C141" s="6437" t="s">
        <v>1158</v>
      </c>
      <c r="D141" s="6266"/>
      <c r="E141" s="6266"/>
      <c r="F141" s="6180"/>
      <c r="G141" s="6255"/>
      <c r="H141" s="6481"/>
      <c r="I141" s="6474"/>
    </row>
    <row r="142" spans="1:93" ht="31.5" x14ac:dyDescent="0.25">
      <c r="A142" s="6465"/>
      <c r="B142" s="6482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80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 x14ac:dyDescent="0.25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 x14ac:dyDescent="0.25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 x14ac:dyDescent="0.25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 x14ac:dyDescent="0.25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 x14ac:dyDescent="0.25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 x14ac:dyDescent="0.25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75" t="s">
        <v>1170</v>
      </c>
      <c r="B156" s="6475"/>
      <c r="C156" s="6475"/>
      <c r="D156" s="6475"/>
      <c r="E156" s="6475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76" t="s">
        <v>219</v>
      </c>
      <c r="B157" s="6176" t="s">
        <v>27</v>
      </c>
      <c r="C157" s="5944" t="s">
        <v>1171</v>
      </c>
      <c r="D157" s="6242"/>
      <c r="E157" s="6243"/>
      <c r="F157" s="6474" t="s">
        <v>101</v>
      </c>
      <c r="G157" s="6474"/>
      <c r="H157" s="6474"/>
      <c r="I157" s="6474"/>
      <c r="J157" s="6474"/>
      <c r="K157" s="6474"/>
      <c r="L157" s="6474"/>
      <c r="M157" s="6476"/>
      <c r="N157" s="6249" t="s">
        <v>1172</v>
      </c>
      <c r="O157" s="6377" t="s">
        <v>1173</v>
      </c>
      <c r="P157" s="6377" t="s">
        <v>1174</v>
      </c>
      <c r="Q157" s="6250" t="s">
        <v>1175</v>
      </c>
      <c r="R157" s="6249" t="s">
        <v>597</v>
      </c>
      <c r="S157" s="6377" t="s">
        <v>35</v>
      </c>
      <c r="T157" s="6377" t="s">
        <v>1176</v>
      </c>
      <c r="U157" s="6377" t="s">
        <v>36</v>
      </c>
      <c r="V157" s="6243" t="s">
        <v>37</v>
      </c>
      <c r="W157" s="6436" t="s">
        <v>457</v>
      </c>
      <c r="X157" s="6183"/>
    </row>
    <row r="158" spans="1:95" x14ac:dyDescent="0.25">
      <c r="A158" s="6082"/>
      <c r="B158" s="6082"/>
      <c r="C158" s="6466"/>
      <c r="D158" s="6467"/>
      <c r="E158" s="6468"/>
      <c r="F158" s="6474" t="s">
        <v>458</v>
      </c>
      <c r="G158" s="6474"/>
      <c r="H158" s="6474" t="s">
        <v>1177</v>
      </c>
      <c r="I158" s="6474"/>
      <c r="J158" s="6474" t="s">
        <v>1178</v>
      </c>
      <c r="K158" s="6474"/>
      <c r="L158" s="6474" t="s">
        <v>1179</v>
      </c>
      <c r="M158" s="6476"/>
      <c r="N158" s="5766"/>
      <c r="O158" s="6118"/>
      <c r="P158" s="6118"/>
      <c r="Q158" s="6284"/>
      <c r="R158" s="5766"/>
      <c r="S158" s="6118"/>
      <c r="T158" s="6118"/>
      <c r="U158" s="6118"/>
      <c r="V158" s="5759"/>
      <c r="W158" s="6186" t="s">
        <v>462</v>
      </c>
      <c r="X158" s="6243" t="s">
        <v>463</v>
      </c>
    </row>
    <row r="159" spans="1:95" ht="23.25" customHeight="1" x14ac:dyDescent="0.25">
      <c r="A159" s="6465"/>
      <c r="B159" s="646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67"/>
      <c r="O159" s="5818"/>
      <c r="P159" s="5818"/>
      <c r="Q159" s="6491"/>
      <c r="R159" s="5767"/>
      <c r="S159" s="5818"/>
      <c r="T159" s="5818"/>
      <c r="U159" s="5818"/>
      <c r="V159" s="6468"/>
      <c r="W159" s="6483"/>
      <c r="X159" s="6468"/>
    </row>
    <row r="160" spans="1:95" x14ac:dyDescent="0.25">
      <c r="A160" s="6484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84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84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84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84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84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84" t="s">
        <v>1041</v>
      </c>
      <c r="B168" s="6484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90" t="s">
        <v>1093</v>
      </c>
      <c r="B170" s="6190" t="s">
        <v>1094</v>
      </c>
      <c r="C170" s="6485" t="s">
        <v>1183</v>
      </c>
      <c r="D170" s="6265" t="s">
        <v>1184</v>
      </c>
    </row>
    <row r="171" spans="1:95" ht="18.75" customHeight="1" x14ac:dyDescent="0.25">
      <c r="A171" s="6471"/>
      <c r="B171" s="6471"/>
      <c r="C171" s="6486"/>
      <c r="D171" s="5799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76" t="s">
        <v>1188</v>
      </c>
      <c r="B176" s="5944" t="s">
        <v>1171</v>
      </c>
      <c r="C176" s="6242"/>
      <c r="D176" s="6243"/>
      <c r="E176" s="6436" t="s">
        <v>101</v>
      </c>
      <c r="F176" s="6247"/>
      <c r="G176" s="6247"/>
      <c r="H176" s="6247"/>
      <c r="I176" s="6247"/>
      <c r="J176" s="6247"/>
      <c r="K176" s="6247"/>
      <c r="L176" s="3125"/>
      <c r="M176" s="6249" t="s">
        <v>581</v>
      </c>
      <c r="N176" s="6243" t="s">
        <v>580</v>
      </c>
    </row>
    <row r="177" spans="1:14" x14ac:dyDescent="0.25">
      <c r="A177" s="6082"/>
      <c r="B177" s="6466"/>
      <c r="C177" s="6467"/>
      <c r="D177" s="6468"/>
      <c r="E177" s="6436" t="s">
        <v>1189</v>
      </c>
      <c r="F177" s="6183"/>
      <c r="G177" s="6436" t="s">
        <v>1190</v>
      </c>
      <c r="H177" s="6183"/>
      <c r="I177" s="6436" t="s">
        <v>1191</v>
      </c>
      <c r="J177" s="6183"/>
      <c r="K177" s="6436" t="s">
        <v>1179</v>
      </c>
      <c r="L177" s="6247"/>
      <c r="M177" s="5766"/>
      <c r="N177" s="5759"/>
    </row>
    <row r="178" spans="1:14" x14ac:dyDescent="0.25">
      <c r="A178" s="646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67"/>
      <c r="N178" s="646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178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D67" zoomScaleNormal="100" workbookViewId="0">
      <selection activeCell="AE71" sqref="AE71:AF125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LAUTARO (09108)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</row>
    <row r="4" spans="1:98" x14ac:dyDescent="0.25">
      <c r="A4" s="50" t="str">
        <f>CONCATENATE("MES: ",NOMBRE!B6, " (",NOMBRE!C6,NOMBRE!D6,")")</f>
        <v>MES: ENERO (01)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39" t="s">
        <v>1194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  <c r="R6" s="6539"/>
      <c r="S6" s="6539"/>
      <c r="T6" s="6539"/>
      <c r="U6" s="6539"/>
      <c r="V6" s="6539"/>
      <c r="W6" s="6539"/>
      <c r="X6" s="6539"/>
      <c r="Y6" s="6539"/>
      <c r="Z6" s="6539"/>
      <c r="AA6" s="6539"/>
      <c r="AB6" s="6539"/>
      <c r="AC6" s="6539"/>
      <c r="AD6" s="653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944" t="s">
        <v>1196</v>
      </c>
      <c r="B9" s="6545" t="s">
        <v>1197</v>
      </c>
      <c r="C9" s="6542"/>
      <c r="D9" s="6542"/>
      <c r="E9" s="6542"/>
      <c r="F9" s="6542"/>
      <c r="G9" s="6542"/>
      <c r="H9" s="6542"/>
      <c r="I9" s="6542"/>
      <c r="J9" s="6542"/>
      <c r="K9" s="6542"/>
      <c r="L9" s="6542"/>
      <c r="M9" s="6542"/>
      <c r="N9" s="6542"/>
      <c r="O9" s="6542"/>
      <c r="P9" s="6542"/>
      <c r="Q9" s="6542"/>
      <c r="R9" s="6542"/>
      <c r="S9" s="6542"/>
      <c r="T9" s="6542"/>
      <c r="U9" s="6542"/>
      <c r="V9" s="6542"/>
      <c r="W9" s="6543"/>
      <c r="X9" s="6549" t="s">
        <v>1198</v>
      </c>
      <c r="Y9" s="6547"/>
      <c r="Z9" s="6547"/>
      <c r="AA9" s="6547"/>
      <c r="AB9" s="6547"/>
      <c r="AC9" s="6547"/>
      <c r="AD9" s="6547"/>
      <c r="AE9" s="6548"/>
      <c r="AF9" s="6555" t="s">
        <v>1199</v>
      </c>
      <c r="AG9" s="6552"/>
    </row>
    <row r="10" spans="1:98" ht="15" customHeight="1" x14ac:dyDescent="0.25">
      <c r="A10" s="5776"/>
      <c r="B10" s="5755" t="s">
        <v>452</v>
      </c>
      <c r="C10" s="6546" t="s">
        <v>29</v>
      </c>
      <c r="D10" s="6547"/>
      <c r="E10" s="6547"/>
      <c r="F10" s="6547"/>
      <c r="G10" s="6547"/>
      <c r="H10" s="6547"/>
      <c r="I10" s="6547"/>
      <c r="J10" s="6547"/>
      <c r="K10" s="6547"/>
      <c r="L10" s="6547"/>
      <c r="M10" s="6547"/>
      <c r="N10" s="6547"/>
      <c r="O10" s="6547"/>
      <c r="P10" s="6547"/>
      <c r="Q10" s="6547"/>
      <c r="R10" s="6547"/>
      <c r="S10" s="6547"/>
      <c r="T10" s="6548"/>
      <c r="U10" s="6544" t="s">
        <v>597</v>
      </c>
      <c r="V10" s="6545" t="s">
        <v>1200</v>
      </c>
      <c r="W10" s="6543"/>
      <c r="X10" s="6541" t="s">
        <v>1201</v>
      </c>
      <c r="Y10" s="6542"/>
      <c r="Z10" s="6542"/>
      <c r="AA10" s="6543"/>
      <c r="AB10" s="6542" t="s">
        <v>1202</v>
      </c>
      <c r="AC10" s="6542"/>
      <c r="AD10" s="6542"/>
      <c r="AE10" s="6543"/>
      <c r="AF10" s="6556"/>
      <c r="AG10" s="6557"/>
    </row>
    <row r="11" spans="1:98" ht="32.25" customHeight="1" x14ac:dyDescent="0.25">
      <c r="A11" s="6466"/>
      <c r="B11" s="654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239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90" t="s">
        <v>1245</v>
      </c>
      <c r="B69" s="6550" t="s">
        <v>1246</v>
      </c>
      <c r="C69" s="6551"/>
      <c r="D69" s="6551"/>
      <c r="E69" s="6552"/>
      <c r="F69" s="6550" t="s">
        <v>1247</v>
      </c>
      <c r="G69" s="6551"/>
      <c r="H69" s="6551"/>
      <c r="I69" s="6552"/>
      <c r="J69" s="6551" t="s">
        <v>1248</v>
      </c>
      <c r="K69" s="6551"/>
      <c r="L69" s="6551"/>
      <c r="M69" s="6552"/>
      <c r="N69" s="6553" t="s">
        <v>1249</v>
      </c>
      <c r="O69" s="6554"/>
      <c r="P69" s="6218"/>
      <c r="Q69" s="5944" t="s">
        <v>1250</v>
      </c>
      <c r="R69" s="6243"/>
      <c r="S69" s="5944" t="s">
        <v>1251</v>
      </c>
      <c r="T69" s="6243"/>
      <c r="U69" s="5944" t="s">
        <v>1252</v>
      </c>
      <c r="V69" s="6243"/>
      <c r="W69" s="6190" t="s">
        <v>1253</v>
      </c>
      <c r="X69" s="5944" t="s">
        <v>1254</v>
      </c>
      <c r="Y69" s="6243"/>
      <c r="Z69" s="5944" t="s">
        <v>1255</v>
      </c>
      <c r="AA69" s="6243"/>
      <c r="AB69" s="6436" t="s">
        <v>1256</v>
      </c>
      <c r="AC69" s="6183"/>
      <c r="AD69" s="6190" t="s">
        <v>1257</v>
      </c>
      <c r="AE69" s="6561" t="s">
        <v>1258</v>
      </c>
      <c r="AF69" s="6562"/>
      <c r="AG69" s="6474" t="s">
        <v>1259</v>
      </c>
      <c r="AH69" s="6474"/>
      <c r="AI69" s="6474"/>
    </row>
    <row r="70" spans="1:98" ht="34.5" customHeight="1" x14ac:dyDescent="0.25">
      <c r="A70" s="6471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71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71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/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/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/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/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/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/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/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/>
      <c r="AF117" s="3177"/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>
        <v>1</v>
      </c>
      <c r="AF118" s="3177">
        <v>1</v>
      </c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>
        <v>1</v>
      </c>
      <c r="AF119" s="3177"/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>
        <v>1</v>
      </c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2</v>
      </c>
      <c r="AF126" s="3193">
        <f t="shared" si="25"/>
        <v>2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7" t="s">
        <v>27</v>
      </c>
      <c r="B148" s="6308"/>
      <c r="C148" s="6307" t="s">
        <v>192</v>
      </c>
      <c r="D148" s="6223"/>
      <c r="E148" s="6308"/>
      <c r="F148" s="6437" t="s">
        <v>101</v>
      </c>
      <c r="G148" s="6266"/>
      <c r="H148" s="6266"/>
      <c r="I148" s="6266"/>
      <c r="J148" s="6266"/>
      <c r="K148" s="6266"/>
      <c r="L148" s="6266"/>
      <c r="M148" s="6266"/>
      <c r="N148" s="6266"/>
      <c r="O148" s="6266"/>
      <c r="P148" s="6266"/>
      <c r="Q148" s="6266"/>
      <c r="R148" s="6266"/>
      <c r="S148" s="6266"/>
      <c r="T148" s="6266"/>
      <c r="U148" s="6266"/>
      <c r="V148" s="6266"/>
      <c r="W148" s="6266"/>
      <c r="X148" s="6266"/>
      <c r="Y148" s="6266"/>
      <c r="Z148" s="6266"/>
      <c r="AA148" s="6266"/>
      <c r="AB148" s="6266"/>
      <c r="AC148" s="6266"/>
      <c r="AD148" s="6266"/>
      <c r="AE148" s="6266"/>
      <c r="AF148" s="6266"/>
      <c r="AG148" s="6266"/>
      <c r="AH148" s="6266"/>
      <c r="AI148" s="6266"/>
      <c r="AJ148" s="6266"/>
      <c r="AK148" s="6266"/>
      <c r="AL148" s="6266"/>
      <c r="AM148" s="6266"/>
      <c r="AN148" s="6266"/>
      <c r="AO148" s="6179"/>
      <c r="AP148" s="6528" t="s">
        <v>597</v>
      </c>
      <c r="AQ148" s="6509" t="s">
        <v>1297</v>
      </c>
      <c r="AR148" s="6509" t="s">
        <v>36</v>
      </c>
      <c r="AS148" s="6510" t="s">
        <v>37</v>
      </c>
      <c r="AT148" s="6531" t="s">
        <v>1298</v>
      </c>
      <c r="AU148" s="6532"/>
      <c r="AV148" s="5773" t="s">
        <v>1299</v>
      </c>
      <c r="AW148" s="6518"/>
    </row>
    <row r="149" spans="1:98" x14ac:dyDescent="0.25">
      <c r="A149" s="6559"/>
      <c r="B149" s="6063"/>
      <c r="C149" s="6482"/>
      <c r="D149" s="6481"/>
      <c r="E149" s="6560"/>
      <c r="F149" s="6436" t="s">
        <v>343</v>
      </c>
      <c r="G149" s="6183"/>
      <c r="H149" s="6436" t="s">
        <v>326</v>
      </c>
      <c r="I149" s="6183"/>
      <c r="J149" s="6436" t="s">
        <v>94</v>
      </c>
      <c r="K149" s="6183"/>
      <c r="L149" s="6436" t="s">
        <v>1203</v>
      </c>
      <c r="M149" s="6183"/>
      <c r="N149" s="6436" t="s">
        <v>1300</v>
      </c>
      <c r="O149" s="6183"/>
      <c r="P149" s="6436" t="s">
        <v>45</v>
      </c>
      <c r="Q149" s="6183"/>
      <c r="R149" s="6437" t="s">
        <v>46</v>
      </c>
      <c r="S149" s="6180"/>
      <c r="T149" s="6437" t="s">
        <v>47</v>
      </c>
      <c r="U149" s="6180"/>
      <c r="V149" s="6437" t="s">
        <v>48</v>
      </c>
      <c r="W149" s="6180"/>
      <c r="X149" s="6437" t="s">
        <v>49</v>
      </c>
      <c r="Y149" s="6180"/>
      <c r="Z149" s="6437" t="s">
        <v>50</v>
      </c>
      <c r="AA149" s="6180"/>
      <c r="AB149" s="6437" t="s">
        <v>51</v>
      </c>
      <c r="AC149" s="6180"/>
      <c r="AD149" s="6437" t="s">
        <v>52</v>
      </c>
      <c r="AE149" s="6180"/>
      <c r="AF149" s="6437" t="s">
        <v>53</v>
      </c>
      <c r="AG149" s="6180"/>
      <c r="AH149" s="6437" t="s">
        <v>54</v>
      </c>
      <c r="AI149" s="6180"/>
      <c r="AJ149" s="6437" t="s">
        <v>55</v>
      </c>
      <c r="AK149" s="6180"/>
      <c r="AL149" s="6437" t="s">
        <v>56</v>
      </c>
      <c r="AM149" s="6180"/>
      <c r="AN149" s="6437" t="s">
        <v>57</v>
      </c>
      <c r="AO149" s="6179"/>
      <c r="AP149" s="5766"/>
      <c r="AQ149" s="6118"/>
      <c r="AR149" s="6118"/>
      <c r="AS149" s="5798"/>
      <c r="AT149" s="6533"/>
      <c r="AU149" s="6534"/>
      <c r="AV149" s="6519"/>
      <c r="AW149" s="6520"/>
    </row>
    <row r="150" spans="1:98" x14ac:dyDescent="0.25">
      <c r="A150" s="6482"/>
      <c r="B150" s="6560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67"/>
      <c r="AQ150" s="5818"/>
      <c r="AR150" s="5818"/>
      <c r="AS150" s="5799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58" t="s">
        <v>98</v>
      </c>
      <c r="B151" s="6368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90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1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1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71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63" t="s">
        <v>105</v>
      </c>
      <c r="B156" s="6564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65" t="s">
        <v>1307</v>
      </c>
      <c r="B157" s="6566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67" t="s">
        <v>504</v>
      </c>
      <c r="B158" s="6568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65" t="s">
        <v>1308</v>
      </c>
      <c r="B159" s="6566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65" t="s">
        <v>1035</v>
      </c>
      <c r="B160" s="6566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69" t="s">
        <v>1037</v>
      </c>
      <c r="B161" s="6570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36" t="s">
        <v>77</v>
      </c>
      <c r="B162" s="6183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76" t="s">
        <v>219</v>
      </c>
      <c r="B164" s="6190" t="s">
        <v>27</v>
      </c>
      <c r="C164" s="6307" t="s">
        <v>192</v>
      </c>
      <c r="D164" s="6223"/>
      <c r="E164" s="6308"/>
      <c r="F164" s="6437" t="s">
        <v>101</v>
      </c>
      <c r="G164" s="6266"/>
      <c r="H164" s="6266"/>
      <c r="I164" s="6266"/>
      <c r="J164" s="6266"/>
      <c r="K164" s="6266"/>
      <c r="L164" s="6266"/>
      <c r="M164" s="6266"/>
      <c r="N164" s="6266"/>
      <c r="O164" s="6266"/>
      <c r="P164" s="6266"/>
      <c r="Q164" s="6266"/>
      <c r="R164" s="6266"/>
      <c r="S164" s="6266"/>
      <c r="T164" s="6266"/>
      <c r="U164" s="6266"/>
      <c r="V164" s="6266"/>
      <c r="W164" s="6266"/>
      <c r="X164" s="6266"/>
      <c r="Y164" s="6266"/>
      <c r="Z164" s="6266"/>
      <c r="AA164" s="6266"/>
      <c r="AB164" s="6266"/>
      <c r="AC164" s="6266"/>
      <c r="AD164" s="6266"/>
      <c r="AE164" s="6266"/>
      <c r="AF164" s="6266"/>
      <c r="AG164" s="6266"/>
      <c r="AH164" s="6266"/>
      <c r="AI164" s="6266"/>
      <c r="AJ164" s="6266"/>
      <c r="AK164" s="6266"/>
      <c r="AL164" s="6266"/>
      <c r="AM164" s="6266"/>
      <c r="AN164" s="6266"/>
      <c r="AO164" s="6179"/>
      <c r="AP164" s="6243" t="s">
        <v>597</v>
      </c>
      <c r="AQ164" s="5944" t="s">
        <v>457</v>
      </c>
      <c r="AR164" s="6243"/>
      <c r="AS164" s="6190" t="s">
        <v>36</v>
      </c>
      <c r="AT164" s="6190" t="s">
        <v>37</v>
      </c>
      <c r="AU164" s="6190" t="s">
        <v>1310</v>
      </c>
      <c r="AV164" s="6190" t="s">
        <v>35</v>
      </c>
    </row>
    <row r="165" spans="1:98" x14ac:dyDescent="0.25">
      <c r="A165" s="6082"/>
      <c r="B165" s="5851"/>
      <c r="C165" s="6482"/>
      <c r="D165" s="6481"/>
      <c r="E165" s="6560"/>
      <c r="F165" s="6436" t="s">
        <v>343</v>
      </c>
      <c r="G165" s="6183"/>
      <c r="H165" s="6436" t="s">
        <v>326</v>
      </c>
      <c r="I165" s="6183"/>
      <c r="J165" s="6436" t="s">
        <v>94</v>
      </c>
      <c r="K165" s="6183"/>
      <c r="L165" s="6436" t="s">
        <v>1203</v>
      </c>
      <c r="M165" s="6183"/>
      <c r="N165" s="6436" t="s">
        <v>1204</v>
      </c>
      <c r="O165" s="6183"/>
      <c r="P165" s="6436" t="s">
        <v>45</v>
      </c>
      <c r="Q165" s="6183"/>
      <c r="R165" s="6437" t="s">
        <v>46</v>
      </c>
      <c r="S165" s="6180"/>
      <c r="T165" s="6437" t="s">
        <v>47</v>
      </c>
      <c r="U165" s="6180"/>
      <c r="V165" s="6437" t="s">
        <v>48</v>
      </c>
      <c r="W165" s="6180"/>
      <c r="X165" s="6437" t="s">
        <v>49</v>
      </c>
      <c r="Y165" s="6180"/>
      <c r="Z165" s="6437" t="s">
        <v>50</v>
      </c>
      <c r="AA165" s="6180"/>
      <c r="AB165" s="6437" t="s">
        <v>51</v>
      </c>
      <c r="AC165" s="6180"/>
      <c r="AD165" s="6437" t="s">
        <v>52</v>
      </c>
      <c r="AE165" s="6180"/>
      <c r="AF165" s="6437" t="s">
        <v>53</v>
      </c>
      <c r="AG165" s="6180"/>
      <c r="AH165" s="6437" t="s">
        <v>54</v>
      </c>
      <c r="AI165" s="6180"/>
      <c r="AJ165" s="6437" t="s">
        <v>55</v>
      </c>
      <c r="AK165" s="6180"/>
      <c r="AL165" s="6437" t="s">
        <v>56</v>
      </c>
      <c r="AM165" s="6180"/>
      <c r="AN165" s="6437" t="s">
        <v>57</v>
      </c>
      <c r="AO165" s="6179"/>
      <c r="AP165" s="5759"/>
      <c r="AQ165" s="6466"/>
      <c r="AR165" s="6468"/>
      <c r="AS165" s="5851"/>
      <c r="AT165" s="5851"/>
      <c r="AU165" s="5851"/>
      <c r="AV165" s="5851"/>
    </row>
    <row r="166" spans="1:98" x14ac:dyDescent="0.25">
      <c r="A166" s="6465"/>
      <c r="B166" s="6471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68"/>
      <c r="AQ166" s="1792" t="s">
        <v>462</v>
      </c>
      <c r="AR166" s="469" t="s">
        <v>463</v>
      </c>
      <c r="AS166" s="6471"/>
      <c r="AT166" s="6471"/>
      <c r="AU166" s="6471"/>
      <c r="AV166" s="6471"/>
    </row>
    <row r="167" spans="1:98" x14ac:dyDescent="0.25">
      <c r="A167" s="6571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6044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72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6050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73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68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62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68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62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85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74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82" t="s">
        <v>1316</v>
      </c>
      <c r="B178" s="6583"/>
      <c r="C178" s="6583"/>
      <c r="D178" s="6583"/>
      <c r="E178" s="6583"/>
      <c r="F178" s="6500"/>
      <c r="G178" s="6500"/>
      <c r="H178" s="6500"/>
      <c r="I178" s="6500"/>
      <c r="J178" s="6500"/>
      <c r="K178" s="6500"/>
      <c r="L178" s="6500"/>
      <c r="M178" s="6500"/>
      <c r="N178" s="6500"/>
      <c r="O178" s="6500"/>
      <c r="P178" s="6500"/>
      <c r="Q178" s="6500"/>
      <c r="R178" s="6500"/>
      <c r="S178" s="6500"/>
      <c r="T178" s="6500"/>
      <c r="U178" s="6500"/>
      <c r="V178" s="6500"/>
      <c r="W178" s="6500"/>
      <c r="X178" s="6500"/>
      <c r="Y178" s="6500"/>
      <c r="Z178" s="6500"/>
      <c r="AA178" s="6500"/>
      <c r="AB178" s="6500"/>
      <c r="AC178" s="6500"/>
      <c r="AD178" s="6500"/>
      <c r="AE178" s="6500"/>
      <c r="AF178" s="6500"/>
      <c r="AG178" s="6500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060" t="s">
        <v>1317</v>
      </c>
      <c r="B179" s="6575"/>
      <c r="C179" s="6579" t="s">
        <v>452</v>
      </c>
      <c r="D179" s="6580"/>
      <c r="E179" s="6580"/>
      <c r="F179" s="6436" t="s">
        <v>101</v>
      </c>
      <c r="G179" s="6247"/>
      <c r="H179" s="6247"/>
      <c r="I179" s="6247"/>
      <c r="J179" s="6247"/>
      <c r="K179" s="6247"/>
      <c r="L179" s="6247"/>
      <c r="M179" s="6247"/>
      <c r="N179" s="6247"/>
      <c r="O179" s="6247"/>
      <c r="P179" s="6247"/>
      <c r="Q179" s="6247"/>
      <c r="R179" s="6247"/>
      <c r="S179" s="6247"/>
      <c r="T179" s="6247"/>
      <c r="U179" s="6247"/>
      <c r="V179" s="6247"/>
      <c r="W179" s="6247"/>
      <c r="X179" s="6247"/>
      <c r="Y179" s="6247"/>
      <c r="Z179" s="6247"/>
      <c r="AA179" s="6247"/>
      <c r="AB179" s="6247"/>
      <c r="AC179" s="6247"/>
      <c r="AD179" s="6247"/>
      <c r="AE179" s="6247"/>
      <c r="AF179" s="6247"/>
      <c r="AG179" s="6247"/>
      <c r="AH179" s="6247"/>
      <c r="AI179" s="6187"/>
      <c r="AJ179" s="6228" t="s">
        <v>1318</v>
      </c>
      <c r="AK179" s="6228"/>
      <c r="AL179" s="6228"/>
      <c r="AM179" s="6527"/>
      <c r="AN179" s="6524" t="s">
        <v>1319</v>
      </c>
      <c r="AO179" s="6227" t="s">
        <v>1320</v>
      </c>
      <c r="AP179" s="6535"/>
      <c r="AQ179" s="6536" t="s">
        <v>37</v>
      </c>
      <c r="AR179" s="6521" t="s">
        <v>36</v>
      </c>
    </row>
    <row r="180" spans="1:98" x14ac:dyDescent="0.25">
      <c r="A180" s="6576"/>
      <c r="B180" s="6577"/>
      <c r="C180" s="6578"/>
      <c r="D180" s="6581"/>
      <c r="E180" s="6530"/>
      <c r="F180" s="6529" t="s">
        <v>1203</v>
      </c>
      <c r="G180" s="6530"/>
      <c r="H180" s="6529" t="s">
        <v>1276</v>
      </c>
      <c r="I180" s="6530"/>
      <c r="J180" s="6529" t="s">
        <v>45</v>
      </c>
      <c r="K180" s="6530"/>
      <c r="L180" s="6529" t="s">
        <v>46</v>
      </c>
      <c r="M180" s="6530"/>
      <c r="N180" s="6529" t="s">
        <v>47</v>
      </c>
      <c r="O180" s="6530"/>
      <c r="P180" s="6529" t="s">
        <v>48</v>
      </c>
      <c r="Q180" s="6530"/>
      <c r="R180" s="6529" t="s">
        <v>49</v>
      </c>
      <c r="S180" s="6530"/>
      <c r="T180" s="6529" t="s">
        <v>50</v>
      </c>
      <c r="U180" s="6530"/>
      <c r="V180" s="6529" t="s">
        <v>51</v>
      </c>
      <c r="W180" s="6530"/>
      <c r="X180" s="6529" t="s">
        <v>52</v>
      </c>
      <c r="Y180" s="6530"/>
      <c r="Z180" s="6529" t="s">
        <v>53</v>
      </c>
      <c r="AA180" s="6530"/>
      <c r="AB180" s="6529" t="s">
        <v>54</v>
      </c>
      <c r="AC180" s="6530"/>
      <c r="AD180" s="6529" t="s">
        <v>55</v>
      </c>
      <c r="AE180" s="6530"/>
      <c r="AF180" s="6529" t="s">
        <v>56</v>
      </c>
      <c r="AG180" s="6530"/>
      <c r="AH180" s="6529" t="s">
        <v>57</v>
      </c>
      <c r="AI180" s="6617"/>
      <c r="AJ180" s="6618" t="s">
        <v>1007</v>
      </c>
      <c r="AK180" s="6620" t="s">
        <v>1321</v>
      </c>
      <c r="AL180" s="6620" t="s">
        <v>1322</v>
      </c>
      <c r="AM180" s="6606" t="s">
        <v>554</v>
      </c>
      <c r="AN180" s="6525"/>
      <c r="AO180" s="6608" t="s">
        <v>1323</v>
      </c>
      <c r="AP180" s="6610" t="s">
        <v>1324</v>
      </c>
      <c r="AQ180" s="6537"/>
      <c r="AR180" s="6522"/>
    </row>
    <row r="181" spans="1:98" x14ac:dyDescent="0.25">
      <c r="A181" s="6578"/>
      <c r="B181" s="6530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619"/>
      <c r="AK181" s="6621"/>
      <c r="AL181" s="6622"/>
      <c r="AM181" s="6607"/>
      <c r="AN181" s="6526"/>
      <c r="AO181" s="6609"/>
      <c r="AP181" s="6611"/>
      <c r="AQ181" s="6538"/>
      <c r="AR181" s="6523"/>
    </row>
    <row r="182" spans="1:98" ht="15" customHeight="1" x14ac:dyDescent="0.25">
      <c r="A182" s="6603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612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613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614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615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616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603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604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603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605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499" t="s">
        <v>1330</v>
      </c>
      <c r="B192" s="6500"/>
      <c r="C192" s="6500"/>
      <c r="D192" s="6500"/>
      <c r="E192" s="6500"/>
      <c r="F192" s="6500"/>
      <c r="G192" s="6500"/>
      <c r="H192" s="6500"/>
      <c r="I192" s="6500"/>
      <c r="J192" s="6500"/>
      <c r="K192" s="6500"/>
      <c r="L192" s="6500"/>
      <c r="M192" s="6500"/>
      <c r="N192" s="6500"/>
      <c r="O192" s="6500"/>
      <c r="P192" s="6500"/>
      <c r="Q192" s="6500"/>
    </row>
    <row r="193" spans="1:99" ht="15" customHeight="1" x14ac:dyDescent="0.25">
      <c r="A193" s="6592" t="s">
        <v>1331</v>
      </c>
      <c r="B193" s="6593"/>
      <c r="C193" s="6595" t="s">
        <v>389</v>
      </c>
      <c r="D193" s="6596" t="s">
        <v>58</v>
      </c>
      <c r="E193" s="6597" t="s">
        <v>59</v>
      </c>
      <c r="F193" s="6515" t="s">
        <v>101</v>
      </c>
      <c r="G193" s="6516"/>
      <c r="H193" s="6516"/>
      <c r="I193" s="6516"/>
      <c r="J193" s="6516"/>
      <c r="K193" s="6516"/>
      <c r="L193" s="6516"/>
      <c r="M193" s="6516"/>
      <c r="N193" s="6516"/>
      <c r="O193" s="6516"/>
      <c r="P193" s="6516"/>
      <c r="Q193" s="6516"/>
      <c r="R193" s="6516"/>
      <c r="S193" s="6517"/>
      <c r="T193" s="6501" t="s">
        <v>1332</v>
      </c>
      <c r="U193" s="6503" t="s">
        <v>453</v>
      </c>
      <c r="V193" s="6503" t="s">
        <v>37</v>
      </c>
      <c r="W193" s="6506" t="s">
        <v>36</v>
      </c>
      <c r="X193" s="6509" t="s">
        <v>34</v>
      </c>
      <c r="Y193" s="6510" t="s">
        <v>35</v>
      </c>
      <c r="Z193" s="6511" t="s">
        <v>1333</v>
      </c>
      <c r="AA193" s="6512"/>
    </row>
    <row r="194" spans="1:99" x14ac:dyDescent="0.25">
      <c r="A194" s="6594"/>
      <c r="B194" s="5876"/>
      <c r="C194" s="6595"/>
      <c r="D194" s="6596"/>
      <c r="E194" s="6219"/>
      <c r="F194" s="6585" t="s">
        <v>1334</v>
      </c>
      <c r="G194" s="6586"/>
      <c r="H194" s="6587" t="s">
        <v>1335</v>
      </c>
      <c r="I194" s="6586"/>
      <c r="J194" s="6588" t="s">
        <v>1336</v>
      </c>
      <c r="K194" s="6589"/>
      <c r="L194" s="6585" t="s">
        <v>1337</v>
      </c>
      <c r="M194" s="6586"/>
      <c r="N194" s="6585" t="s">
        <v>1338</v>
      </c>
      <c r="O194" s="6586"/>
      <c r="P194" s="6585" t="s">
        <v>1339</v>
      </c>
      <c r="Q194" s="6586"/>
      <c r="R194" s="6590" t="s">
        <v>514</v>
      </c>
      <c r="S194" s="6591"/>
      <c r="T194" s="6120"/>
      <c r="U194" s="6504"/>
      <c r="V194" s="6504"/>
      <c r="W194" s="6507"/>
      <c r="X194" s="6118"/>
      <c r="Y194" s="5798"/>
      <c r="Z194" s="6513"/>
      <c r="AA194" s="6514"/>
    </row>
    <row r="195" spans="1:99" x14ac:dyDescent="0.25">
      <c r="A195" s="6585"/>
      <c r="B195" s="6586"/>
      <c r="C195" s="6595"/>
      <c r="D195" s="6596"/>
      <c r="E195" s="62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502"/>
      <c r="U195" s="6505"/>
      <c r="V195" s="6505"/>
      <c r="W195" s="6508"/>
      <c r="X195" s="5818"/>
      <c r="Y195" s="5799"/>
      <c r="Z195" s="3272" t="s">
        <v>462</v>
      </c>
      <c r="AA195" s="3273" t="s">
        <v>1340</v>
      </c>
    </row>
    <row r="196" spans="1:99" x14ac:dyDescent="0.25">
      <c r="A196" s="6598" t="s">
        <v>1341</v>
      </c>
      <c r="B196" s="6598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10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10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10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10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10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99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499" t="s">
        <v>1348</v>
      </c>
      <c r="B203" s="6500"/>
      <c r="C203" s="6500"/>
      <c r="D203" s="6500"/>
      <c r="E203" s="6500"/>
    </row>
    <row r="204" spans="1:99" x14ac:dyDescent="0.25">
      <c r="A204" s="6592" t="s">
        <v>1331</v>
      </c>
      <c r="B204" s="6593"/>
      <c r="C204" s="6600" t="s">
        <v>919</v>
      </c>
      <c r="D204" s="6601" t="s">
        <v>662</v>
      </c>
      <c r="E204" s="6189" t="s">
        <v>1349</v>
      </c>
    </row>
    <row r="205" spans="1:99" x14ac:dyDescent="0.25">
      <c r="A205" s="6594"/>
      <c r="B205" s="5876"/>
      <c r="C205" s="6600"/>
      <c r="D205" s="6601"/>
      <c r="E205" s="6189"/>
    </row>
    <row r="206" spans="1:99" x14ac:dyDescent="0.25">
      <c r="A206" s="6585"/>
      <c r="B206" s="6586"/>
      <c r="C206" s="6600"/>
      <c r="D206" s="6601"/>
      <c r="E206" s="6189"/>
    </row>
    <row r="207" spans="1:99" ht="22.5" customHeight="1" x14ac:dyDescent="0.25">
      <c r="A207" s="6602" t="s">
        <v>1350</v>
      </c>
      <c r="B207" s="6602"/>
      <c r="C207" s="3324">
        <f>D207+E207</f>
        <v>0</v>
      </c>
      <c r="D207" s="3325"/>
      <c r="E207" s="3326"/>
    </row>
    <row r="208" spans="1:99" ht="15" customHeight="1" x14ac:dyDescent="0.25">
      <c r="A208" s="6584" t="s">
        <v>1351</v>
      </c>
      <c r="B208" s="6584"/>
      <c r="C208" s="3328">
        <f>D208+E208</f>
        <v>0</v>
      </c>
      <c r="D208" s="3329"/>
      <c r="E208" s="3330"/>
    </row>
    <row r="209" spans="1:95" x14ac:dyDescent="0.25">
      <c r="A209" s="6499" t="s">
        <v>4328</v>
      </c>
      <c r="B209" s="6500"/>
      <c r="C209" s="6500"/>
      <c r="D209" s="6500"/>
      <c r="E209" s="6500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90" t="s">
        <v>219</v>
      </c>
      <c r="B210" s="6190" t="s">
        <v>77</v>
      </c>
      <c r="C210" s="6436" t="s">
        <v>101</v>
      </c>
      <c r="D210" s="6247"/>
      <c r="E210" s="6247"/>
      <c r="F210" s="6247"/>
      <c r="G210" s="6247"/>
      <c r="H210" s="6247"/>
      <c r="I210" s="6247"/>
      <c r="J210" s="6187"/>
      <c r="K210" s="6492" t="s">
        <v>999</v>
      </c>
      <c r="L210" s="6493"/>
      <c r="M210" s="6494"/>
    </row>
    <row r="211" spans="1:95" x14ac:dyDescent="0.25">
      <c r="A211" s="5851"/>
      <c r="B211" s="5851"/>
      <c r="C211" s="6498" t="s">
        <v>4327</v>
      </c>
      <c r="D211" s="6189"/>
      <c r="E211" s="6437" t="s">
        <v>45</v>
      </c>
      <c r="F211" s="6180"/>
      <c r="G211" s="6437" t="s">
        <v>46</v>
      </c>
      <c r="H211" s="6180"/>
      <c r="I211" s="6437" t="s">
        <v>1352</v>
      </c>
      <c r="J211" s="6179"/>
      <c r="K211" s="6495"/>
      <c r="L211" s="6496"/>
      <c r="M211" s="6497"/>
    </row>
    <row r="212" spans="1:95" x14ac:dyDescent="0.25">
      <c r="A212" s="6471"/>
      <c r="B212" s="6471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4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LAUTARO (09108)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</row>
    <row r="4" spans="1:97" ht="16.350000000000001" customHeight="1" x14ac:dyDescent="0.2">
      <c r="A4" s="50" t="str">
        <f>CONCATENATE("MES: ",NOMBRE!B6, " (",NOMBRE!C6,NOMBRE!D6,")")</f>
        <v>MES: ENERO (01)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39" t="s">
        <v>1359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76" t="s">
        <v>1362</v>
      </c>
      <c r="B9" s="5944" t="s">
        <v>1363</v>
      </c>
      <c r="C9" s="6242"/>
      <c r="D9" s="6243"/>
      <c r="E9" s="6474" t="s">
        <v>1364</v>
      </c>
      <c r="F9" s="6474"/>
      <c r="G9" s="6474"/>
      <c r="H9" s="6474"/>
      <c r="I9" s="6474"/>
      <c r="J9" s="6474"/>
      <c r="K9" s="6474"/>
      <c r="L9" s="6474"/>
      <c r="M9" s="6474"/>
      <c r="N9" s="6474"/>
      <c r="O9" s="6474"/>
      <c r="P9" s="6474"/>
      <c r="Q9" s="6474"/>
      <c r="R9" s="6474"/>
      <c r="S9" s="6474"/>
      <c r="T9" s="6474"/>
      <c r="U9" s="6474"/>
      <c r="V9" s="6474"/>
      <c r="W9" s="6474"/>
      <c r="X9" s="6474"/>
      <c r="Y9" s="6474"/>
      <c r="Z9" s="6474"/>
      <c r="AA9" s="6474"/>
      <c r="AB9" s="6474"/>
      <c r="AC9" s="6474"/>
      <c r="AD9" s="6474"/>
      <c r="AE9" s="6474"/>
      <c r="AF9" s="6474"/>
      <c r="AG9" s="6474"/>
      <c r="AH9" s="6474"/>
      <c r="AI9" s="6474"/>
      <c r="AJ9" s="6474"/>
      <c r="AK9" s="6474"/>
      <c r="AL9" s="6476"/>
      <c r="AM9" s="6243" t="s">
        <v>597</v>
      </c>
      <c r="AN9" s="6436" t="s">
        <v>1365</v>
      </c>
      <c r="AO9" s="6247"/>
      <c r="AP9" s="6247"/>
      <c r="AQ9" s="6183"/>
      <c r="AR9" s="6186" t="s">
        <v>1366</v>
      </c>
      <c r="AS9" s="6243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6082"/>
      <c r="B10" s="6466"/>
      <c r="C10" s="6467"/>
      <c r="D10" s="6468"/>
      <c r="E10" s="6474" t="s">
        <v>343</v>
      </c>
      <c r="F10" s="6474"/>
      <c r="G10" s="6474" t="s">
        <v>326</v>
      </c>
      <c r="H10" s="6474"/>
      <c r="I10" s="6474" t="s">
        <v>94</v>
      </c>
      <c r="J10" s="6474"/>
      <c r="K10" s="6474" t="s">
        <v>44</v>
      </c>
      <c r="L10" s="6474"/>
      <c r="M10" s="6474" t="s">
        <v>45</v>
      </c>
      <c r="N10" s="6474"/>
      <c r="O10" s="6623" t="s">
        <v>46</v>
      </c>
      <c r="P10" s="6623"/>
      <c r="Q10" s="6623" t="s">
        <v>47</v>
      </c>
      <c r="R10" s="6623"/>
      <c r="S10" s="6623" t="s">
        <v>48</v>
      </c>
      <c r="T10" s="6623"/>
      <c r="U10" s="6623" t="s">
        <v>49</v>
      </c>
      <c r="V10" s="6623"/>
      <c r="W10" s="6623" t="s">
        <v>50</v>
      </c>
      <c r="X10" s="6623"/>
      <c r="Y10" s="6623" t="s">
        <v>51</v>
      </c>
      <c r="Z10" s="6623"/>
      <c r="AA10" s="6623" t="s">
        <v>52</v>
      </c>
      <c r="AB10" s="6623"/>
      <c r="AC10" s="6623" t="s">
        <v>53</v>
      </c>
      <c r="AD10" s="6623"/>
      <c r="AE10" s="6623" t="s">
        <v>54</v>
      </c>
      <c r="AF10" s="6623"/>
      <c r="AG10" s="6623" t="s">
        <v>55</v>
      </c>
      <c r="AH10" s="6623"/>
      <c r="AI10" s="6623" t="s">
        <v>56</v>
      </c>
      <c r="AJ10" s="6623"/>
      <c r="AK10" s="6623" t="s">
        <v>57</v>
      </c>
      <c r="AL10" s="6625"/>
      <c r="AM10" s="5759"/>
      <c r="AN10" s="6186" t="s">
        <v>1368</v>
      </c>
      <c r="AO10" s="6377" t="s">
        <v>1369</v>
      </c>
      <c r="AP10" s="6377" t="s">
        <v>1370</v>
      </c>
      <c r="AQ10" s="6265" t="s">
        <v>1371</v>
      </c>
      <c r="AR10" s="5834"/>
      <c r="AS10" s="5759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6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68"/>
      <c r="AN11" s="6483"/>
      <c r="AO11" s="5818"/>
      <c r="AP11" s="5818"/>
      <c r="AQ11" s="5799"/>
      <c r="AR11" s="6483"/>
      <c r="AS11" s="646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76" t="s">
        <v>1377</v>
      </c>
      <c r="B17" s="5944" t="s">
        <v>1363</v>
      </c>
      <c r="C17" s="6242"/>
      <c r="D17" s="6243"/>
      <c r="E17" s="6436" t="s">
        <v>1364</v>
      </c>
      <c r="F17" s="6247"/>
      <c r="G17" s="6247"/>
      <c r="H17" s="6247"/>
      <c r="I17" s="6247"/>
      <c r="J17" s="6247"/>
      <c r="K17" s="6247"/>
      <c r="L17" s="6247"/>
      <c r="M17" s="6247"/>
      <c r="N17" s="6247"/>
      <c r="O17" s="6247"/>
      <c r="P17" s="6247"/>
      <c r="Q17" s="6247"/>
      <c r="R17" s="6247"/>
      <c r="S17" s="6247"/>
      <c r="T17" s="6247"/>
      <c r="U17" s="6247"/>
      <c r="V17" s="6247"/>
      <c r="W17" s="6247"/>
      <c r="X17" s="6247"/>
      <c r="Y17" s="6247"/>
      <c r="Z17" s="6247"/>
      <c r="AA17" s="6247"/>
      <c r="AB17" s="6247"/>
      <c r="AC17" s="6247"/>
      <c r="AD17" s="6247"/>
      <c r="AE17" s="6247"/>
      <c r="AF17" s="6247"/>
      <c r="AG17" s="6247"/>
      <c r="AH17" s="6247"/>
      <c r="AI17" s="6247"/>
      <c r="AJ17" s="6247"/>
      <c r="AK17" s="6247"/>
      <c r="AL17" s="6187"/>
      <c r="AM17" s="6224" t="s">
        <v>597</v>
      </c>
      <c r="AN17" s="6377" t="s">
        <v>1378</v>
      </c>
      <c r="AO17" s="6377" t="s">
        <v>1367</v>
      </c>
      <c r="AP17" s="6377" t="s">
        <v>473</v>
      </c>
      <c r="AQ17" s="6377" t="s">
        <v>34</v>
      </c>
      <c r="AR17" s="6243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6082"/>
      <c r="B18" s="6466"/>
      <c r="C18" s="6467"/>
      <c r="D18" s="6468"/>
      <c r="E18" s="6436" t="s">
        <v>343</v>
      </c>
      <c r="F18" s="6183"/>
      <c r="G18" s="6436" t="s">
        <v>326</v>
      </c>
      <c r="H18" s="6183"/>
      <c r="I18" s="6436" t="s">
        <v>94</v>
      </c>
      <c r="J18" s="6183"/>
      <c r="K18" s="6436" t="s">
        <v>44</v>
      </c>
      <c r="L18" s="6183"/>
      <c r="M18" s="6436" t="s">
        <v>45</v>
      </c>
      <c r="N18" s="6183"/>
      <c r="O18" s="6437" t="s">
        <v>46</v>
      </c>
      <c r="P18" s="6180"/>
      <c r="Q18" s="6437" t="s">
        <v>47</v>
      </c>
      <c r="R18" s="6180"/>
      <c r="S18" s="6437" t="s">
        <v>48</v>
      </c>
      <c r="T18" s="6180"/>
      <c r="U18" s="6437" t="s">
        <v>49</v>
      </c>
      <c r="V18" s="6180"/>
      <c r="W18" s="6437" t="s">
        <v>50</v>
      </c>
      <c r="X18" s="6180"/>
      <c r="Y18" s="6437" t="s">
        <v>51</v>
      </c>
      <c r="Z18" s="6180"/>
      <c r="AA18" s="6437" t="s">
        <v>52</v>
      </c>
      <c r="AB18" s="6180"/>
      <c r="AC18" s="6437" t="s">
        <v>53</v>
      </c>
      <c r="AD18" s="6180"/>
      <c r="AE18" s="6437" t="s">
        <v>54</v>
      </c>
      <c r="AF18" s="6180"/>
      <c r="AG18" s="6437" t="s">
        <v>55</v>
      </c>
      <c r="AH18" s="6180"/>
      <c r="AI18" s="6437" t="s">
        <v>56</v>
      </c>
      <c r="AJ18" s="6180"/>
      <c r="AK18" s="6437" t="s">
        <v>57</v>
      </c>
      <c r="AL18" s="6179"/>
      <c r="AM18" s="5837"/>
      <c r="AN18" s="6118"/>
      <c r="AO18" s="6118"/>
      <c r="AP18" s="6118"/>
      <c r="AQ18" s="6118"/>
      <c r="AR18" s="5759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6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26"/>
      <c r="AN19" s="5818"/>
      <c r="AO19" s="5818"/>
      <c r="AP19" s="5818"/>
      <c r="AQ19" s="5818"/>
      <c r="AR19" s="646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24" t="s">
        <v>1386</v>
      </c>
      <c r="B27" s="6624"/>
      <c r="C27" s="6624"/>
      <c r="D27" s="6624"/>
      <c r="E27" s="6624"/>
      <c r="F27" s="6624"/>
      <c r="G27" s="6624"/>
      <c r="H27" s="6624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7" t="s">
        <v>27</v>
      </c>
      <c r="B28" s="5944" t="s">
        <v>1363</v>
      </c>
      <c r="C28" s="6242"/>
      <c r="D28" s="6243"/>
      <c r="E28" s="6436" t="s">
        <v>1364</v>
      </c>
      <c r="F28" s="6247"/>
      <c r="G28" s="6247"/>
      <c r="H28" s="6247"/>
      <c r="I28" s="6247"/>
      <c r="J28" s="6247"/>
      <c r="K28" s="6247"/>
      <c r="L28" s="6247"/>
      <c r="M28" s="6247"/>
      <c r="N28" s="6247"/>
      <c r="O28" s="6247"/>
      <c r="P28" s="6247"/>
      <c r="Q28" s="6247"/>
      <c r="R28" s="6247"/>
      <c r="S28" s="6247"/>
      <c r="T28" s="6247"/>
      <c r="U28" s="6247"/>
      <c r="V28" s="6247"/>
      <c r="W28" s="6247"/>
      <c r="X28" s="6247"/>
      <c r="Y28" s="6247"/>
      <c r="Z28" s="6247"/>
      <c r="AA28" s="6247"/>
      <c r="AB28" s="6247"/>
      <c r="AC28" s="6247"/>
      <c r="AD28" s="6247"/>
      <c r="AE28" s="6247"/>
      <c r="AF28" s="6247"/>
      <c r="AG28" s="6247"/>
      <c r="AH28" s="6247"/>
      <c r="AI28" s="6247"/>
      <c r="AJ28" s="6247"/>
      <c r="AK28" s="6247"/>
      <c r="AL28" s="6187"/>
      <c r="AM28" s="6224" t="s">
        <v>597</v>
      </c>
      <c r="AN28" s="6243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59"/>
      <c r="B29" s="6466"/>
      <c r="C29" s="6467"/>
      <c r="D29" s="6468"/>
      <c r="E29" s="6436" t="s">
        <v>1387</v>
      </c>
      <c r="F29" s="6183"/>
      <c r="G29" s="6436" t="s">
        <v>1388</v>
      </c>
      <c r="H29" s="6183"/>
      <c r="I29" s="6436" t="s">
        <v>1389</v>
      </c>
      <c r="J29" s="6183"/>
      <c r="K29" s="6436" t="s">
        <v>1390</v>
      </c>
      <c r="L29" s="6183"/>
      <c r="M29" s="6436" t="s">
        <v>1391</v>
      </c>
      <c r="N29" s="6183"/>
      <c r="O29" s="6437" t="s">
        <v>1392</v>
      </c>
      <c r="P29" s="6180"/>
      <c r="Q29" s="6437" t="s">
        <v>1393</v>
      </c>
      <c r="R29" s="6180"/>
      <c r="S29" s="6437" t="s">
        <v>1394</v>
      </c>
      <c r="T29" s="6180"/>
      <c r="U29" s="6437" t="s">
        <v>1395</v>
      </c>
      <c r="V29" s="6180"/>
      <c r="W29" s="6437" t="s">
        <v>1396</v>
      </c>
      <c r="X29" s="6180"/>
      <c r="Y29" s="6437" t="s">
        <v>1397</v>
      </c>
      <c r="Z29" s="6180"/>
      <c r="AA29" s="6437" t="s">
        <v>1398</v>
      </c>
      <c r="AB29" s="6180"/>
      <c r="AC29" s="6437" t="s">
        <v>1399</v>
      </c>
      <c r="AD29" s="6180"/>
      <c r="AE29" s="6437" t="s">
        <v>1400</v>
      </c>
      <c r="AF29" s="6180"/>
      <c r="AG29" s="6437" t="s">
        <v>1401</v>
      </c>
      <c r="AH29" s="6180"/>
      <c r="AI29" s="6437" t="s">
        <v>1402</v>
      </c>
      <c r="AJ29" s="6180"/>
      <c r="AK29" s="6437" t="s">
        <v>1403</v>
      </c>
      <c r="AL29" s="6179"/>
      <c r="AM29" s="5837"/>
      <c r="AN29" s="5759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82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26"/>
      <c r="AN30" s="646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7" t="s">
        <v>27</v>
      </c>
      <c r="B38" s="5944" t="s">
        <v>1363</v>
      </c>
      <c r="C38" s="6242"/>
      <c r="D38" s="6243"/>
      <c r="E38" s="6474" t="s">
        <v>1364</v>
      </c>
      <c r="F38" s="6474"/>
      <c r="G38" s="6474"/>
      <c r="H38" s="6474"/>
      <c r="I38" s="6474"/>
      <c r="J38" s="6474"/>
      <c r="K38" s="6474"/>
      <c r="L38" s="6474"/>
      <c r="M38" s="6474"/>
      <c r="N38" s="6474"/>
      <c r="O38" s="6474"/>
      <c r="P38" s="6474"/>
      <c r="Q38" s="6474"/>
      <c r="R38" s="6474"/>
      <c r="S38" s="6474"/>
      <c r="T38" s="6474"/>
      <c r="U38" s="6474"/>
      <c r="V38" s="6474"/>
      <c r="W38" s="6474"/>
      <c r="X38" s="6474"/>
      <c r="Y38" s="6474"/>
      <c r="Z38" s="6474"/>
      <c r="AA38" s="6474"/>
      <c r="AB38" s="6474"/>
      <c r="AC38" s="6474"/>
      <c r="AD38" s="6474"/>
      <c r="AE38" s="6474"/>
      <c r="AF38" s="6474"/>
      <c r="AG38" s="6474"/>
      <c r="AH38" s="6474"/>
      <c r="AI38" s="6474"/>
      <c r="AJ38" s="6474"/>
      <c r="AK38" s="6474"/>
      <c r="AL38" s="6476"/>
      <c r="AM38" s="6224" t="s">
        <v>597</v>
      </c>
      <c r="AN38" s="6243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59"/>
      <c r="B39" s="6466"/>
      <c r="C39" s="6467"/>
      <c r="D39" s="6468"/>
      <c r="E39" s="6474" t="s">
        <v>343</v>
      </c>
      <c r="F39" s="6474"/>
      <c r="G39" s="6474" t="s">
        <v>326</v>
      </c>
      <c r="H39" s="6474"/>
      <c r="I39" s="6474" t="s">
        <v>94</v>
      </c>
      <c r="J39" s="6474"/>
      <c r="K39" s="6474" t="s">
        <v>44</v>
      </c>
      <c r="L39" s="6474"/>
      <c r="M39" s="6474" t="s">
        <v>45</v>
      </c>
      <c r="N39" s="6474"/>
      <c r="O39" s="6623" t="s">
        <v>46</v>
      </c>
      <c r="P39" s="6623"/>
      <c r="Q39" s="6623" t="s">
        <v>47</v>
      </c>
      <c r="R39" s="6623"/>
      <c r="S39" s="6623" t="s">
        <v>48</v>
      </c>
      <c r="T39" s="6623"/>
      <c r="U39" s="6623" t="s">
        <v>49</v>
      </c>
      <c r="V39" s="6623"/>
      <c r="W39" s="6623" t="s">
        <v>50</v>
      </c>
      <c r="X39" s="6623"/>
      <c r="Y39" s="6623" t="s">
        <v>51</v>
      </c>
      <c r="Z39" s="6623"/>
      <c r="AA39" s="6623" t="s">
        <v>52</v>
      </c>
      <c r="AB39" s="6623"/>
      <c r="AC39" s="6623" t="s">
        <v>53</v>
      </c>
      <c r="AD39" s="6623"/>
      <c r="AE39" s="6623" t="s">
        <v>54</v>
      </c>
      <c r="AF39" s="6623"/>
      <c r="AG39" s="6623" t="s">
        <v>55</v>
      </c>
      <c r="AH39" s="6623"/>
      <c r="AI39" s="6623" t="s">
        <v>56</v>
      </c>
      <c r="AJ39" s="6623"/>
      <c r="AK39" s="6623" t="s">
        <v>57</v>
      </c>
      <c r="AL39" s="6625"/>
      <c r="AM39" s="5837"/>
      <c r="AN39" s="5759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82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26"/>
      <c r="AN40" s="646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7" t="s">
        <v>27</v>
      </c>
      <c r="B48" s="5944" t="s">
        <v>1363</v>
      </c>
      <c r="C48" s="6242"/>
      <c r="D48" s="6243"/>
      <c r="E48" s="6436" t="s">
        <v>1409</v>
      </c>
      <c r="F48" s="6247"/>
      <c r="G48" s="6247"/>
      <c r="H48" s="6247"/>
      <c r="I48" s="6247"/>
      <c r="J48" s="6247"/>
      <c r="K48" s="6247"/>
      <c r="L48" s="6247"/>
      <c r="M48" s="6247"/>
      <c r="N48" s="6247"/>
      <c r="O48" s="6247"/>
      <c r="P48" s="6247"/>
      <c r="Q48" s="6247"/>
      <c r="R48" s="6247"/>
      <c r="S48" s="6247"/>
      <c r="T48" s="6247"/>
      <c r="U48" s="6247"/>
      <c r="V48" s="6247"/>
      <c r="W48" s="6247"/>
      <c r="X48" s="6247"/>
      <c r="Y48" s="6247"/>
      <c r="Z48" s="6247"/>
      <c r="AA48" s="6247"/>
      <c r="AB48" s="6247"/>
      <c r="AC48" s="6247"/>
      <c r="AD48" s="6247"/>
      <c r="AE48" s="6247"/>
      <c r="AF48" s="6247"/>
      <c r="AG48" s="6247"/>
      <c r="AH48" s="6247"/>
      <c r="AI48" s="6247"/>
      <c r="AJ48" s="6247"/>
      <c r="AK48" s="6247"/>
      <c r="AL48" s="6187"/>
      <c r="AM48" s="6224" t="s">
        <v>597</v>
      </c>
      <c r="AN48" s="6243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59"/>
      <c r="B49" s="6466"/>
      <c r="C49" s="6467"/>
      <c r="D49" s="6468"/>
      <c r="E49" s="6436" t="s">
        <v>1387</v>
      </c>
      <c r="F49" s="6183"/>
      <c r="G49" s="6436" t="s">
        <v>1388</v>
      </c>
      <c r="H49" s="6183"/>
      <c r="I49" s="6436" t="s">
        <v>1389</v>
      </c>
      <c r="J49" s="6183"/>
      <c r="K49" s="6436" t="s">
        <v>1390</v>
      </c>
      <c r="L49" s="6183"/>
      <c r="M49" s="6436" t="s">
        <v>1391</v>
      </c>
      <c r="N49" s="6183"/>
      <c r="O49" s="6437" t="s">
        <v>1392</v>
      </c>
      <c r="P49" s="6180"/>
      <c r="Q49" s="6437" t="s">
        <v>1393</v>
      </c>
      <c r="R49" s="6180"/>
      <c r="S49" s="6437" t="s">
        <v>1394</v>
      </c>
      <c r="T49" s="6180"/>
      <c r="U49" s="6437" t="s">
        <v>1395</v>
      </c>
      <c r="V49" s="6180"/>
      <c r="W49" s="6437" t="s">
        <v>1396</v>
      </c>
      <c r="X49" s="6180"/>
      <c r="Y49" s="6437" t="s">
        <v>1397</v>
      </c>
      <c r="Z49" s="6180"/>
      <c r="AA49" s="6437" t="s">
        <v>1398</v>
      </c>
      <c r="AB49" s="6180"/>
      <c r="AC49" s="6437" t="s">
        <v>1399</v>
      </c>
      <c r="AD49" s="6180"/>
      <c r="AE49" s="6437" t="s">
        <v>1400</v>
      </c>
      <c r="AF49" s="6180"/>
      <c r="AG49" s="6437" t="s">
        <v>1401</v>
      </c>
      <c r="AH49" s="6180"/>
      <c r="AI49" s="6437" t="s">
        <v>1402</v>
      </c>
      <c r="AJ49" s="6180"/>
      <c r="AK49" s="6437" t="s">
        <v>1403</v>
      </c>
      <c r="AL49" s="6179"/>
      <c r="AM49" s="5837"/>
      <c r="AN49" s="5759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82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26"/>
      <c r="AN50" s="646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242" t="s">
        <v>1411</v>
      </c>
      <c r="B58" s="6631" t="s">
        <v>77</v>
      </c>
      <c r="C58" s="6493"/>
      <c r="D58" s="6494"/>
      <c r="E58" s="6633" t="s">
        <v>1364</v>
      </c>
      <c r="F58" s="6634"/>
      <c r="G58" s="6634"/>
      <c r="H58" s="6634"/>
      <c r="I58" s="6634"/>
      <c r="J58" s="6634"/>
      <c r="K58" s="6634"/>
      <c r="L58" s="6634"/>
      <c r="M58" s="6634"/>
      <c r="N58" s="6634"/>
      <c r="O58" s="6634"/>
      <c r="P58" s="6634"/>
      <c r="Q58" s="6634"/>
      <c r="R58" s="6634"/>
      <c r="S58" s="6634"/>
      <c r="T58" s="6634"/>
      <c r="U58" s="6634"/>
      <c r="V58" s="6634"/>
      <c r="W58" s="6634"/>
      <c r="X58" s="6634"/>
      <c r="Y58" s="6634"/>
      <c r="Z58" s="6634"/>
      <c r="AA58" s="6634"/>
      <c r="AB58" s="6634"/>
      <c r="AC58" s="6634"/>
      <c r="AD58" s="6634"/>
      <c r="AE58" s="6634"/>
      <c r="AF58" s="6634"/>
      <c r="AG58" s="6634"/>
      <c r="AH58" s="6634"/>
      <c r="AI58" s="6634"/>
      <c r="AJ58" s="6634"/>
      <c r="AK58" s="6634"/>
      <c r="AL58" s="6635"/>
      <c r="AM58" s="6627" t="s">
        <v>1412</v>
      </c>
      <c r="AN58" s="662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77"/>
      <c r="B59" s="6632"/>
      <c r="C59" s="6496"/>
      <c r="D59" s="6497"/>
      <c r="E59" s="6474" t="s">
        <v>343</v>
      </c>
      <c r="F59" s="6474"/>
      <c r="G59" s="6474" t="s">
        <v>326</v>
      </c>
      <c r="H59" s="6474"/>
      <c r="I59" s="6474" t="s">
        <v>94</v>
      </c>
      <c r="J59" s="6474"/>
      <c r="K59" s="6474" t="s">
        <v>44</v>
      </c>
      <c r="L59" s="6474"/>
      <c r="M59" s="6474" t="s">
        <v>45</v>
      </c>
      <c r="N59" s="6474"/>
      <c r="O59" s="6623" t="s">
        <v>46</v>
      </c>
      <c r="P59" s="6623"/>
      <c r="Q59" s="6623" t="s">
        <v>47</v>
      </c>
      <c r="R59" s="6623"/>
      <c r="S59" s="6623" t="s">
        <v>48</v>
      </c>
      <c r="T59" s="6623"/>
      <c r="U59" s="6623" t="s">
        <v>49</v>
      </c>
      <c r="V59" s="6623"/>
      <c r="W59" s="6623" t="s">
        <v>50</v>
      </c>
      <c r="X59" s="6623"/>
      <c r="Y59" s="6623" t="s">
        <v>51</v>
      </c>
      <c r="Z59" s="6623"/>
      <c r="AA59" s="6623" t="s">
        <v>52</v>
      </c>
      <c r="AB59" s="6623"/>
      <c r="AC59" s="6623" t="s">
        <v>53</v>
      </c>
      <c r="AD59" s="6623"/>
      <c r="AE59" s="6623" t="s">
        <v>54</v>
      </c>
      <c r="AF59" s="6623"/>
      <c r="AG59" s="6623" t="s">
        <v>55</v>
      </c>
      <c r="AH59" s="6623"/>
      <c r="AI59" s="6623" t="s">
        <v>56</v>
      </c>
      <c r="AJ59" s="6623"/>
      <c r="AK59" s="6623" t="s">
        <v>57</v>
      </c>
      <c r="AL59" s="6625"/>
      <c r="AM59" s="6629"/>
      <c r="AN59" s="663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6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242" t="s">
        <v>1411</v>
      </c>
      <c r="B69" s="6307" t="s">
        <v>77</v>
      </c>
      <c r="C69" s="6223"/>
      <c r="D69" s="6308"/>
      <c r="E69" s="6437" t="s">
        <v>101</v>
      </c>
      <c r="F69" s="6266"/>
      <c r="G69" s="6266"/>
      <c r="H69" s="6266"/>
      <c r="I69" s="6266"/>
      <c r="J69" s="6266"/>
      <c r="K69" s="6266"/>
      <c r="L69" s="6266"/>
      <c r="M69" s="6266"/>
      <c r="N69" s="6266"/>
      <c r="O69" s="6266"/>
      <c r="P69" s="6266"/>
      <c r="Q69" s="6266"/>
      <c r="R69" s="6266"/>
      <c r="S69" s="6266"/>
      <c r="T69" s="6266"/>
      <c r="U69" s="6266"/>
      <c r="V69" s="6266"/>
      <c r="W69" s="6266"/>
      <c r="X69" s="6266"/>
      <c r="Y69" s="6266"/>
      <c r="Z69" s="6266"/>
      <c r="AA69" s="6266"/>
      <c r="AB69" s="6266"/>
      <c r="AC69" s="6266"/>
      <c r="AD69" s="6266"/>
      <c r="AE69" s="6266"/>
      <c r="AF69" s="6266"/>
      <c r="AG69" s="6266"/>
      <c r="AH69" s="6266"/>
      <c r="AI69" s="6266"/>
      <c r="AJ69" s="6266"/>
      <c r="AK69" s="6266"/>
      <c r="AL69" s="618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77"/>
      <c r="B70" s="6482"/>
      <c r="C70" s="6481"/>
      <c r="D70" s="6560"/>
      <c r="E70" s="6436" t="s">
        <v>343</v>
      </c>
      <c r="F70" s="6183"/>
      <c r="G70" s="6436" t="s">
        <v>326</v>
      </c>
      <c r="H70" s="6183"/>
      <c r="I70" s="6436" t="s">
        <v>94</v>
      </c>
      <c r="J70" s="6183"/>
      <c r="K70" s="6436" t="s">
        <v>44</v>
      </c>
      <c r="L70" s="6183"/>
      <c r="M70" s="6436" t="s">
        <v>45</v>
      </c>
      <c r="N70" s="6183"/>
      <c r="O70" s="6437" t="s">
        <v>46</v>
      </c>
      <c r="P70" s="6180"/>
      <c r="Q70" s="6437" t="s">
        <v>47</v>
      </c>
      <c r="R70" s="6180"/>
      <c r="S70" s="6437" t="s">
        <v>48</v>
      </c>
      <c r="T70" s="6180"/>
      <c r="U70" s="6437" t="s">
        <v>49</v>
      </c>
      <c r="V70" s="6180"/>
      <c r="W70" s="6437" t="s">
        <v>50</v>
      </c>
      <c r="X70" s="6180"/>
      <c r="Y70" s="6437" t="s">
        <v>51</v>
      </c>
      <c r="Z70" s="6180"/>
      <c r="AA70" s="6437" t="s">
        <v>52</v>
      </c>
      <c r="AB70" s="6180"/>
      <c r="AC70" s="6437" t="s">
        <v>53</v>
      </c>
      <c r="AD70" s="6180"/>
      <c r="AE70" s="6437" t="s">
        <v>54</v>
      </c>
      <c r="AF70" s="6180"/>
      <c r="AG70" s="6437" t="s">
        <v>55</v>
      </c>
      <c r="AH70" s="6180"/>
      <c r="AI70" s="6437" t="s">
        <v>56</v>
      </c>
      <c r="AJ70" s="6180"/>
      <c r="AK70" s="6437" t="s">
        <v>57</v>
      </c>
      <c r="AL70" s="618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6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944" t="s">
        <v>1436</v>
      </c>
      <c r="B103" s="6243"/>
      <c r="C103" s="5944" t="s">
        <v>1363</v>
      </c>
      <c r="D103" s="6242"/>
      <c r="E103" s="6243"/>
      <c r="F103" s="6436" t="s">
        <v>1364</v>
      </c>
      <c r="G103" s="6247"/>
      <c r="H103" s="6247"/>
      <c r="I103" s="6247"/>
      <c r="J103" s="6247"/>
      <c r="K103" s="6247"/>
      <c r="L103" s="6247"/>
      <c r="M103" s="6247"/>
      <c r="N103" s="6247"/>
      <c r="O103" s="6247"/>
      <c r="P103" s="6247"/>
      <c r="Q103" s="6247"/>
      <c r="R103" s="6247"/>
      <c r="S103" s="6247"/>
      <c r="T103" s="6247"/>
      <c r="U103" s="6247"/>
      <c r="V103" s="6247"/>
      <c r="W103" s="6247"/>
      <c r="X103" s="6247"/>
      <c r="Y103" s="6247"/>
      <c r="Z103" s="6247"/>
      <c r="AA103" s="6247"/>
      <c r="AB103" s="6247"/>
      <c r="AC103" s="6247"/>
      <c r="AD103" s="6247"/>
      <c r="AE103" s="6247"/>
      <c r="AF103" s="6247"/>
      <c r="AG103" s="6247"/>
      <c r="AH103" s="6247"/>
      <c r="AI103" s="6247"/>
      <c r="AJ103" s="6247"/>
      <c r="AK103" s="6247"/>
      <c r="AL103" s="6247"/>
      <c r="AM103" s="6187"/>
      <c r="AN103" s="6224" t="s">
        <v>597</v>
      </c>
      <c r="AO103" s="6243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76"/>
      <c r="B104" s="5759"/>
      <c r="C104" s="6466"/>
      <c r="D104" s="6467"/>
      <c r="E104" s="6468"/>
      <c r="F104" s="6436" t="s">
        <v>343</v>
      </c>
      <c r="G104" s="6183"/>
      <c r="H104" s="6436" t="s">
        <v>326</v>
      </c>
      <c r="I104" s="6183"/>
      <c r="J104" s="6436" t="s">
        <v>94</v>
      </c>
      <c r="K104" s="6183"/>
      <c r="L104" s="6436" t="s">
        <v>44</v>
      </c>
      <c r="M104" s="6183"/>
      <c r="N104" s="6436" t="s">
        <v>45</v>
      </c>
      <c r="O104" s="6183"/>
      <c r="P104" s="6437" t="s">
        <v>46</v>
      </c>
      <c r="Q104" s="6180"/>
      <c r="R104" s="6437" t="s">
        <v>47</v>
      </c>
      <c r="S104" s="6180"/>
      <c r="T104" s="6437" t="s">
        <v>48</v>
      </c>
      <c r="U104" s="6180"/>
      <c r="V104" s="6437" t="s">
        <v>49</v>
      </c>
      <c r="W104" s="6180"/>
      <c r="X104" s="6437" t="s">
        <v>50</v>
      </c>
      <c r="Y104" s="6180"/>
      <c r="Z104" s="6437" t="s">
        <v>51</v>
      </c>
      <c r="AA104" s="6180"/>
      <c r="AB104" s="6437" t="s">
        <v>52</v>
      </c>
      <c r="AC104" s="6180"/>
      <c r="AD104" s="6437" t="s">
        <v>53</v>
      </c>
      <c r="AE104" s="6180"/>
      <c r="AF104" s="6437" t="s">
        <v>54</v>
      </c>
      <c r="AG104" s="6180"/>
      <c r="AH104" s="6437" t="s">
        <v>55</v>
      </c>
      <c r="AI104" s="6180"/>
      <c r="AJ104" s="6437" t="s">
        <v>56</v>
      </c>
      <c r="AK104" s="6180"/>
      <c r="AL104" s="6437" t="s">
        <v>57</v>
      </c>
      <c r="AM104" s="6179"/>
      <c r="AN104" s="5837"/>
      <c r="AO104" s="5759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66"/>
      <c r="B105" s="646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26"/>
      <c r="AO105" s="646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39" t="s">
        <v>1438</v>
      </c>
      <c r="B106" s="6327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85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4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43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41" t="s">
        <v>1443</v>
      </c>
      <c r="B110" s="6642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65" t="s">
        <v>1444</v>
      </c>
      <c r="B111" s="6566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65" t="s">
        <v>1445</v>
      </c>
      <c r="B112" s="6566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69" t="s">
        <v>1446</v>
      </c>
      <c r="B113" s="6570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36" t="s">
        <v>1448</v>
      </c>
      <c r="B115" s="6247"/>
      <c r="C115" s="6183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36" t="s">
        <v>1449</v>
      </c>
      <c r="B116" s="6374"/>
      <c r="C116" s="3450" t="s">
        <v>1450</v>
      </c>
      <c r="D116" s="3451"/>
      <c r="E116" s="3394"/>
    </row>
    <row r="117" spans="1:91" ht="15" customHeight="1" x14ac:dyDescent="0.2">
      <c r="A117" s="6637"/>
      <c r="B117" s="6375"/>
      <c r="C117" s="3452" t="s">
        <v>1451</v>
      </c>
      <c r="D117" s="872"/>
      <c r="E117" s="3394"/>
    </row>
    <row r="118" spans="1:91" ht="15" customHeight="1" x14ac:dyDescent="0.2">
      <c r="A118" s="6638"/>
      <c r="B118" s="6639"/>
      <c r="C118" s="3453" t="s">
        <v>1452</v>
      </c>
      <c r="D118" s="875"/>
      <c r="E118" s="3394"/>
    </row>
    <row r="119" spans="1:91" s="8" customFormat="1" ht="18" customHeight="1" x14ac:dyDescent="0.15">
      <c r="A119" s="6475" t="s">
        <v>1453</v>
      </c>
      <c r="B119" s="6475"/>
      <c r="C119" s="6475"/>
      <c r="D119" s="6475"/>
      <c r="E119" s="6475"/>
      <c r="F119" s="6475"/>
      <c r="G119" s="6475"/>
      <c r="H119" s="6475"/>
      <c r="I119" s="6475"/>
      <c r="J119" s="6475"/>
      <c r="K119" s="664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7" t="s">
        <v>1436</v>
      </c>
      <c r="B120" s="6308"/>
      <c r="C120" s="5944" t="s">
        <v>1363</v>
      </c>
      <c r="D120" s="6242"/>
      <c r="E120" s="6243"/>
      <c r="F120" s="6436" t="s">
        <v>1364</v>
      </c>
      <c r="G120" s="6247"/>
      <c r="H120" s="6247"/>
      <c r="I120" s="6247"/>
      <c r="J120" s="6247"/>
      <c r="K120" s="6247"/>
      <c r="L120" s="6247"/>
      <c r="M120" s="6247"/>
      <c r="N120" s="6247"/>
      <c r="O120" s="6247"/>
      <c r="P120" s="6247"/>
      <c r="Q120" s="6247"/>
      <c r="R120" s="6247"/>
      <c r="S120" s="6247"/>
      <c r="T120" s="6247"/>
      <c r="U120" s="6247"/>
      <c r="V120" s="6247"/>
      <c r="W120" s="6247"/>
      <c r="X120" s="6247"/>
      <c r="Y120" s="6247"/>
      <c r="Z120" s="6247"/>
      <c r="AA120" s="6247"/>
      <c r="AB120" s="6247"/>
      <c r="AC120" s="6247"/>
      <c r="AD120" s="6247"/>
      <c r="AE120" s="6247"/>
      <c r="AF120" s="6247"/>
      <c r="AG120" s="6247"/>
      <c r="AH120" s="6247"/>
      <c r="AI120" s="6247"/>
      <c r="AJ120" s="6247"/>
      <c r="AK120" s="6247"/>
      <c r="AL120" s="6247"/>
      <c r="AM120" s="6187"/>
      <c r="AN120" s="6183" t="s">
        <v>597</v>
      </c>
      <c r="AO120" s="3459"/>
    </row>
    <row r="121" spans="1:91" ht="16.350000000000001" customHeight="1" x14ac:dyDescent="0.2">
      <c r="A121" s="6559"/>
      <c r="B121" s="6063"/>
      <c r="C121" s="6466"/>
      <c r="D121" s="6467"/>
      <c r="E121" s="6468"/>
      <c r="F121" s="6436" t="s">
        <v>343</v>
      </c>
      <c r="G121" s="6183"/>
      <c r="H121" s="6436" t="s">
        <v>326</v>
      </c>
      <c r="I121" s="6183"/>
      <c r="J121" s="6436" t="s">
        <v>94</v>
      </c>
      <c r="K121" s="6183"/>
      <c r="L121" s="6436" t="s">
        <v>44</v>
      </c>
      <c r="M121" s="6183"/>
      <c r="N121" s="6436" t="s">
        <v>45</v>
      </c>
      <c r="O121" s="6183"/>
      <c r="P121" s="6437" t="s">
        <v>46</v>
      </c>
      <c r="Q121" s="6180"/>
      <c r="R121" s="6437" t="s">
        <v>47</v>
      </c>
      <c r="S121" s="6180"/>
      <c r="T121" s="6437" t="s">
        <v>48</v>
      </c>
      <c r="U121" s="6180"/>
      <c r="V121" s="6437" t="s">
        <v>49</v>
      </c>
      <c r="W121" s="6180"/>
      <c r="X121" s="6437" t="s">
        <v>50</v>
      </c>
      <c r="Y121" s="6180"/>
      <c r="Z121" s="6437" t="s">
        <v>51</v>
      </c>
      <c r="AA121" s="6180"/>
      <c r="AB121" s="6437" t="s">
        <v>52</v>
      </c>
      <c r="AC121" s="6180"/>
      <c r="AD121" s="6437" t="s">
        <v>53</v>
      </c>
      <c r="AE121" s="6180"/>
      <c r="AF121" s="6437" t="s">
        <v>54</v>
      </c>
      <c r="AG121" s="6180"/>
      <c r="AH121" s="6437" t="s">
        <v>55</v>
      </c>
      <c r="AI121" s="6180"/>
      <c r="AJ121" s="6437" t="s">
        <v>56</v>
      </c>
      <c r="AK121" s="6180"/>
      <c r="AL121" s="6437" t="s">
        <v>57</v>
      </c>
      <c r="AM121" s="6179"/>
      <c r="AN121" s="6183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82"/>
      <c r="B122" s="6645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83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46" t="s">
        <v>1454</v>
      </c>
      <c r="B123" s="664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49" t="s">
        <v>1455</v>
      </c>
      <c r="B124" s="6350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48" t="s">
        <v>1456</v>
      </c>
      <c r="B125" s="664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7" t="s">
        <v>285</v>
      </c>
      <c r="B127" s="6308"/>
      <c r="C127" s="6307" t="s">
        <v>77</v>
      </c>
      <c r="D127" s="6223"/>
      <c r="E127" s="6308"/>
      <c r="F127" s="6436" t="s">
        <v>458</v>
      </c>
      <c r="G127" s="6183"/>
      <c r="H127" s="6650" t="s">
        <v>1458</v>
      </c>
      <c r="I127" s="6183"/>
      <c r="J127" s="6436" t="s">
        <v>1204</v>
      </c>
      <c r="K127" s="6183"/>
      <c r="L127" s="6436" t="s">
        <v>45</v>
      </c>
      <c r="M127" s="6183"/>
      <c r="N127" s="6436" t="s">
        <v>1459</v>
      </c>
      <c r="O127" s="6183"/>
      <c r="P127" s="6436" t="s">
        <v>1460</v>
      </c>
      <c r="Q127" s="6183"/>
      <c r="R127" s="6437" t="s">
        <v>1461</v>
      </c>
      <c r="S127" s="6180"/>
      <c r="T127" s="6437" t="s">
        <v>1462</v>
      </c>
      <c r="U127" s="6180"/>
      <c r="V127" s="6437" t="s">
        <v>1463</v>
      </c>
      <c r="W127" s="6266"/>
      <c r="X127" s="6437" t="s">
        <v>1464</v>
      </c>
      <c r="Y127" s="6180"/>
      <c r="Z127" s="6658" t="s">
        <v>1465</v>
      </c>
      <c r="AA127" s="6266"/>
      <c r="AB127" s="6266"/>
      <c r="AC127" s="6266"/>
      <c r="AD127" s="6180"/>
      <c r="AE127" s="6476" t="s">
        <v>1466</v>
      </c>
      <c r="AF127" s="6249" t="s">
        <v>34</v>
      </c>
      <c r="AG127" s="6243" t="s">
        <v>35</v>
      </c>
      <c r="AH127" s="6651" t="s">
        <v>1467</v>
      </c>
      <c r="AI127" s="6652" t="s">
        <v>453</v>
      </c>
      <c r="AJ127" s="6377" t="s">
        <v>36</v>
      </c>
      <c r="AK127" s="6243" t="s">
        <v>37</v>
      </c>
      <c r="BV127" s="9"/>
      <c r="BW127" s="9"/>
      <c r="BX127" s="9"/>
      <c r="BY127" s="9"/>
    </row>
    <row r="128" spans="1:91" ht="26.25" customHeight="1" x14ac:dyDescent="0.2">
      <c r="A128" s="6482"/>
      <c r="B128" s="6645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76"/>
      <c r="AF128" s="5767"/>
      <c r="AG128" s="6468"/>
      <c r="AH128" s="6651"/>
      <c r="AI128" s="6652"/>
      <c r="AJ128" s="5818"/>
      <c r="AK128" s="6468"/>
      <c r="BV128" s="9"/>
      <c r="BW128" s="9"/>
      <c r="BX128" s="9"/>
      <c r="BY128" s="9"/>
    </row>
    <row r="129" spans="1:96" ht="15" customHeight="1" x14ac:dyDescent="0.25">
      <c r="A129" s="6646" t="s">
        <v>1473</v>
      </c>
      <c r="B129" s="664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41" t="s">
        <v>1474</v>
      </c>
      <c r="B130" s="6642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53" t="s">
        <v>1475</v>
      </c>
      <c r="B131" s="6654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5" t="s">
        <v>285</v>
      </c>
      <c r="B133" s="6266" t="s">
        <v>1476</v>
      </c>
      <c r="C133" s="6266"/>
      <c r="D133" s="6266"/>
      <c r="E133" s="6180"/>
      <c r="F133" s="6657" t="s">
        <v>919</v>
      </c>
      <c r="G133" s="6657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6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7" t="s">
        <v>285</v>
      </c>
      <c r="B139" s="6308"/>
      <c r="C139" s="6176" t="s">
        <v>77</v>
      </c>
      <c r="D139" s="6436" t="s">
        <v>1364</v>
      </c>
      <c r="E139" s="6247"/>
      <c r="F139" s="6247"/>
      <c r="G139" s="6247"/>
      <c r="H139" s="6247"/>
      <c r="I139" s="6187"/>
      <c r="J139" s="6243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82"/>
      <c r="B140" s="6645"/>
      <c r="C140" s="646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6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85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74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90" t="s">
        <v>712</v>
      </c>
      <c r="B144" s="6190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71"/>
      <c r="B145" s="6471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36" t="s">
        <v>1498</v>
      </c>
      <c r="B160" s="6183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7" t="s">
        <v>1498</v>
      </c>
      <c r="B163" s="6308"/>
      <c r="C163" s="6437" t="s">
        <v>1504</v>
      </c>
      <c r="D163" s="6266"/>
      <c r="E163" s="6180"/>
      <c r="F163" s="6190" t="s">
        <v>597</v>
      </c>
      <c r="G163" s="6247" t="s">
        <v>1505</v>
      </c>
      <c r="H163" s="6247"/>
      <c r="I163" s="6183"/>
      <c r="J163" s="6436" t="s">
        <v>1506</v>
      </c>
      <c r="K163" s="6247"/>
      <c r="L163" s="6183"/>
      <c r="BW163" s="283"/>
    </row>
    <row r="164" spans="1:77" ht="22.15" customHeight="1" x14ac:dyDescent="0.2">
      <c r="A164" s="6482"/>
      <c r="B164" s="6645"/>
      <c r="C164" s="766" t="s">
        <v>77</v>
      </c>
      <c r="D164" s="464" t="s">
        <v>1507</v>
      </c>
      <c r="E164" s="487" t="s">
        <v>1508</v>
      </c>
      <c r="F164" s="6471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85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74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37" t="s">
        <v>277</v>
      </c>
      <c r="B168" s="618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85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74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85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4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74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7" t="s">
        <v>1498</v>
      </c>
      <c r="B176" s="6308"/>
      <c r="C176" s="6437" t="s">
        <v>1524</v>
      </c>
      <c r="D176" s="6266"/>
      <c r="E176" s="6266"/>
      <c r="F176" s="6438" t="s">
        <v>597</v>
      </c>
      <c r="G176" s="6652" t="s">
        <v>1516</v>
      </c>
      <c r="H176" s="6183" t="s">
        <v>591</v>
      </c>
      <c r="BW176" s="283"/>
    </row>
    <row r="177" spans="1:77" x14ac:dyDescent="0.2">
      <c r="A177" s="6482"/>
      <c r="B177" s="6645"/>
      <c r="C177" s="766" t="s">
        <v>1525</v>
      </c>
      <c r="D177" s="767" t="s">
        <v>1517</v>
      </c>
      <c r="E177" s="465" t="s">
        <v>1526</v>
      </c>
      <c r="F177" s="6438"/>
      <c r="G177" s="6652"/>
      <c r="H177" s="6183"/>
      <c r="BW177" s="283"/>
    </row>
    <row r="178" spans="1:77" ht="15.6" customHeight="1" x14ac:dyDescent="0.2">
      <c r="A178" s="6659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82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6044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85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4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74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62" t="s">
        <v>1530</v>
      </c>
      <c r="B185" s="6631" t="s">
        <v>1531</v>
      </c>
      <c r="C185" s="6493"/>
      <c r="D185" s="6494"/>
      <c r="E185" s="6665" t="s">
        <v>1364</v>
      </c>
      <c r="F185" s="6666"/>
      <c r="G185" s="6666"/>
      <c r="H185" s="6666"/>
      <c r="I185" s="6666"/>
      <c r="J185" s="6666"/>
      <c r="K185" s="6666"/>
      <c r="L185" s="6666"/>
      <c r="M185" s="6666"/>
      <c r="N185" s="6666"/>
      <c r="O185" s="6666"/>
      <c r="P185" s="6666"/>
      <c r="Q185" s="6666"/>
      <c r="R185" s="6666"/>
      <c r="S185" s="6666"/>
      <c r="T185" s="6666"/>
      <c r="U185" s="6666"/>
      <c r="V185" s="6666"/>
      <c r="W185" s="6666"/>
      <c r="X185" s="6666"/>
      <c r="Y185" s="6666"/>
      <c r="Z185" s="6666"/>
      <c r="AA185" s="6666"/>
      <c r="AB185" s="6666"/>
      <c r="AC185" s="6666"/>
      <c r="AD185" s="6666"/>
      <c r="AE185" s="6666"/>
      <c r="AF185" s="6666"/>
      <c r="AG185" s="6666"/>
      <c r="AH185" s="6666"/>
      <c r="AI185" s="6666"/>
      <c r="AJ185" s="6666"/>
      <c r="AK185" s="6666"/>
      <c r="AL185" s="6667"/>
      <c r="BW185" s="283"/>
    </row>
    <row r="186" spans="1:77" x14ac:dyDescent="0.2">
      <c r="A186" s="6663"/>
      <c r="B186" s="6632"/>
      <c r="C186" s="6496"/>
      <c r="D186" s="6497"/>
      <c r="E186" s="6436" t="s">
        <v>343</v>
      </c>
      <c r="F186" s="6183"/>
      <c r="G186" s="6436" t="s">
        <v>326</v>
      </c>
      <c r="H186" s="6183"/>
      <c r="I186" s="6436" t="s">
        <v>94</v>
      </c>
      <c r="J186" s="6183"/>
      <c r="K186" s="6436" t="s">
        <v>44</v>
      </c>
      <c r="L186" s="6183"/>
      <c r="M186" s="6436" t="s">
        <v>45</v>
      </c>
      <c r="N186" s="6183"/>
      <c r="O186" s="6437" t="s">
        <v>46</v>
      </c>
      <c r="P186" s="6180"/>
      <c r="Q186" s="6437" t="s">
        <v>47</v>
      </c>
      <c r="R186" s="6180"/>
      <c r="S186" s="6437" t="s">
        <v>48</v>
      </c>
      <c r="T186" s="6180"/>
      <c r="U186" s="6437" t="s">
        <v>49</v>
      </c>
      <c r="V186" s="6180"/>
      <c r="W186" s="6437" t="s">
        <v>50</v>
      </c>
      <c r="X186" s="6180"/>
      <c r="Y186" s="6437" t="s">
        <v>51</v>
      </c>
      <c r="Z186" s="6180"/>
      <c r="AA186" s="6437" t="s">
        <v>52</v>
      </c>
      <c r="AB186" s="6180"/>
      <c r="AC186" s="6437" t="s">
        <v>53</v>
      </c>
      <c r="AD186" s="6180"/>
      <c r="AE186" s="6437" t="s">
        <v>54</v>
      </c>
      <c r="AF186" s="6180"/>
      <c r="AG186" s="6437" t="s">
        <v>55</v>
      </c>
      <c r="AH186" s="6180"/>
      <c r="AI186" s="6437" t="s">
        <v>56</v>
      </c>
      <c r="AJ186" s="6180"/>
      <c r="AK186" s="6437" t="s">
        <v>57</v>
      </c>
      <c r="AL186" s="6180"/>
      <c r="BW186" s="283"/>
    </row>
    <row r="187" spans="1:77" x14ac:dyDescent="0.2">
      <c r="A187" s="6664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4" t="s">
        <v>285</v>
      </c>
      <c r="B193" s="6644"/>
      <c r="C193" s="6644" t="s">
        <v>77</v>
      </c>
      <c r="D193" s="6644"/>
      <c r="E193" s="6644"/>
      <c r="F193" s="6660" t="s">
        <v>343</v>
      </c>
      <c r="G193" s="6660"/>
      <c r="H193" s="6660" t="s">
        <v>326</v>
      </c>
      <c r="I193" s="6660"/>
      <c r="J193" s="6660" t="s">
        <v>94</v>
      </c>
      <c r="K193" s="6660"/>
      <c r="L193" s="6660" t="s">
        <v>1203</v>
      </c>
      <c r="M193" s="6660"/>
      <c r="N193" s="6660" t="s">
        <v>1536</v>
      </c>
      <c r="O193" s="6660"/>
      <c r="P193" s="6644" t="s">
        <v>366</v>
      </c>
      <c r="Q193" s="6644"/>
      <c r="R193" s="6644" t="s">
        <v>307</v>
      </c>
      <c r="S193" s="6644"/>
      <c r="T193" s="6644" t="s">
        <v>1537</v>
      </c>
      <c r="U193" s="6661"/>
      <c r="V193" s="6243" t="s">
        <v>453</v>
      </c>
      <c r="W193" s="6190" t="s">
        <v>1538</v>
      </c>
      <c r="X193" s="6190" t="s">
        <v>1539</v>
      </c>
      <c r="Y193" s="6190" t="s">
        <v>1540</v>
      </c>
      <c r="Z193" s="6190" t="s">
        <v>1541</v>
      </c>
      <c r="AA193" s="6190" t="s">
        <v>1542</v>
      </c>
      <c r="AB193" s="6437" t="s">
        <v>1543</v>
      </c>
      <c r="AC193" s="6673"/>
      <c r="AD193" s="6673"/>
      <c r="AE193" s="6180"/>
      <c r="AF193" s="6665" t="s">
        <v>919</v>
      </c>
      <c r="AG193" s="6674"/>
      <c r="AH193" s="6668" t="s">
        <v>1466</v>
      </c>
      <c r="AI193" s="6668" t="s">
        <v>1467</v>
      </c>
      <c r="AJ193" s="6190" t="s">
        <v>36</v>
      </c>
      <c r="AK193" s="6190" t="s">
        <v>37</v>
      </c>
      <c r="AL193" s="6186" t="s">
        <v>34</v>
      </c>
      <c r="AM193" s="6243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4"/>
      <c r="B194" s="6644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68"/>
      <c r="W194" s="6471"/>
      <c r="X194" s="6471"/>
      <c r="Y194" s="6471"/>
      <c r="Z194" s="6471"/>
      <c r="AA194" s="6471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69"/>
      <c r="AI194" s="6669"/>
      <c r="AJ194" s="6471"/>
      <c r="AK194" s="6471"/>
      <c r="AL194" s="6483"/>
      <c r="AM194" s="646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70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70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76" t="s">
        <v>285</v>
      </c>
      <c r="B202" s="6307" t="s">
        <v>77</v>
      </c>
      <c r="C202" s="6223"/>
      <c r="D202" s="6308"/>
      <c r="E202" s="6676" t="s">
        <v>1364</v>
      </c>
      <c r="F202" s="6677"/>
      <c r="G202" s="6677"/>
      <c r="H202" s="6677"/>
      <c r="I202" s="6677"/>
      <c r="J202" s="6677"/>
      <c r="K202" s="6677"/>
      <c r="L202" s="6677"/>
      <c r="M202" s="6677"/>
      <c r="N202" s="6677"/>
      <c r="O202" s="6677"/>
      <c r="P202" s="6677"/>
      <c r="Q202" s="6677"/>
      <c r="R202" s="6677"/>
      <c r="S202" s="6677"/>
      <c r="T202" s="6677"/>
      <c r="U202" s="6677"/>
      <c r="V202" s="6677"/>
      <c r="W202" s="6677"/>
      <c r="X202" s="6677"/>
      <c r="Y202" s="6677"/>
      <c r="Z202" s="6677"/>
      <c r="AA202" s="6677"/>
      <c r="AB202" s="6677"/>
      <c r="AC202" s="6677"/>
      <c r="AD202" s="6677"/>
      <c r="AE202" s="6677"/>
      <c r="AF202" s="6677"/>
      <c r="AG202" s="6677"/>
      <c r="AH202" s="6677"/>
      <c r="AI202" s="6677"/>
      <c r="AJ202" s="6678"/>
      <c r="AK202" s="6671" t="s">
        <v>1552</v>
      </c>
      <c r="AL202" s="6243"/>
      <c r="AM202" s="6438" t="s">
        <v>34</v>
      </c>
      <c r="AN202" s="6183" t="s">
        <v>35</v>
      </c>
      <c r="BT202" s="1873"/>
      <c r="BU202" s="1873"/>
      <c r="BX202" s="1873"/>
      <c r="BY202" s="89"/>
    </row>
    <row r="203" spans="1:95" ht="20.25" customHeight="1" x14ac:dyDescent="0.2">
      <c r="A203" s="5771"/>
      <c r="B203" s="6482"/>
      <c r="C203" s="6481"/>
      <c r="D203" s="6645"/>
      <c r="E203" s="6436" t="s">
        <v>326</v>
      </c>
      <c r="F203" s="6183"/>
      <c r="G203" s="6436" t="s">
        <v>94</v>
      </c>
      <c r="H203" s="6183"/>
      <c r="I203" s="6436" t="s">
        <v>44</v>
      </c>
      <c r="J203" s="6183"/>
      <c r="K203" s="6436" t="s">
        <v>45</v>
      </c>
      <c r="L203" s="6183"/>
      <c r="M203" s="6437" t="s">
        <v>46</v>
      </c>
      <c r="N203" s="6180"/>
      <c r="O203" s="6437" t="s">
        <v>47</v>
      </c>
      <c r="P203" s="6180"/>
      <c r="Q203" s="6437" t="s">
        <v>48</v>
      </c>
      <c r="R203" s="6180"/>
      <c r="S203" s="6437" t="s">
        <v>49</v>
      </c>
      <c r="T203" s="6180"/>
      <c r="U203" s="6437" t="s">
        <v>50</v>
      </c>
      <c r="V203" s="6180"/>
      <c r="W203" s="6437" t="s">
        <v>51</v>
      </c>
      <c r="X203" s="6180"/>
      <c r="Y203" s="6437" t="s">
        <v>52</v>
      </c>
      <c r="Z203" s="6180"/>
      <c r="AA203" s="6437" t="s">
        <v>53</v>
      </c>
      <c r="AB203" s="6180"/>
      <c r="AC203" s="6437" t="s">
        <v>54</v>
      </c>
      <c r="AD203" s="6180"/>
      <c r="AE203" s="6437" t="s">
        <v>55</v>
      </c>
      <c r="AF203" s="6180"/>
      <c r="AG203" s="6437" t="s">
        <v>56</v>
      </c>
      <c r="AH203" s="6180"/>
      <c r="AI203" s="6437" t="s">
        <v>57</v>
      </c>
      <c r="AJ203" s="6675"/>
      <c r="AK203" s="6672"/>
      <c r="AL203" s="6468"/>
      <c r="AM203" s="6438"/>
      <c r="AN203" s="6183"/>
      <c r="BT203" s="1873"/>
      <c r="BU203" s="1873"/>
      <c r="BX203" s="1873"/>
      <c r="BY203" s="89"/>
    </row>
    <row r="204" spans="1:95" ht="20.25" customHeight="1" x14ac:dyDescent="0.2">
      <c r="A204" s="646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38"/>
      <c r="AN204" s="6183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08" t="s">
        <v>1556</v>
      </c>
      <c r="B207" s="5944" t="s">
        <v>77</v>
      </c>
      <c r="C207" s="6242"/>
      <c r="D207" s="6243"/>
      <c r="E207" s="6679" t="s">
        <v>1557</v>
      </c>
      <c r="F207" s="6680"/>
      <c r="G207" s="6680"/>
      <c r="H207" s="6680"/>
      <c r="I207" s="6680"/>
      <c r="J207" s="6680"/>
      <c r="K207" s="6680"/>
      <c r="L207" s="6681"/>
      <c r="M207" s="6242" t="s">
        <v>1558</v>
      </c>
      <c r="N207" s="6250"/>
      <c r="O207" s="6243" t="s">
        <v>1559</v>
      </c>
      <c r="BX207" s="1873"/>
      <c r="BY207" s="1873"/>
    </row>
    <row r="208" spans="1:95" ht="16.350000000000001" customHeight="1" x14ac:dyDescent="0.2">
      <c r="A208" s="6063"/>
      <c r="B208" s="6466"/>
      <c r="C208" s="6467"/>
      <c r="D208" s="6468"/>
      <c r="E208" s="6436" t="s">
        <v>343</v>
      </c>
      <c r="F208" s="6183"/>
      <c r="G208" s="6436" t="s">
        <v>326</v>
      </c>
      <c r="H208" s="6183"/>
      <c r="I208" s="6436" t="s">
        <v>94</v>
      </c>
      <c r="J208" s="6183"/>
      <c r="K208" s="6436" t="s">
        <v>1560</v>
      </c>
      <c r="L208" s="6187"/>
      <c r="M208" s="6467"/>
      <c r="N208" s="6491"/>
      <c r="O208" s="5759"/>
    </row>
    <row r="209" spans="1:96" ht="16.350000000000001" customHeight="1" x14ac:dyDescent="0.2">
      <c r="A209" s="6063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68"/>
    </row>
    <row r="210" spans="1:96" ht="16.350000000000001" customHeight="1" x14ac:dyDescent="0.2">
      <c r="A210" s="6645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326" zoomScale="80" zoomScaleNormal="80" workbookViewId="0">
      <selection activeCell="G343" sqref="G343:AR34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LAUTARO (09108)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</row>
    <row r="4" spans="1:139" x14ac:dyDescent="0.25">
      <c r="A4" s="50" t="str">
        <f>CONCATENATE("MES: ",NOMBRE!B6, " (",NOMBRE!C6,NOMBRE!D6,")")</f>
        <v>MES: ENERO (01)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115" t="s">
        <v>1568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85"/>
      <c r="DS6" s="6685"/>
      <c r="DT6" s="6685"/>
      <c r="DU6" s="6685"/>
      <c r="DV6" s="6685"/>
      <c r="DW6" s="6685"/>
      <c r="DX6" s="6685"/>
      <c r="DY6" s="6685"/>
      <c r="DZ6" s="6685"/>
      <c r="EA6" s="6685"/>
      <c r="EB6" s="6685"/>
      <c r="EC6" s="6685"/>
      <c r="ED6" s="6685"/>
      <c r="EE6" s="6685"/>
      <c r="EF6" s="6685"/>
      <c r="EG6" s="6685"/>
      <c r="EH6" s="6685"/>
      <c r="EI6" s="6685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223" t="s">
        <v>1569</v>
      </c>
      <c r="B9" s="6223"/>
      <c r="C9" s="6308"/>
      <c r="D9" s="6242" t="s">
        <v>77</v>
      </c>
      <c r="E9" s="6242"/>
      <c r="F9" s="6243"/>
      <c r="G9" s="6688" t="s">
        <v>101</v>
      </c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247"/>
      <c r="AN9" s="6247"/>
      <c r="AO9" s="6247"/>
      <c r="AP9" s="6689"/>
      <c r="AQ9" s="6249" t="s">
        <v>1570</v>
      </c>
      <c r="AR9" s="6377" t="s">
        <v>1571</v>
      </c>
      <c r="AS9" s="6377" t="s">
        <v>1572</v>
      </c>
      <c r="AT9" s="6377" t="s">
        <v>1573</v>
      </c>
      <c r="AU9" s="6377" t="s">
        <v>37</v>
      </c>
      <c r="AV9" s="6690" t="s">
        <v>1574</v>
      </c>
      <c r="AW9" s="6377" t="s">
        <v>1575</v>
      </c>
      <c r="AX9" s="6243" t="s">
        <v>1576</v>
      </c>
    </row>
    <row r="10" spans="1:139" ht="15" customHeight="1" x14ac:dyDescent="0.25">
      <c r="A10" s="6686"/>
      <c r="B10" s="6686"/>
      <c r="C10" s="6063"/>
      <c r="D10" s="6467"/>
      <c r="E10" s="6467"/>
      <c r="F10" s="6687"/>
      <c r="G10" s="6679" t="s">
        <v>474</v>
      </c>
      <c r="H10" s="6693"/>
      <c r="I10" s="6688" t="s">
        <v>380</v>
      </c>
      <c r="J10" s="6277"/>
      <c r="K10" s="6247" t="s">
        <v>381</v>
      </c>
      <c r="L10" s="6277"/>
      <c r="M10" s="6688" t="s">
        <v>1577</v>
      </c>
      <c r="N10" s="6277"/>
      <c r="O10" s="6688" t="s">
        <v>383</v>
      </c>
      <c r="P10" s="6277"/>
      <c r="Q10" s="6688" t="s">
        <v>384</v>
      </c>
      <c r="R10" s="6277"/>
      <c r="S10" s="6688" t="s">
        <v>385</v>
      </c>
      <c r="T10" s="6277"/>
      <c r="U10" s="6688" t="s">
        <v>386</v>
      </c>
      <c r="V10" s="6277"/>
      <c r="W10" s="6688" t="s">
        <v>1578</v>
      </c>
      <c r="X10" s="6277"/>
      <c r="Y10" s="6688" t="s">
        <v>303</v>
      </c>
      <c r="Z10" s="6694"/>
      <c r="AA10" s="6688" t="s">
        <v>304</v>
      </c>
      <c r="AB10" s="6694"/>
      <c r="AC10" s="6688" t="s">
        <v>1579</v>
      </c>
      <c r="AD10" s="6694"/>
      <c r="AE10" s="6688" t="s">
        <v>1580</v>
      </c>
      <c r="AF10" s="6694"/>
      <c r="AG10" s="6688" t="s">
        <v>1581</v>
      </c>
      <c r="AH10" s="6694"/>
      <c r="AI10" s="6688" t="s">
        <v>1582</v>
      </c>
      <c r="AJ10" s="6694"/>
      <c r="AK10" s="6688" t="s">
        <v>1583</v>
      </c>
      <c r="AL10" s="6694"/>
      <c r="AM10" s="6688" t="s">
        <v>1584</v>
      </c>
      <c r="AN10" s="6694"/>
      <c r="AO10" s="6688" t="s">
        <v>938</v>
      </c>
      <c r="AP10" s="6675"/>
      <c r="AQ10" s="5766"/>
      <c r="AR10" s="6118"/>
      <c r="AS10" s="6118"/>
      <c r="AT10" s="6118"/>
      <c r="AU10" s="6118"/>
      <c r="AV10" s="6691"/>
      <c r="AW10" s="6118"/>
      <c r="AX10" s="5759"/>
    </row>
    <row r="11" spans="1:139" x14ac:dyDescent="0.25">
      <c r="A11" s="6481"/>
      <c r="B11" s="6481"/>
      <c r="C11" s="6645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67"/>
      <c r="AR11" s="5818"/>
      <c r="AS11" s="5818"/>
      <c r="AT11" s="5818"/>
      <c r="AU11" s="5818"/>
      <c r="AV11" s="6692"/>
      <c r="AW11" s="5818"/>
      <c r="AX11" s="6687"/>
    </row>
    <row r="12" spans="1:139" ht="15" customHeight="1" x14ac:dyDescent="0.25">
      <c r="A12" s="6697" t="s">
        <v>1585</v>
      </c>
      <c r="B12" s="6698"/>
      <c r="C12" s="6699"/>
      <c r="D12" s="300">
        <f>SUM(E12+F12)</f>
        <v>115</v>
      </c>
      <c r="E12" s="2326">
        <f>SUM(G12+I12+K12+M12+O12+Q12+S12+U12+W12+Y12+AA12+AC12+AE12+AG12+AI12+AK12+AM12+AO12)</f>
        <v>52</v>
      </c>
      <c r="F12" s="588">
        <f>SUM(H12+J12+L12+N12+P12+R12+T12+V12+X12+Z12+AB12+AD12+AF12+AH12+AJ12+AL12+AN12+AP12)</f>
        <v>63</v>
      </c>
      <c r="G12" s="290">
        <v>0</v>
      </c>
      <c r="H12" s="107">
        <v>0</v>
      </c>
      <c r="I12" s="290">
        <v>0</v>
      </c>
      <c r="J12" s="107">
        <v>0</v>
      </c>
      <c r="K12" s="290">
        <v>3</v>
      </c>
      <c r="L12" s="107">
        <v>4</v>
      </c>
      <c r="M12" s="290">
        <v>1</v>
      </c>
      <c r="N12" s="107">
        <v>2</v>
      </c>
      <c r="O12" s="290">
        <v>2</v>
      </c>
      <c r="P12" s="107">
        <v>1</v>
      </c>
      <c r="Q12" s="290">
        <v>3</v>
      </c>
      <c r="R12" s="637">
        <v>2</v>
      </c>
      <c r="S12" s="290">
        <v>6</v>
      </c>
      <c r="T12" s="637">
        <v>7</v>
      </c>
      <c r="U12" s="290">
        <v>5</v>
      </c>
      <c r="V12" s="637">
        <v>6</v>
      </c>
      <c r="W12" s="290">
        <v>5</v>
      </c>
      <c r="X12" s="637">
        <v>7</v>
      </c>
      <c r="Y12" s="290">
        <v>6</v>
      </c>
      <c r="Z12" s="637">
        <v>5</v>
      </c>
      <c r="AA12" s="290">
        <v>7</v>
      </c>
      <c r="AB12" s="637">
        <v>5</v>
      </c>
      <c r="AC12" s="290">
        <v>3</v>
      </c>
      <c r="AD12" s="637">
        <v>5</v>
      </c>
      <c r="AE12" s="290">
        <v>2</v>
      </c>
      <c r="AF12" s="637">
        <v>6</v>
      </c>
      <c r="AG12" s="290">
        <v>1</v>
      </c>
      <c r="AH12" s="637">
        <v>2</v>
      </c>
      <c r="AI12" s="290">
        <v>1</v>
      </c>
      <c r="AJ12" s="637">
        <v>2</v>
      </c>
      <c r="AK12" s="290">
        <v>1</v>
      </c>
      <c r="AL12" s="637">
        <v>2</v>
      </c>
      <c r="AM12" s="290">
        <v>4</v>
      </c>
      <c r="AN12" s="637">
        <v>3</v>
      </c>
      <c r="AO12" s="290">
        <v>2</v>
      </c>
      <c r="AP12" s="431">
        <v>4</v>
      </c>
      <c r="AQ12" s="296">
        <v>4</v>
      </c>
      <c r="AR12" s="535">
        <v>7</v>
      </c>
      <c r="AS12" s="535">
        <v>3</v>
      </c>
      <c r="AT12" s="535">
        <v>0</v>
      </c>
      <c r="AU12" s="535">
        <v>0</v>
      </c>
      <c r="AV12" s="535">
        <v>0</v>
      </c>
      <c r="AW12" s="535">
        <v>0</v>
      </c>
      <c r="AX12" s="107">
        <v>0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700" t="s">
        <v>1586</v>
      </c>
      <c r="B13" s="6701"/>
      <c r="C13" s="6702"/>
      <c r="D13" s="478">
        <f t="shared" ref="D13:D17" si="5">SUM(E13+F13)</f>
        <v>31</v>
      </c>
      <c r="E13" s="479">
        <f t="shared" ref="E13:F15" si="6">SUM(G13+I13+K13+M13+O13+Q13+S13+U13+W13+Y13+AA13+AC13+AE13+AG13+AI13+AK13+AM13+AO13)</f>
        <v>17</v>
      </c>
      <c r="F13" s="560">
        <f t="shared" si="6"/>
        <v>14</v>
      </c>
      <c r="G13" s="346">
        <v>0</v>
      </c>
      <c r="H13" s="347">
        <v>2</v>
      </c>
      <c r="I13" s="346">
        <v>1</v>
      </c>
      <c r="J13" s="347">
        <v>3</v>
      </c>
      <c r="K13" s="346">
        <v>0</v>
      </c>
      <c r="L13" s="347">
        <v>1</v>
      </c>
      <c r="M13" s="346">
        <v>2</v>
      </c>
      <c r="N13" s="347">
        <v>1</v>
      </c>
      <c r="O13" s="346">
        <v>4</v>
      </c>
      <c r="P13" s="347">
        <v>0</v>
      </c>
      <c r="Q13" s="346">
        <v>2</v>
      </c>
      <c r="R13" s="350">
        <v>0</v>
      </c>
      <c r="S13" s="346">
        <v>1</v>
      </c>
      <c r="T13" s="350">
        <v>0</v>
      </c>
      <c r="U13" s="346">
        <v>1</v>
      </c>
      <c r="V13" s="350">
        <v>1</v>
      </c>
      <c r="W13" s="346">
        <v>3</v>
      </c>
      <c r="X13" s="350">
        <v>2</v>
      </c>
      <c r="Y13" s="346">
        <v>3</v>
      </c>
      <c r="Z13" s="350">
        <v>4</v>
      </c>
      <c r="AA13" s="346">
        <v>0</v>
      </c>
      <c r="AB13" s="350">
        <v>0</v>
      </c>
      <c r="AC13" s="346">
        <v>0</v>
      </c>
      <c r="AD13" s="350">
        <v>0</v>
      </c>
      <c r="AE13" s="346">
        <v>0</v>
      </c>
      <c r="AF13" s="350">
        <v>0</v>
      </c>
      <c r="AG13" s="346">
        <v>0</v>
      </c>
      <c r="AH13" s="350">
        <v>0</v>
      </c>
      <c r="AI13" s="346">
        <v>0</v>
      </c>
      <c r="AJ13" s="350">
        <v>0</v>
      </c>
      <c r="AK13" s="346">
        <v>0</v>
      </c>
      <c r="AL13" s="350">
        <v>0</v>
      </c>
      <c r="AM13" s="346">
        <v>0</v>
      </c>
      <c r="AN13" s="350">
        <v>0</v>
      </c>
      <c r="AO13" s="346">
        <v>0</v>
      </c>
      <c r="AP13" s="352">
        <v>0</v>
      </c>
      <c r="AQ13" s="430">
        <v>1</v>
      </c>
      <c r="AR13" s="369">
        <v>0</v>
      </c>
      <c r="AS13" s="369">
        <v>0</v>
      </c>
      <c r="AT13" s="369">
        <v>1</v>
      </c>
      <c r="AU13" s="369">
        <v>0</v>
      </c>
      <c r="AV13" s="369">
        <v>0</v>
      </c>
      <c r="AW13" s="369">
        <v>0</v>
      </c>
      <c r="AX13" s="347">
        <v>0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700" t="s">
        <v>1587</v>
      </c>
      <c r="B14" s="6701"/>
      <c r="C14" s="6702"/>
      <c r="D14" s="478">
        <f t="shared" si="5"/>
        <v>12</v>
      </c>
      <c r="E14" s="479">
        <f t="shared" si="6"/>
        <v>7</v>
      </c>
      <c r="F14" s="560">
        <f t="shared" si="6"/>
        <v>5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0</v>
      </c>
      <c r="N14" s="350">
        <v>0</v>
      </c>
      <c r="O14" s="346">
        <v>0</v>
      </c>
      <c r="P14" s="350">
        <v>0</v>
      </c>
      <c r="Q14" s="346">
        <v>0</v>
      </c>
      <c r="R14" s="350">
        <v>0</v>
      </c>
      <c r="S14" s="346">
        <v>0</v>
      </c>
      <c r="T14" s="350">
        <v>1</v>
      </c>
      <c r="U14" s="346">
        <v>0</v>
      </c>
      <c r="V14" s="350">
        <v>0</v>
      </c>
      <c r="W14" s="346">
        <v>1</v>
      </c>
      <c r="X14" s="350">
        <v>0</v>
      </c>
      <c r="Y14" s="346">
        <v>1</v>
      </c>
      <c r="Z14" s="350">
        <v>0</v>
      </c>
      <c r="AA14" s="346">
        <v>1</v>
      </c>
      <c r="AB14" s="350">
        <v>0</v>
      </c>
      <c r="AC14" s="346">
        <v>0</v>
      </c>
      <c r="AD14" s="350">
        <v>1</v>
      </c>
      <c r="AE14" s="346">
        <v>2</v>
      </c>
      <c r="AF14" s="350">
        <v>0</v>
      </c>
      <c r="AG14" s="346">
        <v>2</v>
      </c>
      <c r="AH14" s="350">
        <v>1</v>
      </c>
      <c r="AI14" s="346">
        <v>0</v>
      </c>
      <c r="AJ14" s="350">
        <v>1</v>
      </c>
      <c r="AK14" s="346">
        <v>0</v>
      </c>
      <c r="AL14" s="350">
        <v>0</v>
      </c>
      <c r="AM14" s="346">
        <v>0</v>
      </c>
      <c r="AN14" s="350">
        <v>1</v>
      </c>
      <c r="AO14" s="346">
        <v>0</v>
      </c>
      <c r="AP14" s="352">
        <v>0</v>
      </c>
      <c r="AQ14" s="430">
        <v>0</v>
      </c>
      <c r="AR14" s="369">
        <v>0</v>
      </c>
      <c r="AS14" s="369">
        <v>0</v>
      </c>
      <c r="AT14" s="369">
        <v>0</v>
      </c>
      <c r="AU14" s="369">
        <v>0</v>
      </c>
      <c r="AV14" s="369">
        <v>0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700" t="s">
        <v>1588</v>
      </c>
      <c r="B15" s="6701"/>
      <c r="C15" s="6702"/>
      <c r="D15" s="478">
        <f t="shared" si="5"/>
        <v>21</v>
      </c>
      <c r="E15" s="479">
        <f t="shared" si="6"/>
        <v>11</v>
      </c>
      <c r="F15" s="560">
        <f t="shared" si="6"/>
        <v>10</v>
      </c>
      <c r="G15" s="346">
        <v>0</v>
      </c>
      <c r="H15" s="347">
        <v>0</v>
      </c>
      <c r="I15" s="346">
        <v>2</v>
      </c>
      <c r="J15" s="347">
        <v>1</v>
      </c>
      <c r="K15" s="346">
        <v>0</v>
      </c>
      <c r="L15" s="347">
        <v>1</v>
      </c>
      <c r="M15" s="346">
        <v>0</v>
      </c>
      <c r="N15" s="350">
        <v>1</v>
      </c>
      <c r="O15" s="346">
        <v>2</v>
      </c>
      <c r="P15" s="350">
        <v>0</v>
      </c>
      <c r="Q15" s="346">
        <v>1</v>
      </c>
      <c r="R15" s="350">
        <v>0</v>
      </c>
      <c r="S15" s="346">
        <v>2</v>
      </c>
      <c r="T15" s="350">
        <v>0</v>
      </c>
      <c r="U15" s="346">
        <v>1</v>
      </c>
      <c r="V15" s="350">
        <v>2</v>
      </c>
      <c r="W15" s="346">
        <v>0</v>
      </c>
      <c r="X15" s="350">
        <v>1</v>
      </c>
      <c r="Y15" s="346">
        <v>1</v>
      </c>
      <c r="Z15" s="350">
        <v>0</v>
      </c>
      <c r="AA15" s="346">
        <v>2</v>
      </c>
      <c r="AB15" s="350">
        <v>0</v>
      </c>
      <c r="AC15" s="346">
        <v>0</v>
      </c>
      <c r="AD15" s="350">
        <v>1</v>
      </c>
      <c r="AE15" s="346">
        <v>0</v>
      </c>
      <c r="AF15" s="350">
        <v>1</v>
      </c>
      <c r="AG15" s="346">
        <v>0</v>
      </c>
      <c r="AH15" s="350">
        <v>0</v>
      </c>
      <c r="AI15" s="346">
        <v>0</v>
      </c>
      <c r="AJ15" s="350">
        <v>0</v>
      </c>
      <c r="AK15" s="346">
        <v>0</v>
      </c>
      <c r="AL15" s="350">
        <v>0</v>
      </c>
      <c r="AM15" s="346">
        <v>0</v>
      </c>
      <c r="AN15" s="350">
        <v>1</v>
      </c>
      <c r="AO15" s="346">
        <v>0</v>
      </c>
      <c r="AP15" s="352">
        <v>1</v>
      </c>
      <c r="AQ15" s="430">
        <v>0</v>
      </c>
      <c r="AR15" s="369">
        <v>1</v>
      </c>
      <c r="AS15" s="369">
        <v>0</v>
      </c>
      <c r="AT15" s="369">
        <v>0</v>
      </c>
      <c r="AU15" s="369">
        <v>0</v>
      </c>
      <c r="AV15" s="369">
        <v>0</v>
      </c>
      <c r="AW15" s="369">
        <v>0</v>
      </c>
      <c r="AX15" s="347">
        <v>0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707" t="s">
        <v>1589</v>
      </c>
      <c r="B16" s="6708"/>
      <c r="C16" s="6709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>
        <v>0</v>
      </c>
      <c r="H16" s="107">
        <v>0</v>
      </c>
      <c r="I16" s="290">
        <v>0</v>
      </c>
      <c r="J16" s="107">
        <v>0</v>
      </c>
      <c r="K16" s="290">
        <v>0</v>
      </c>
      <c r="L16" s="107">
        <v>0</v>
      </c>
      <c r="M16" s="290">
        <v>0</v>
      </c>
      <c r="N16" s="107">
        <v>0</v>
      </c>
      <c r="O16" s="290">
        <v>0</v>
      </c>
      <c r="P16" s="107">
        <v>0</v>
      </c>
      <c r="Q16" s="290">
        <v>0</v>
      </c>
      <c r="R16" s="637">
        <v>0</v>
      </c>
      <c r="S16" s="290">
        <v>0</v>
      </c>
      <c r="T16" s="637">
        <v>0</v>
      </c>
      <c r="U16" s="290">
        <v>0</v>
      </c>
      <c r="V16" s="637">
        <v>0</v>
      </c>
      <c r="W16" s="290">
        <v>0</v>
      </c>
      <c r="X16" s="637">
        <v>0</v>
      </c>
      <c r="Y16" s="290">
        <v>0</v>
      </c>
      <c r="Z16" s="637">
        <v>0</v>
      </c>
      <c r="AA16" s="290">
        <v>0</v>
      </c>
      <c r="AB16" s="637">
        <v>0</v>
      </c>
      <c r="AC16" s="290">
        <v>0</v>
      </c>
      <c r="AD16" s="637">
        <v>0</v>
      </c>
      <c r="AE16" s="290">
        <v>0</v>
      </c>
      <c r="AF16" s="637">
        <v>0</v>
      </c>
      <c r="AG16" s="290">
        <v>0</v>
      </c>
      <c r="AH16" s="637">
        <v>0</v>
      </c>
      <c r="AI16" s="290">
        <v>0</v>
      </c>
      <c r="AJ16" s="637">
        <v>0</v>
      </c>
      <c r="AK16" s="290">
        <v>0</v>
      </c>
      <c r="AL16" s="637">
        <v>0</v>
      </c>
      <c r="AM16" s="290">
        <v>0</v>
      </c>
      <c r="AN16" s="637">
        <v>0</v>
      </c>
      <c r="AO16" s="290">
        <v>0</v>
      </c>
      <c r="AP16" s="431">
        <v>0</v>
      </c>
      <c r="AQ16" s="296">
        <v>0</v>
      </c>
      <c r="AR16" s="535">
        <v>0</v>
      </c>
      <c r="AS16" s="535">
        <v>0</v>
      </c>
      <c r="AT16" s="535">
        <v>0</v>
      </c>
      <c r="AU16" s="535">
        <v>0</v>
      </c>
      <c r="AV16" s="535">
        <v>0</v>
      </c>
      <c r="AW16" s="535">
        <v>0</v>
      </c>
      <c r="AX16" s="107">
        <v>0</v>
      </c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710" t="s">
        <v>1590</v>
      </c>
      <c r="B17" s="6711"/>
      <c r="C17" s="67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>
        <v>0</v>
      </c>
      <c r="H17" s="388">
        <v>0</v>
      </c>
      <c r="I17" s="380">
        <v>0</v>
      </c>
      <c r="J17" s="388">
        <v>0</v>
      </c>
      <c r="K17" s="380">
        <v>0</v>
      </c>
      <c r="L17" s="388">
        <v>0</v>
      </c>
      <c r="M17" s="380">
        <v>0</v>
      </c>
      <c r="N17" s="389">
        <v>0</v>
      </c>
      <c r="O17" s="380">
        <v>0</v>
      </c>
      <c r="P17" s="389">
        <v>0</v>
      </c>
      <c r="Q17" s="380">
        <v>0</v>
      </c>
      <c r="R17" s="389">
        <v>0</v>
      </c>
      <c r="S17" s="380">
        <v>0</v>
      </c>
      <c r="T17" s="389">
        <v>0</v>
      </c>
      <c r="U17" s="380">
        <v>0</v>
      </c>
      <c r="V17" s="389">
        <v>0</v>
      </c>
      <c r="W17" s="380">
        <v>0</v>
      </c>
      <c r="X17" s="389">
        <v>0</v>
      </c>
      <c r="Y17" s="380">
        <v>0</v>
      </c>
      <c r="Z17" s="389">
        <v>0</v>
      </c>
      <c r="AA17" s="380">
        <v>0</v>
      </c>
      <c r="AB17" s="389">
        <v>0</v>
      </c>
      <c r="AC17" s="380">
        <v>0</v>
      </c>
      <c r="AD17" s="389">
        <v>0</v>
      </c>
      <c r="AE17" s="380">
        <v>0</v>
      </c>
      <c r="AF17" s="389">
        <v>0</v>
      </c>
      <c r="AG17" s="380">
        <v>0</v>
      </c>
      <c r="AH17" s="389">
        <v>0</v>
      </c>
      <c r="AI17" s="380">
        <v>0</v>
      </c>
      <c r="AJ17" s="389">
        <v>0</v>
      </c>
      <c r="AK17" s="380">
        <v>0</v>
      </c>
      <c r="AL17" s="389">
        <v>0</v>
      </c>
      <c r="AM17" s="380">
        <v>0</v>
      </c>
      <c r="AN17" s="389">
        <v>0</v>
      </c>
      <c r="AO17" s="380">
        <v>0</v>
      </c>
      <c r="AP17" s="390">
        <v>0</v>
      </c>
      <c r="AQ17" s="379">
        <v>0</v>
      </c>
      <c r="AR17" s="2911">
        <v>0</v>
      </c>
      <c r="AS17" s="2911">
        <v>0</v>
      </c>
      <c r="AT17" s="2911">
        <v>0</v>
      </c>
      <c r="AU17" s="2911">
        <v>0</v>
      </c>
      <c r="AV17" s="2911">
        <v>0</v>
      </c>
      <c r="AW17" s="2911">
        <v>0</v>
      </c>
      <c r="AX17" s="388">
        <v>0</v>
      </c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7" t="s">
        <v>1592</v>
      </c>
      <c r="B19" s="6223"/>
      <c r="C19" s="6308"/>
      <c r="D19" s="6688" t="s">
        <v>192</v>
      </c>
      <c r="E19" s="6247"/>
      <c r="F19" s="6277"/>
      <c r="G19" s="6631" t="s">
        <v>474</v>
      </c>
      <c r="H19" s="6494"/>
      <c r="I19" s="6277" t="s">
        <v>380</v>
      </c>
      <c r="J19" s="6660"/>
      <c r="K19" s="6688" t="s">
        <v>381</v>
      </c>
      <c r="L19" s="6277"/>
      <c r="M19" s="6277" t="s">
        <v>1577</v>
      </c>
      <c r="N19" s="6660"/>
      <c r="O19" s="6688" t="s">
        <v>383</v>
      </c>
      <c r="P19" s="6277"/>
      <c r="Q19" s="6688" t="s">
        <v>384</v>
      </c>
      <c r="R19" s="6277"/>
      <c r="S19" s="6688" t="s">
        <v>385</v>
      </c>
      <c r="T19" s="6277"/>
      <c r="U19" s="6688" t="s">
        <v>386</v>
      </c>
      <c r="V19" s="6277"/>
      <c r="W19" s="6247" t="s">
        <v>1578</v>
      </c>
      <c r="X19" s="6247"/>
      <c r="Y19" s="6688" t="s">
        <v>303</v>
      </c>
      <c r="Z19" s="6694"/>
      <c r="AA19" s="6247" t="s">
        <v>304</v>
      </c>
      <c r="AB19" s="6266"/>
      <c r="AC19" s="6247" t="s">
        <v>1579</v>
      </c>
      <c r="AD19" s="6266"/>
      <c r="AE19" s="6247" t="s">
        <v>1580</v>
      </c>
      <c r="AF19" s="6266"/>
      <c r="AG19" s="6247" t="s">
        <v>1581</v>
      </c>
      <c r="AH19" s="6266"/>
      <c r="AI19" s="6247" t="s">
        <v>1582</v>
      </c>
      <c r="AJ19" s="6266"/>
      <c r="AK19" s="6247" t="s">
        <v>1583</v>
      </c>
      <c r="AL19" s="6266"/>
      <c r="AM19" s="6247" t="s">
        <v>1584</v>
      </c>
      <c r="AN19" s="6694"/>
      <c r="AO19" s="6247" t="s">
        <v>938</v>
      </c>
      <c r="AP19" s="6675"/>
      <c r="AQ19" s="6249" t="s">
        <v>1570</v>
      </c>
      <c r="AR19" s="6377" t="s">
        <v>1593</v>
      </c>
      <c r="AS19" s="6377" t="s">
        <v>1572</v>
      </c>
      <c r="AT19" s="6377" t="s">
        <v>1594</v>
      </c>
      <c r="AU19" s="6377" t="s">
        <v>1573</v>
      </c>
      <c r="AV19" s="6695" t="s">
        <v>37</v>
      </c>
      <c r="AW19" s="6695" t="s">
        <v>1575</v>
      </c>
      <c r="AX19" s="6628" t="s">
        <v>1576</v>
      </c>
    </row>
    <row r="20" spans="1:100" ht="30.75" customHeight="1" x14ac:dyDescent="0.25">
      <c r="A20" s="6482"/>
      <c r="B20" s="6481"/>
      <c r="C20" s="6645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66"/>
      <c r="AR20" s="6716"/>
      <c r="AS20" s="5818"/>
      <c r="AT20" s="5818"/>
      <c r="AU20" s="5818"/>
      <c r="AV20" s="5815"/>
      <c r="AW20" s="5815"/>
      <c r="AX20" s="6696"/>
    </row>
    <row r="21" spans="1:100" ht="15" customHeight="1" x14ac:dyDescent="0.25">
      <c r="A21" s="6713" t="s">
        <v>1595</v>
      </c>
      <c r="B21" s="6714"/>
      <c r="C21" s="6715"/>
      <c r="D21" s="3580">
        <f>SUM(E21+F21)</f>
        <v>157</v>
      </c>
      <c r="E21" s="3581">
        <f>SUM(G21+I21+K21+M21+O21+Q21+S21+U21+W21+Y21+AA21+AC21+AE21+AG21+AI21+AK21+AM21+AO21)</f>
        <v>76</v>
      </c>
      <c r="F21" s="3044">
        <f>SUM(H21+J21+L21+N21+P21+R21+T21+V21+X21+Z21+AB21+AD21+AF21+AH21+AJ21+AL21+AN21+AP21)</f>
        <v>81</v>
      </c>
      <c r="G21" s="3348">
        <v>0</v>
      </c>
      <c r="H21" s="771">
        <v>1</v>
      </c>
      <c r="I21" s="3348">
        <v>1</v>
      </c>
      <c r="J21" s="576">
        <v>3</v>
      </c>
      <c r="K21" s="3348">
        <v>3</v>
      </c>
      <c r="L21" s="771">
        <v>5</v>
      </c>
      <c r="M21" s="3348">
        <v>3</v>
      </c>
      <c r="N21" s="576">
        <v>3</v>
      </c>
      <c r="O21" s="3348">
        <v>6</v>
      </c>
      <c r="P21" s="771">
        <v>1</v>
      </c>
      <c r="Q21" s="3348">
        <v>5</v>
      </c>
      <c r="R21" s="771">
        <v>2</v>
      </c>
      <c r="S21" s="3348">
        <v>7</v>
      </c>
      <c r="T21" s="771">
        <v>8</v>
      </c>
      <c r="U21" s="3348">
        <v>6</v>
      </c>
      <c r="V21" s="771">
        <v>7</v>
      </c>
      <c r="W21" s="3347">
        <v>9</v>
      </c>
      <c r="X21" s="3382">
        <v>9</v>
      </c>
      <c r="Y21" s="3348">
        <v>10</v>
      </c>
      <c r="Z21" s="771">
        <v>9</v>
      </c>
      <c r="AA21" s="3347">
        <v>8</v>
      </c>
      <c r="AB21" s="3382">
        <v>5</v>
      </c>
      <c r="AC21" s="3348">
        <v>3</v>
      </c>
      <c r="AD21" s="771">
        <v>6</v>
      </c>
      <c r="AE21" s="3347">
        <v>4</v>
      </c>
      <c r="AF21" s="3382">
        <v>6</v>
      </c>
      <c r="AG21" s="3348">
        <v>3</v>
      </c>
      <c r="AH21" s="771">
        <v>3</v>
      </c>
      <c r="AI21" s="3347">
        <v>1</v>
      </c>
      <c r="AJ21" s="3382">
        <v>3</v>
      </c>
      <c r="AK21" s="3348">
        <v>1</v>
      </c>
      <c r="AL21" s="771">
        <v>2</v>
      </c>
      <c r="AM21" s="3347">
        <v>4</v>
      </c>
      <c r="AN21" s="771">
        <v>4</v>
      </c>
      <c r="AO21" s="3347">
        <v>2</v>
      </c>
      <c r="AP21" s="759">
        <v>4</v>
      </c>
      <c r="AQ21" s="758">
        <v>5</v>
      </c>
      <c r="AR21" s="773">
        <v>7</v>
      </c>
      <c r="AS21" s="773">
        <v>3</v>
      </c>
      <c r="AT21" s="773">
        <v>0</v>
      </c>
      <c r="AU21" s="773">
        <v>1</v>
      </c>
      <c r="AV21" s="773">
        <v>0</v>
      </c>
      <c r="AW21" s="773">
        <v>0</v>
      </c>
      <c r="AX21" s="576">
        <v>0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703" t="s">
        <v>1596</v>
      </c>
      <c r="B22" s="6704"/>
      <c r="C22" s="6705"/>
      <c r="D22" s="478">
        <f t="shared" ref="D22:D37" si="27">SUM(E22+F22)</f>
        <v>16</v>
      </c>
      <c r="E22" s="479">
        <f>SUM(U22+W22+Y22+AA22+AC22+AE22+AG22+AI22+AK22+AM22+AO22)</f>
        <v>6</v>
      </c>
      <c r="F22" s="560">
        <f>SUM(V22+X22+Z22+AB22+AD22+AF22+AH22+AJ22+AL22+AN22+AP22)</f>
        <v>10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>
        <v>0</v>
      </c>
      <c r="V22" s="350">
        <v>0</v>
      </c>
      <c r="W22" s="348">
        <v>0</v>
      </c>
      <c r="X22" s="349">
        <v>0</v>
      </c>
      <c r="Y22" s="346">
        <v>3</v>
      </c>
      <c r="Z22" s="350">
        <v>3</v>
      </c>
      <c r="AA22" s="348">
        <v>0</v>
      </c>
      <c r="AB22" s="349">
        <v>2</v>
      </c>
      <c r="AC22" s="346">
        <v>0</v>
      </c>
      <c r="AD22" s="350">
        <v>0</v>
      </c>
      <c r="AE22" s="348">
        <v>0</v>
      </c>
      <c r="AF22" s="349">
        <v>2</v>
      </c>
      <c r="AG22" s="346">
        <v>1</v>
      </c>
      <c r="AH22" s="350">
        <v>0</v>
      </c>
      <c r="AI22" s="348">
        <v>0</v>
      </c>
      <c r="AJ22" s="349">
        <v>1</v>
      </c>
      <c r="AK22" s="346">
        <v>0</v>
      </c>
      <c r="AL22" s="350">
        <v>0</v>
      </c>
      <c r="AM22" s="348">
        <v>2</v>
      </c>
      <c r="AN22" s="350">
        <v>1</v>
      </c>
      <c r="AO22" s="348">
        <v>0</v>
      </c>
      <c r="AP22" s="352">
        <v>1</v>
      </c>
      <c r="AQ22" s="430">
        <v>2</v>
      </c>
      <c r="AR22" s="369">
        <v>2</v>
      </c>
      <c r="AS22" s="369">
        <v>0</v>
      </c>
      <c r="AT22" s="369">
        <v>0</v>
      </c>
      <c r="AU22" s="369">
        <v>0</v>
      </c>
      <c r="AV22" s="369">
        <v>0</v>
      </c>
      <c r="AW22" s="369">
        <v>0</v>
      </c>
      <c r="AX22" s="347">
        <v>0</v>
      </c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49" t="s">
        <v>1597</v>
      </c>
      <c r="B23" s="6706"/>
      <c r="C23" s="6350"/>
      <c r="D23" s="478">
        <f t="shared" si="27"/>
        <v>157</v>
      </c>
      <c r="E23" s="479">
        <f t="shared" ref="E23:F33" si="36">SUM(G23+I23+K23+M23+O23+Q23+S23+U23+W23+Y23+AA23+AC23+AE23+AG23+AI23+AK23+AM23+AO23)</f>
        <v>76</v>
      </c>
      <c r="F23" s="560">
        <f t="shared" si="36"/>
        <v>81</v>
      </c>
      <c r="G23" s="346">
        <v>0</v>
      </c>
      <c r="H23" s="350">
        <v>1</v>
      </c>
      <c r="I23" s="346">
        <v>1</v>
      </c>
      <c r="J23" s="347">
        <v>3</v>
      </c>
      <c r="K23" s="346">
        <v>3</v>
      </c>
      <c r="L23" s="350">
        <v>5</v>
      </c>
      <c r="M23" s="346">
        <v>3</v>
      </c>
      <c r="N23" s="347">
        <v>3</v>
      </c>
      <c r="O23" s="346">
        <v>6</v>
      </c>
      <c r="P23" s="350">
        <v>1</v>
      </c>
      <c r="Q23" s="346">
        <v>5</v>
      </c>
      <c r="R23" s="350">
        <v>2</v>
      </c>
      <c r="S23" s="346">
        <v>7</v>
      </c>
      <c r="T23" s="350">
        <v>8</v>
      </c>
      <c r="U23" s="346">
        <v>6</v>
      </c>
      <c r="V23" s="350">
        <v>7</v>
      </c>
      <c r="W23" s="348">
        <v>9</v>
      </c>
      <c r="X23" s="349">
        <v>9</v>
      </c>
      <c r="Y23" s="346">
        <v>10</v>
      </c>
      <c r="Z23" s="350">
        <v>9</v>
      </c>
      <c r="AA23" s="348">
        <v>8</v>
      </c>
      <c r="AB23" s="349">
        <v>5</v>
      </c>
      <c r="AC23" s="346">
        <v>3</v>
      </c>
      <c r="AD23" s="350">
        <v>6</v>
      </c>
      <c r="AE23" s="348">
        <v>4</v>
      </c>
      <c r="AF23" s="349">
        <v>6</v>
      </c>
      <c r="AG23" s="346">
        <v>3</v>
      </c>
      <c r="AH23" s="350">
        <v>3</v>
      </c>
      <c r="AI23" s="348">
        <v>1</v>
      </c>
      <c r="AJ23" s="349">
        <v>3</v>
      </c>
      <c r="AK23" s="346">
        <v>1</v>
      </c>
      <c r="AL23" s="350">
        <v>2</v>
      </c>
      <c r="AM23" s="348">
        <v>4</v>
      </c>
      <c r="AN23" s="350">
        <v>4</v>
      </c>
      <c r="AO23" s="348">
        <v>2</v>
      </c>
      <c r="AP23" s="352">
        <v>4</v>
      </c>
      <c r="AQ23" s="430">
        <v>5</v>
      </c>
      <c r="AR23" s="369">
        <v>7</v>
      </c>
      <c r="AS23" s="369">
        <v>3</v>
      </c>
      <c r="AT23" s="369">
        <v>0</v>
      </c>
      <c r="AU23" s="369">
        <v>1</v>
      </c>
      <c r="AV23" s="369">
        <v>0</v>
      </c>
      <c r="AW23" s="369">
        <v>0</v>
      </c>
      <c r="AX23" s="347">
        <v>0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49" t="s">
        <v>1598</v>
      </c>
      <c r="B24" s="6706"/>
      <c r="C24" s="6350"/>
      <c r="D24" s="478">
        <f t="shared" si="27"/>
        <v>144</v>
      </c>
      <c r="E24" s="479">
        <f t="shared" si="36"/>
        <v>70</v>
      </c>
      <c r="F24" s="560">
        <f t="shared" si="36"/>
        <v>74</v>
      </c>
      <c r="G24" s="346">
        <v>0</v>
      </c>
      <c r="H24" s="350">
        <v>0</v>
      </c>
      <c r="I24" s="346">
        <v>0</v>
      </c>
      <c r="J24" s="347">
        <v>0</v>
      </c>
      <c r="K24" s="346">
        <v>0</v>
      </c>
      <c r="L24" s="350">
        <v>0</v>
      </c>
      <c r="M24" s="346">
        <v>0</v>
      </c>
      <c r="N24" s="347">
        <v>0</v>
      </c>
      <c r="O24" s="346">
        <v>6</v>
      </c>
      <c r="P24" s="350">
        <v>5</v>
      </c>
      <c r="Q24" s="346">
        <v>14</v>
      </c>
      <c r="R24" s="350">
        <v>7</v>
      </c>
      <c r="S24" s="346">
        <v>12</v>
      </c>
      <c r="T24" s="350">
        <v>15</v>
      </c>
      <c r="U24" s="346">
        <v>13</v>
      </c>
      <c r="V24" s="350">
        <v>9</v>
      </c>
      <c r="W24" s="348">
        <v>18</v>
      </c>
      <c r="X24" s="349">
        <v>16</v>
      </c>
      <c r="Y24" s="346">
        <v>7</v>
      </c>
      <c r="Z24" s="350">
        <v>22</v>
      </c>
      <c r="AA24" s="348">
        <v>0</v>
      </c>
      <c r="AB24" s="349">
        <v>0</v>
      </c>
      <c r="AC24" s="346">
        <v>0</v>
      </c>
      <c r="AD24" s="350">
        <v>0</v>
      </c>
      <c r="AE24" s="348">
        <v>0</v>
      </c>
      <c r="AF24" s="349">
        <v>0</v>
      </c>
      <c r="AG24" s="346">
        <v>0</v>
      </c>
      <c r="AH24" s="350">
        <v>0</v>
      </c>
      <c r="AI24" s="348">
        <v>0</v>
      </c>
      <c r="AJ24" s="349">
        <v>0</v>
      </c>
      <c r="AK24" s="346">
        <v>0</v>
      </c>
      <c r="AL24" s="350">
        <v>0</v>
      </c>
      <c r="AM24" s="348">
        <v>0</v>
      </c>
      <c r="AN24" s="350">
        <v>0</v>
      </c>
      <c r="AO24" s="348">
        <v>0</v>
      </c>
      <c r="AP24" s="352">
        <v>0</v>
      </c>
      <c r="AQ24" s="430">
        <v>0</v>
      </c>
      <c r="AR24" s="369">
        <v>0</v>
      </c>
      <c r="AS24" s="369">
        <v>0</v>
      </c>
      <c r="AT24" s="369">
        <v>0</v>
      </c>
      <c r="AU24" s="369">
        <v>0</v>
      </c>
      <c r="AV24" s="369">
        <v>0</v>
      </c>
      <c r="AW24" s="369">
        <v>0</v>
      </c>
      <c r="AX24" s="347">
        <v>0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49" t="s">
        <v>1599</v>
      </c>
      <c r="B25" s="6706"/>
      <c r="C25" s="6350"/>
      <c r="D25" s="478">
        <f t="shared" si="27"/>
        <v>54</v>
      </c>
      <c r="E25" s="479">
        <f t="shared" si="36"/>
        <v>25</v>
      </c>
      <c r="F25" s="560">
        <f t="shared" si="36"/>
        <v>29</v>
      </c>
      <c r="G25" s="346">
        <v>0</v>
      </c>
      <c r="H25" s="350">
        <v>0</v>
      </c>
      <c r="I25" s="346">
        <v>0</v>
      </c>
      <c r="J25" s="347">
        <v>1</v>
      </c>
      <c r="K25" s="346">
        <v>1</v>
      </c>
      <c r="L25" s="350">
        <v>3</v>
      </c>
      <c r="M25" s="346">
        <v>2</v>
      </c>
      <c r="N25" s="347">
        <v>3</v>
      </c>
      <c r="O25" s="346">
        <v>4</v>
      </c>
      <c r="P25" s="350">
        <v>0</v>
      </c>
      <c r="Q25" s="346">
        <v>3</v>
      </c>
      <c r="R25" s="350">
        <v>0</v>
      </c>
      <c r="S25" s="346">
        <v>2</v>
      </c>
      <c r="T25" s="350">
        <v>2</v>
      </c>
      <c r="U25" s="346">
        <v>1</v>
      </c>
      <c r="V25" s="350">
        <v>2</v>
      </c>
      <c r="W25" s="348">
        <v>3</v>
      </c>
      <c r="X25" s="349">
        <v>3</v>
      </c>
      <c r="Y25" s="346">
        <v>5</v>
      </c>
      <c r="Z25" s="350">
        <v>5</v>
      </c>
      <c r="AA25" s="348">
        <v>2</v>
      </c>
      <c r="AB25" s="349">
        <v>2</v>
      </c>
      <c r="AC25" s="346">
        <v>0</v>
      </c>
      <c r="AD25" s="350">
        <v>2</v>
      </c>
      <c r="AE25" s="348">
        <v>0</v>
      </c>
      <c r="AF25" s="349">
        <v>2</v>
      </c>
      <c r="AG25" s="346">
        <v>1</v>
      </c>
      <c r="AH25" s="350">
        <v>0</v>
      </c>
      <c r="AI25" s="348">
        <v>0</v>
      </c>
      <c r="AJ25" s="349">
        <v>1</v>
      </c>
      <c r="AK25" s="346">
        <v>0</v>
      </c>
      <c r="AL25" s="350">
        <v>1</v>
      </c>
      <c r="AM25" s="348">
        <v>1</v>
      </c>
      <c r="AN25" s="350">
        <v>1</v>
      </c>
      <c r="AO25" s="348">
        <v>0</v>
      </c>
      <c r="AP25" s="352">
        <v>1</v>
      </c>
      <c r="AQ25" s="430">
        <v>3</v>
      </c>
      <c r="AR25" s="369">
        <v>2</v>
      </c>
      <c r="AS25" s="369">
        <v>1</v>
      </c>
      <c r="AT25" s="369">
        <v>0</v>
      </c>
      <c r="AU25" s="369">
        <v>1</v>
      </c>
      <c r="AV25" s="369">
        <v>0</v>
      </c>
      <c r="AW25" s="369">
        <v>0</v>
      </c>
      <c r="AX25" s="347">
        <v>0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49" t="s">
        <v>1600</v>
      </c>
      <c r="B26" s="6706"/>
      <c r="C26" s="6350"/>
      <c r="D26" s="478">
        <f t="shared" si="27"/>
        <v>10</v>
      </c>
      <c r="E26" s="479">
        <f t="shared" si="36"/>
        <v>5</v>
      </c>
      <c r="F26" s="560">
        <f t="shared" si="36"/>
        <v>5</v>
      </c>
      <c r="G26" s="346">
        <v>0</v>
      </c>
      <c r="H26" s="350">
        <v>0</v>
      </c>
      <c r="I26" s="346">
        <v>0</v>
      </c>
      <c r="J26" s="347">
        <v>1</v>
      </c>
      <c r="K26" s="346">
        <v>0</v>
      </c>
      <c r="L26" s="350">
        <v>1</v>
      </c>
      <c r="M26" s="346">
        <v>0</v>
      </c>
      <c r="N26" s="347">
        <v>0</v>
      </c>
      <c r="O26" s="346">
        <v>2</v>
      </c>
      <c r="P26" s="350">
        <v>0</v>
      </c>
      <c r="Q26" s="346">
        <v>0</v>
      </c>
      <c r="R26" s="350">
        <v>0</v>
      </c>
      <c r="S26" s="346">
        <v>0</v>
      </c>
      <c r="T26" s="350">
        <v>1</v>
      </c>
      <c r="U26" s="346">
        <v>1</v>
      </c>
      <c r="V26" s="350">
        <v>0</v>
      </c>
      <c r="W26" s="348">
        <v>0</v>
      </c>
      <c r="X26" s="349">
        <v>2</v>
      </c>
      <c r="Y26" s="346">
        <v>2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1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49" t="s">
        <v>1601</v>
      </c>
      <c r="B27" s="6706"/>
      <c r="C27" s="6350"/>
      <c r="D27" s="478">
        <f t="shared" si="27"/>
        <v>26</v>
      </c>
      <c r="E27" s="479">
        <f t="shared" si="36"/>
        <v>9</v>
      </c>
      <c r="F27" s="560">
        <f t="shared" si="36"/>
        <v>17</v>
      </c>
      <c r="G27" s="346">
        <v>0</v>
      </c>
      <c r="H27" s="350">
        <v>0</v>
      </c>
      <c r="I27" s="346">
        <v>0</v>
      </c>
      <c r="J27" s="347">
        <v>0</v>
      </c>
      <c r="K27" s="346">
        <v>0</v>
      </c>
      <c r="L27" s="350">
        <v>0</v>
      </c>
      <c r="M27" s="346">
        <v>0</v>
      </c>
      <c r="N27" s="347">
        <v>0</v>
      </c>
      <c r="O27" s="346">
        <v>0</v>
      </c>
      <c r="P27" s="350">
        <v>0</v>
      </c>
      <c r="Q27" s="346">
        <v>0</v>
      </c>
      <c r="R27" s="350">
        <v>0</v>
      </c>
      <c r="S27" s="346">
        <v>0</v>
      </c>
      <c r="T27" s="350">
        <v>2</v>
      </c>
      <c r="U27" s="346">
        <v>0</v>
      </c>
      <c r="V27" s="350">
        <v>3</v>
      </c>
      <c r="W27" s="348">
        <v>0</v>
      </c>
      <c r="X27" s="349">
        <v>2</v>
      </c>
      <c r="Y27" s="346">
        <v>2</v>
      </c>
      <c r="Z27" s="350">
        <v>0</v>
      </c>
      <c r="AA27" s="348">
        <v>2</v>
      </c>
      <c r="AB27" s="349">
        <v>0</v>
      </c>
      <c r="AC27" s="346">
        <v>0</v>
      </c>
      <c r="AD27" s="350">
        <v>2</v>
      </c>
      <c r="AE27" s="348">
        <v>1</v>
      </c>
      <c r="AF27" s="349">
        <v>2</v>
      </c>
      <c r="AG27" s="346">
        <v>1</v>
      </c>
      <c r="AH27" s="350">
        <v>0</v>
      </c>
      <c r="AI27" s="348">
        <v>0</v>
      </c>
      <c r="AJ27" s="349">
        <v>2</v>
      </c>
      <c r="AK27" s="346">
        <v>0</v>
      </c>
      <c r="AL27" s="350">
        <v>1</v>
      </c>
      <c r="AM27" s="348">
        <v>2</v>
      </c>
      <c r="AN27" s="350">
        <v>1</v>
      </c>
      <c r="AO27" s="348">
        <v>1</v>
      </c>
      <c r="AP27" s="352">
        <v>2</v>
      </c>
      <c r="AQ27" s="430">
        <v>2</v>
      </c>
      <c r="AR27" s="369">
        <v>3</v>
      </c>
      <c r="AS27" s="369">
        <v>0</v>
      </c>
      <c r="AT27" s="369">
        <v>0</v>
      </c>
      <c r="AU27" s="369">
        <v>0</v>
      </c>
      <c r="AV27" s="369">
        <v>0</v>
      </c>
      <c r="AW27" s="369">
        <v>0</v>
      </c>
      <c r="AX27" s="347">
        <v>0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49" t="s">
        <v>1602</v>
      </c>
      <c r="B28" s="6706"/>
      <c r="C28" s="6350"/>
      <c r="D28" s="3582">
        <f t="shared" si="27"/>
        <v>3</v>
      </c>
      <c r="E28" s="479">
        <f t="shared" si="36"/>
        <v>1</v>
      </c>
      <c r="F28" s="560">
        <f t="shared" si="36"/>
        <v>2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0</v>
      </c>
      <c r="O28" s="346">
        <v>0</v>
      </c>
      <c r="P28" s="350">
        <v>0</v>
      </c>
      <c r="Q28" s="346">
        <v>0</v>
      </c>
      <c r="R28" s="350">
        <v>0</v>
      </c>
      <c r="S28" s="346">
        <v>0</v>
      </c>
      <c r="T28" s="350">
        <v>0</v>
      </c>
      <c r="U28" s="346">
        <v>0</v>
      </c>
      <c r="V28" s="350">
        <v>0</v>
      </c>
      <c r="W28" s="348">
        <v>0</v>
      </c>
      <c r="X28" s="349">
        <v>0</v>
      </c>
      <c r="Y28" s="346">
        <v>0</v>
      </c>
      <c r="Z28" s="350">
        <v>0</v>
      </c>
      <c r="AA28" s="348">
        <v>0</v>
      </c>
      <c r="AB28" s="349">
        <v>0</v>
      </c>
      <c r="AC28" s="346">
        <v>0</v>
      </c>
      <c r="AD28" s="350">
        <v>0</v>
      </c>
      <c r="AE28" s="348">
        <v>0</v>
      </c>
      <c r="AF28" s="349">
        <v>0</v>
      </c>
      <c r="AG28" s="346">
        <v>0</v>
      </c>
      <c r="AH28" s="350">
        <v>0</v>
      </c>
      <c r="AI28" s="348">
        <v>0</v>
      </c>
      <c r="AJ28" s="349">
        <v>0</v>
      </c>
      <c r="AK28" s="346">
        <v>0</v>
      </c>
      <c r="AL28" s="350">
        <v>1</v>
      </c>
      <c r="AM28" s="348">
        <v>1</v>
      </c>
      <c r="AN28" s="350">
        <v>0</v>
      </c>
      <c r="AO28" s="348">
        <v>0</v>
      </c>
      <c r="AP28" s="352">
        <v>1</v>
      </c>
      <c r="AQ28" s="430">
        <v>0</v>
      </c>
      <c r="AR28" s="369">
        <v>1</v>
      </c>
      <c r="AS28" s="369">
        <v>0</v>
      </c>
      <c r="AT28" s="369">
        <v>0</v>
      </c>
      <c r="AU28" s="369">
        <v>0</v>
      </c>
      <c r="AV28" s="369">
        <v>0</v>
      </c>
      <c r="AW28" s="369">
        <v>0</v>
      </c>
      <c r="AX28" s="347">
        <v>0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49" t="s">
        <v>1603</v>
      </c>
      <c r="B29" s="6706"/>
      <c r="C29" s="6350"/>
      <c r="D29" s="3582">
        <f t="shared" si="27"/>
        <v>2</v>
      </c>
      <c r="E29" s="479">
        <f t="shared" si="36"/>
        <v>0</v>
      </c>
      <c r="F29" s="560">
        <f t="shared" si="36"/>
        <v>2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1</v>
      </c>
      <c r="Q29" s="346">
        <v>0</v>
      </c>
      <c r="R29" s="350">
        <v>0</v>
      </c>
      <c r="S29" s="346">
        <v>0</v>
      </c>
      <c r="T29" s="350">
        <v>1</v>
      </c>
      <c r="U29" s="346">
        <v>0</v>
      </c>
      <c r="V29" s="350">
        <v>0</v>
      </c>
      <c r="W29" s="348">
        <v>0</v>
      </c>
      <c r="X29" s="349">
        <v>0</v>
      </c>
      <c r="Y29" s="346">
        <v>0</v>
      </c>
      <c r="Z29" s="350">
        <v>0</v>
      </c>
      <c r="AA29" s="348">
        <v>0</v>
      </c>
      <c r="AB29" s="349">
        <v>0</v>
      </c>
      <c r="AC29" s="346">
        <v>0</v>
      </c>
      <c r="AD29" s="350">
        <v>0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49" t="s">
        <v>1604</v>
      </c>
      <c r="B30" s="6706"/>
      <c r="C30" s="6350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0</v>
      </c>
      <c r="M30" s="346">
        <v>0</v>
      </c>
      <c r="N30" s="347">
        <v>0</v>
      </c>
      <c r="O30" s="346">
        <v>0</v>
      </c>
      <c r="P30" s="350">
        <v>0</v>
      </c>
      <c r="Q30" s="346">
        <v>0</v>
      </c>
      <c r="R30" s="350">
        <v>0</v>
      </c>
      <c r="S30" s="346">
        <v>0</v>
      </c>
      <c r="T30" s="350">
        <v>0</v>
      </c>
      <c r="U30" s="346">
        <v>0</v>
      </c>
      <c r="V30" s="350">
        <v>0</v>
      </c>
      <c r="W30" s="348">
        <v>0</v>
      </c>
      <c r="X30" s="349">
        <v>0</v>
      </c>
      <c r="Y30" s="346">
        <v>0</v>
      </c>
      <c r="Z30" s="350">
        <v>0</v>
      </c>
      <c r="AA30" s="348">
        <v>0</v>
      </c>
      <c r="AB30" s="349">
        <v>0</v>
      </c>
      <c r="AC30" s="346">
        <v>0</v>
      </c>
      <c r="AD30" s="350">
        <v>0</v>
      </c>
      <c r="AE30" s="348">
        <v>0</v>
      </c>
      <c r="AF30" s="349">
        <v>0</v>
      </c>
      <c r="AG30" s="346">
        <v>0</v>
      </c>
      <c r="AH30" s="350">
        <v>0</v>
      </c>
      <c r="AI30" s="348">
        <v>0</v>
      </c>
      <c r="AJ30" s="349">
        <v>0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49" t="s">
        <v>1605</v>
      </c>
      <c r="B31" s="6706"/>
      <c r="C31" s="6350"/>
      <c r="D31" s="478">
        <f t="shared" si="27"/>
        <v>47</v>
      </c>
      <c r="E31" s="479">
        <f t="shared" si="36"/>
        <v>24</v>
      </c>
      <c r="F31" s="560">
        <f t="shared" si="36"/>
        <v>23</v>
      </c>
      <c r="G31" s="346">
        <v>0</v>
      </c>
      <c r="H31" s="350">
        <v>0</v>
      </c>
      <c r="I31" s="346">
        <v>0</v>
      </c>
      <c r="J31" s="347">
        <v>0</v>
      </c>
      <c r="K31" s="346">
        <v>0</v>
      </c>
      <c r="L31" s="350">
        <v>0</v>
      </c>
      <c r="M31" s="346">
        <v>0</v>
      </c>
      <c r="N31" s="347">
        <v>0</v>
      </c>
      <c r="O31" s="346">
        <v>0</v>
      </c>
      <c r="P31" s="350">
        <v>0</v>
      </c>
      <c r="Q31" s="346">
        <v>0</v>
      </c>
      <c r="R31" s="350">
        <v>0</v>
      </c>
      <c r="S31" s="346">
        <v>1</v>
      </c>
      <c r="T31" s="350">
        <v>2</v>
      </c>
      <c r="U31" s="346">
        <v>1</v>
      </c>
      <c r="V31" s="350">
        <v>2</v>
      </c>
      <c r="W31" s="348">
        <v>2</v>
      </c>
      <c r="X31" s="349">
        <v>2</v>
      </c>
      <c r="Y31" s="346">
        <v>3</v>
      </c>
      <c r="Z31" s="350">
        <v>4</v>
      </c>
      <c r="AA31" s="348">
        <v>2</v>
      </c>
      <c r="AB31" s="349">
        <v>1</v>
      </c>
      <c r="AC31" s="346">
        <v>4</v>
      </c>
      <c r="AD31" s="350">
        <v>2</v>
      </c>
      <c r="AE31" s="348">
        <v>1</v>
      </c>
      <c r="AF31" s="349">
        <v>2</v>
      </c>
      <c r="AG31" s="346">
        <v>3</v>
      </c>
      <c r="AH31" s="350">
        <v>2</v>
      </c>
      <c r="AI31" s="348">
        <v>2</v>
      </c>
      <c r="AJ31" s="349">
        <v>2</v>
      </c>
      <c r="AK31" s="346">
        <v>2</v>
      </c>
      <c r="AL31" s="350">
        <v>2</v>
      </c>
      <c r="AM31" s="348">
        <v>3</v>
      </c>
      <c r="AN31" s="350">
        <v>2</v>
      </c>
      <c r="AO31" s="348">
        <v>0</v>
      </c>
      <c r="AP31" s="352">
        <v>0</v>
      </c>
      <c r="AQ31" s="430">
        <v>3</v>
      </c>
      <c r="AR31" s="369">
        <v>5</v>
      </c>
      <c r="AS31" s="369">
        <v>0</v>
      </c>
      <c r="AT31" s="369">
        <v>0</v>
      </c>
      <c r="AU31" s="369">
        <v>0</v>
      </c>
      <c r="AV31" s="369">
        <v>0</v>
      </c>
      <c r="AW31" s="369">
        <v>0</v>
      </c>
      <c r="AX31" s="347">
        <v>0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49" t="s">
        <v>1606</v>
      </c>
      <c r="B32" s="6706"/>
      <c r="C32" s="6350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>
        <v>0</v>
      </c>
      <c r="H32" s="350">
        <v>0</v>
      </c>
      <c r="I32" s="346">
        <v>0</v>
      </c>
      <c r="J32" s="347">
        <v>0</v>
      </c>
      <c r="K32" s="346">
        <v>0</v>
      </c>
      <c r="L32" s="350">
        <v>0</v>
      </c>
      <c r="M32" s="346">
        <v>0</v>
      </c>
      <c r="N32" s="347">
        <v>0</v>
      </c>
      <c r="O32" s="346">
        <v>0</v>
      </c>
      <c r="P32" s="350">
        <v>0</v>
      </c>
      <c r="Q32" s="346">
        <v>0</v>
      </c>
      <c r="R32" s="350">
        <v>0</v>
      </c>
      <c r="S32" s="346">
        <v>0</v>
      </c>
      <c r="T32" s="350">
        <v>0</v>
      </c>
      <c r="U32" s="346">
        <v>0</v>
      </c>
      <c r="V32" s="350">
        <v>0</v>
      </c>
      <c r="W32" s="348">
        <v>0</v>
      </c>
      <c r="X32" s="349">
        <v>0</v>
      </c>
      <c r="Y32" s="346">
        <v>0</v>
      </c>
      <c r="Z32" s="350">
        <v>0</v>
      </c>
      <c r="AA32" s="348">
        <v>0</v>
      </c>
      <c r="AB32" s="349">
        <v>0</v>
      </c>
      <c r="AC32" s="346">
        <v>0</v>
      </c>
      <c r="AD32" s="350">
        <v>0</v>
      </c>
      <c r="AE32" s="348">
        <v>0</v>
      </c>
      <c r="AF32" s="349">
        <v>0</v>
      </c>
      <c r="AG32" s="346">
        <v>0</v>
      </c>
      <c r="AH32" s="350">
        <v>0</v>
      </c>
      <c r="AI32" s="348">
        <v>0</v>
      </c>
      <c r="AJ32" s="349">
        <v>0</v>
      </c>
      <c r="AK32" s="346">
        <v>0</v>
      </c>
      <c r="AL32" s="350">
        <v>0</v>
      </c>
      <c r="AM32" s="348">
        <v>0</v>
      </c>
      <c r="AN32" s="350">
        <v>0</v>
      </c>
      <c r="AO32" s="348">
        <v>0</v>
      </c>
      <c r="AP32" s="352">
        <v>0</v>
      </c>
      <c r="AQ32" s="430">
        <v>0</v>
      </c>
      <c r="AR32" s="369">
        <v>0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49" t="s">
        <v>1607</v>
      </c>
      <c r="B33" s="6706"/>
      <c r="C33" s="6350"/>
      <c r="D33" s="478">
        <f t="shared" si="27"/>
        <v>21</v>
      </c>
      <c r="E33" s="479">
        <f t="shared" si="36"/>
        <v>8</v>
      </c>
      <c r="F33" s="560">
        <f t="shared" si="36"/>
        <v>13</v>
      </c>
      <c r="G33" s="346">
        <v>0</v>
      </c>
      <c r="H33" s="350">
        <v>0</v>
      </c>
      <c r="I33" s="346">
        <v>0</v>
      </c>
      <c r="J33" s="347">
        <v>0</v>
      </c>
      <c r="K33" s="346">
        <v>0</v>
      </c>
      <c r="L33" s="350">
        <v>2</v>
      </c>
      <c r="M33" s="346">
        <v>0</v>
      </c>
      <c r="N33" s="347">
        <v>1</v>
      </c>
      <c r="O33" s="346">
        <v>1</v>
      </c>
      <c r="P33" s="350">
        <v>0</v>
      </c>
      <c r="Q33" s="346">
        <v>2</v>
      </c>
      <c r="R33" s="350">
        <v>0</v>
      </c>
      <c r="S33" s="346">
        <v>2</v>
      </c>
      <c r="T33" s="350">
        <v>2</v>
      </c>
      <c r="U33" s="346">
        <v>2</v>
      </c>
      <c r="V33" s="350">
        <v>2</v>
      </c>
      <c r="W33" s="348">
        <v>0</v>
      </c>
      <c r="X33" s="349">
        <v>2</v>
      </c>
      <c r="Y33" s="346">
        <v>0</v>
      </c>
      <c r="Z33" s="350">
        <v>0</v>
      </c>
      <c r="AA33" s="348">
        <v>0</v>
      </c>
      <c r="AB33" s="349">
        <v>0</v>
      </c>
      <c r="AC33" s="346">
        <v>0</v>
      </c>
      <c r="AD33" s="350">
        <v>0</v>
      </c>
      <c r="AE33" s="348">
        <v>0</v>
      </c>
      <c r="AF33" s="349">
        <v>0</v>
      </c>
      <c r="AG33" s="346">
        <v>0</v>
      </c>
      <c r="AH33" s="350">
        <v>0</v>
      </c>
      <c r="AI33" s="348">
        <v>0</v>
      </c>
      <c r="AJ33" s="349">
        <v>0</v>
      </c>
      <c r="AK33" s="346">
        <v>1</v>
      </c>
      <c r="AL33" s="350">
        <v>2</v>
      </c>
      <c r="AM33" s="348">
        <v>0</v>
      </c>
      <c r="AN33" s="350">
        <v>2</v>
      </c>
      <c r="AO33" s="348">
        <v>0</v>
      </c>
      <c r="AP33" s="352">
        <v>0</v>
      </c>
      <c r="AQ33" s="430">
        <v>0</v>
      </c>
      <c r="AR33" s="369">
        <v>2</v>
      </c>
      <c r="AS33" s="369">
        <v>0</v>
      </c>
      <c r="AT33" s="369">
        <v>0</v>
      </c>
      <c r="AU33" s="369">
        <v>0</v>
      </c>
      <c r="AV33" s="369">
        <v>0</v>
      </c>
      <c r="AW33" s="369">
        <v>0</v>
      </c>
      <c r="AX33" s="347">
        <v>0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49" t="s">
        <v>1608</v>
      </c>
      <c r="B34" s="6706"/>
      <c r="C34" s="6350"/>
      <c r="D34" s="478">
        <f>SUM(E34+F34)</f>
        <v>0</v>
      </c>
      <c r="E34" s="479">
        <f>SUM(U34+W34+Y34+AA34+AC34+AE34+AG34+AI34+AK34+AM34+AO34)</f>
        <v>0</v>
      </c>
      <c r="F34" s="560">
        <f>SUM(V34+X34+Z34+AB34+AD34+AF34+AH34+AJ34+AL34+AN34+AP34)</f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>
        <v>0</v>
      </c>
      <c r="V34" s="350">
        <v>0</v>
      </c>
      <c r="W34" s="348">
        <v>0</v>
      </c>
      <c r="X34" s="349">
        <v>0</v>
      </c>
      <c r="Y34" s="346">
        <v>0</v>
      </c>
      <c r="Z34" s="350">
        <v>0</v>
      </c>
      <c r="AA34" s="348">
        <v>0</v>
      </c>
      <c r="AB34" s="349">
        <v>0</v>
      </c>
      <c r="AC34" s="346">
        <v>0</v>
      </c>
      <c r="AD34" s="350">
        <v>0</v>
      </c>
      <c r="AE34" s="348">
        <v>0</v>
      </c>
      <c r="AF34" s="349">
        <v>0</v>
      </c>
      <c r="AG34" s="346">
        <v>0</v>
      </c>
      <c r="AH34" s="350">
        <v>0</v>
      </c>
      <c r="AI34" s="348">
        <v>0</v>
      </c>
      <c r="AJ34" s="349">
        <v>0</v>
      </c>
      <c r="AK34" s="346">
        <v>0</v>
      </c>
      <c r="AL34" s="350">
        <v>0</v>
      </c>
      <c r="AM34" s="348">
        <v>0</v>
      </c>
      <c r="AN34" s="350">
        <v>0</v>
      </c>
      <c r="AO34" s="348">
        <v>0</v>
      </c>
      <c r="AP34" s="352">
        <v>0</v>
      </c>
      <c r="AQ34" s="430">
        <v>0</v>
      </c>
      <c r="AR34" s="369">
        <v>0</v>
      </c>
      <c r="AS34" s="369">
        <v>0</v>
      </c>
      <c r="AT34" s="369">
        <v>0</v>
      </c>
      <c r="AU34" s="369">
        <v>0</v>
      </c>
      <c r="AV34" s="369">
        <v>0</v>
      </c>
      <c r="AW34" s="369">
        <v>0</v>
      </c>
      <c r="AX34" s="347">
        <v>0</v>
      </c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49" t="s">
        <v>1609</v>
      </c>
      <c r="B35" s="6706"/>
      <c r="C35" s="6350"/>
      <c r="D35" s="478">
        <f>SUM(E35+F35)</f>
        <v>18</v>
      </c>
      <c r="E35" s="479">
        <f t="shared" ref="E35:F38" si="37">SUM(G35+I35+K35+M35+O35+Q35+S35+U35+W35+Y35+AA35+AC35+AE35+AG35+AI35+AK35+AM35+AO35)</f>
        <v>9</v>
      </c>
      <c r="F35" s="560">
        <f t="shared" si="37"/>
        <v>9</v>
      </c>
      <c r="G35" s="346">
        <v>0</v>
      </c>
      <c r="H35" s="350">
        <v>0</v>
      </c>
      <c r="I35" s="346">
        <v>0</v>
      </c>
      <c r="J35" s="347">
        <v>0</v>
      </c>
      <c r="K35" s="346">
        <v>3</v>
      </c>
      <c r="L35" s="350">
        <v>2</v>
      </c>
      <c r="M35" s="346">
        <v>0</v>
      </c>
      <c r="N35" s="347">
        <v>1</v>
      </c>
      <c r="O35" s="346">
        <v>1</v>
      </c>
      <c r="P35" s="350">
        <v>0</v>
      </c>
      <c r="Q35" s="346">
        <v>2</v>
      </c>
      <c r="R35" s="350">
        <v>0</v>
      </c>
      <c r="S35" s="346">
        <v>1</v>
      </c>
      <c r="T35" s="350">
        <v>2</v>
      </c>
      <c r="U35" s="346">
        <v>0</v>
      </c>
      <c r="V35" s="350">
        <v>2</v>
      </c>
      <c r="W35" s="348">
        <v>2</v>
      </c>
      <c r="X35" s="349">
        <v>2</v>
      </c>
      <c r="Y35" s="346">
        <v>0</v>
      </c>
      <c r="Z35" s="350">
        <v>0</v>
      </c>
      <c r="AA35" s="348">
        <v>0</v>
      </c>
      <c r="AB35" s="349">
        <v>0</v>
      </c>
      <c r="AC35" s="346">
        <v>0</v>
      </c>
      <c r="AD35" s="350">
        <v>0</v>
      </c>
      <c r="AE35" s="348">
        <v>0</v>
      </c>
      <c r="AF35" s="349">
        <v>0</v>
      </c>
      <c r="AG35" s="346">
        <v>0</v>
      </c>
      <c r="AH35" s="350">
        <v>0</v>
      </c>
      <c r="AI35" s="348">
        <v>0</v>
      </c>
      <c r="AJ35" s="349">
        <v>0</v>
      </c>
      <c r="AK35" s="346">
        <v>0</v>
      </c>
      <c r="AL35" s="350">
        <v>0</v>
      </c>
      <c r="AM35" s="348">
        <v>0</v>
      </c>
      <c r="AN35" s="350">
        <v>0</v>
      </c>
      <c r="AO35" s="348">
        <v>0</v>
      </c>
      <c r="AP35" s="352">
        <v>0</v>
      </c>
      <c r="AQ35" s="430">
        <v>0</v>
      </c>
      <c r="AR35" s="369">
        <v>0</v>
      </c>
      <c r="AS35" s="369">
        <v>0</v>
      </c>
      <c r="AT35" s="369">
        <v>0</v>
      </c>
      <c r="AU35" s="369">
        <v>0</v>
      </c>
      <c r="AV35" s="369">
        <v>0</v>
      </c>
      <c r="AW35" s="369">
        <v>0</v>
      </c>
      <c r="AX35" s="347">
        <v>0</v>
      </c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49" t="s">
        <v>1610</v>
      </c>
      <c r="B36" s="6706"/>
      <c r="C36" s="6350"/>
      <c r="D36" s="478">
        <f>SUM(E36+F36)</f>
        <v>0</v>
      </c>
      <c r="E36" s="479">
        <f>SUM(G36+I36+K36+M36+O36+Q36+S36+U36+W36+Y36+AA36+AC36+AE36+AG36+AI36+AK36+AM36+AO36)</f>
        <v>0</v>
      </c>
      <c r="F36" s="560">
        <f>SUM(H36+J36+L36+N36+P36+R36+T36+V36+X36+Z36+AB36+AD36+AF36+AH36+AJ36+AL36+AN36+AP36)</f>
        <v>0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/>
      <c r="T36" s="350"/>
      <c r="U36" s="346"/>
      <c r="V36" s="350"/>
      <c r="W36" s="348"/>
      <c r="X36" s="349"/>
      <c r="Y36" s="346"/>
      <c r="Z36" s="350"/>
      <c r="AA36" s="348"/>
      <c r="AB36" s="349"/>
      <c r="AC36" s="346"/>
      <c r="AD36" s="350"/>
      <c r="AE36" s="348"/>
      <c r="AF36" s="349"/>
      <c r="AG36" s="346"/>
      <c r="AH36" s="350"/>
      <c r="AI36" s="348"/>
      <c r="AJ36" s="349"/>
      <c r="AK36" s="346"/>
      <c r="AL36" s="350"/>
      <c r="AM36" s="348"/>
      <c r="AN36" s="350"/>
      <c r="AO36" s="348"/>
      <c r="AP36" s="352"/>
      <c r="AQ36" s="430"/>
      <c r="AR36" s="369"/>
      <c r="AS36" s="369"/>
      <c r="AT36" s="369"/>
      <c r="AU36" s="369"/>
      <c r="AV36" s="369"/>
      <c r="AW36" s="369"/>
      <c r="AX36" s="347"/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17" t="s">
        <v>1611</v>
      </c>
      <c r="B37" s="6718"/>
      <c r="C37" s="6719"/>
      <c r="D37" s="478">
        <f t="shared" si="27"/>
        <v>12</v>
      </c>
      <c r="E37" s="479">
        <f t="shared" si="37"/>
        <v>4</v>
      </c>
      <c r="F37" s="560">
        <f t="shared" si="37"/>
        <v>8</v>
      </c>
      <c r="G37" s="346">
        <v>0</v>
      </c>
      <c r="H37" s="350">
        <v>0</v>
      </c>
      <c r="I37" s="346">
        <v>0</v>
      </c>
      <c r="J37" s="347">
        <v>0</v>
      </c>
      <c r="K37" s="346">
        <v>0</v>
      </c>
      <c r="L37" s="350">
        <v>0</v>
      </c>
      <c r="M37" s="346">
        <v>0</v>
      </c>
      <c r="N37" s="347">
        <v>0</v>
      </c>
      <c r="O37" s="346">
        <v>0</v>
      </c>
      <c r="P37" s="350">
        <v>0</v>
      </c>
      <c r="Q37" s="346">
        <v>0</v>
      </c>
      <c r="R37" s="350">
        <v>0</v>
      </c>
      <c r="S37" s="346">
        <v>0</v>
      </c>
      <c r="T37" s="350">
        <v>2</v>
      </c>
      <c r="U37" s="346">
        <v>0</v>
      </c>
      <c r="V37" s="350">
        <v>0</v>
      </c>
      <c r="W37" s="348">
        <v>0</v>
      </c>
      <c r="X37" s="349">
        <v>2</v>
      </c>
      <c r="Y37" s="346">
        <v>2</v>
      </c>
      <c r="Z37" s="350">
        <v>0</v>
      </c>
      <c r="AA37" s="348">
        <v>0</v>
      </c>
      <c r="AB37" s="349">
        <v>2</v>
      </c>
      <c r="AC37" s="346">
        <v>0</v>
      </c>
      <c r="AD37" s="350">
        <v>1</v>
      </c>
      <c r="AE37" s="348">
        <v>0</v>
      </c>
      <c r="AF37" s="349">
        <v>0</v>
      </c>
      <c r="AG37" s="346">
        <v>0</v>
      </c>
      <c r="AH37" s="350">
        <v>1</v>
      </c>
      <c r="AI37" s="348">
        <v>0</v>
      </c>
      <c r="AJ37" s="349">
        <v>0</v>
      </c>
      <c r="AK37" s="346">
        <v>1</v>
      </c>
      <c r="AL37" s="350">
        <v>0</v>
      </c>
      <c r="AM37" s="348">
        <v>1</v>
      </c>
      <c r="AN37" s="350">
        <v>0</v>
      </c>
      <c r="AO37" s="348">
        <v>0</v>
      </c>
      <c r="AP37" s="352">
        <v>0</v>
      </c>
      <c r="AQ37" s="430">
        <v>0</v>
      </c>
      <c r="AR37" s="369">
        <v>0</v>
      </c>
      <c r="AS37" s="369">
        <v>0</v>
      </c>
      <c r="AT37" s="369">
        <v>0</v>
      </c>
      <c r="AU37" s="369">
        <v>0</v>
      </c>
      <c r="AV37" s="369">
        <v>0</v>
      </c>
      <c r="AW37" s="369">
        <v>0</v>
      </c>
      <c r="AX37" s="347">
        <v>0</v>
      </c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5</v>
      </c>
      <c r="E38" s="484">
        <f t="shared" si="37"/>
        <v>2</v>
      </c>
      <c r="F38" s="563">
        <f t="shared" si="37"/>
        <v>3</v>
      </c>
      <c r="G38" s="380">
        <v>0</v>
      </c>
      <c r="H38" s="388">
        <v>0</v>
      </c>
      <c r="I38" s="380">
        <v>0</v>
      </c>
      <c r="J38" s="388">
        <v>0</v>
      </c>
      <c r="K38" s="380">
        <v>0</v>
      </c>
      <c r="L38" s="388">
        <v>2</v>
      </c>
      <c r="M38" s="380">
        <v>0</v>
      </c>
      <c r="N38" s="388">
        <v>1</v>
      </c>
      <c r="O38" s="380">
        <v>1</v>
      </c>
      <c r="P38" s="388">
        <v>0</v>
      </c>
      <c r="Q38" s="380">
        <v>1</v>
      </c>
      <c r="R38" s="388">
        <v>0</v>
      </c>
      <c r="S38" s="380">
        <v>0</v>
      </c>
      <c r="T38" s="388">
        <v>0</v>
      </c>
      <c r="U38" s="380">
        <v>0</v>
      </c>
      <c r="V38" s="388">
        <v>0</v>
      </c>
      <c r="W38" s="429">
        <v>0</v>
      </c>
      <c r="X38" s="564">
        <v>0</v>
      </c>
      <c r="Y38" s="380">
        <v>0</v>
      </c>
      <c r="Z38" s="388">
        <v>0</v>
      </c>
      <c r="AA38" s="429">
        <v>0</v>
      </c>
      <c r="AB38" s="564">
        <v>0</v>
      </c>
      <c r="AC38" s="380">
        <v>0</v>
      </c>
      <c r="AD38" s="388">
        <v>0</v>
      </c>
      <c r="AE38" s="429">
        <v>0</v>
      </c>
      <c r="AF38" s="564">
        <v>0</v>
      </c>
      <c r="AG38" s="380">
        <v>0</v>
      </c>
      <c r="AH38" s="388">
        <v>0</v>
      </c>
      <c r="AI38" s="429">
        <v>0</v>
      </c>
      <c r="AJ38" s="564">
        <v>0</v>
      </c>
      <c r="AK38" s="380">
        <v>0</v>
      </c>
      <c r="AL38" s="388">
        <v>0</v>
      </c>
      <c r="AM38" s="429">
        <v>0</v>
      </c>
      <c r="AN38" s="388">
        <v>0</v>
      </c>
      <c r="AO38" s="429">
        <v>0</v>
      </c>
      <c r="AP38" s="392">
        <v>0</v>
      </c>
      <c r="AQ38" s="379">
        <v>0</v>
      </c>
      <c r="AR38" s="2911">
        <v>0</v>
      </c>
      <c r="AS38" s="2911">
        <v>0</v>
      </c>
      <c r="AT38" s="2911">
        <v>0</v>
      </c>
      <c r="AU38" s="2911">
        <v>0</v>
      </c>
      <c r="AV38" s="2911">
        <v>0</v>
      </c>
      <c r="AW38" s="2911">
        <v>0</v>
      </c>
      <c r="AX38" s="388">
        <v>0</v>
      </c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60" t="s">
        <v>1613</v>
      </c>
      <c r="B39" s="6660"/>
      <c r="C39" s="6660"/>
      <c r="D39" s="3587">
        <f>SUM(D21:D38)</f>
        <v>672</v>
      </c>
      <c r="E39" s="3588">
        <f>SUM(E21:E38)</f>
        <v>315</v>
      </c>
      <c r="F39" s="615">
        <f t="shared" ref="F39:AX39" si="39">SUM(F21:F38)</f>
        <v>357</v>
      </c>
      <c r="G39" s="3587">
        <f t="shared" si="39"/>
        <v>0</v>
      </c>
      <c r="H39" s="615">
        <f t="shared" si="39"/>
        <v>2</v>
      </c>
      <c r="I39" s="3587">
        <f t="shared" si="39"/>
        <v>2</v>
      </c>
      <c r="J39" s="615">
        <f t="shared" si="39"/>
        <v>8</v>
      </c>
      <c r="K39" s="3587">
        <f t="shared" si="39"/>
        <v>10</v>
      </c>
      <c r="L39" s="615">
        <f t="shared" si="39"/>
        <v>20</v>
      </c>
      <c r="M39" s="3587">
        <f t="shared" si="39"/>
        <v>8</v>
      </c>
      <c r="N39" s="615">
        <f t="shared" si="39"/>
        <v>12</v>
      </c>
      <c r="O39" s="3587">
        <f t="shared" si="39"/>
        <v>27</v>
      </c>
      <c r="P39" s="615">
        <f t="shared" si="39"/>
        <v>8</v>
      </c>
      <c r="Q39" s="3587">
        <f t="shared" si="39"/>
        <v>32</v>
      </c>
      <c r="R39" s="615">
        <f t="shared" si="39"/>
        <v>11</v>
      </c>
      <c r="S39" s="3587">
        <f t="shared" si="39"/>
        <v>32</v>
      </c>
      <c r="T39" s="615">
        <f t="shared" si="39"/>
        <v>45</v>
      </c>
      <c r="U39" s="3587">
        <f t="shared" si="39"/>
        <v>30</v>
      </c>
      <c r="V39" s="615">
        <f t="shared" si="39"/>
        <v>34</v>
      </c>
      <c r="W39" s="3587">
        <f t="shared" si="39"/>
        <v>43</v>
      </c>
      <c r="X39" s="615">
        <f t="shared" si="39"/>
        <v>49</v>
      </c>
      <c r="Y39" s="3587">
        <f t="shared" si="39"/>
        <v>44</v>
      </c>
      <c r="Z39" s="615">
        <f t="shared" si="39"/>
        <v>52</v>
      </c>
      <c r="AA39" s="3587">
        <f t="shared" si="39"/>
        <v>22</v>
      </c>
      <c r="AB39" s="615">
        <f t="shared" si="39"/>
        <v>17</v>
      </c>
      <c r="AC39" s="3587">
        <f t="shared" si="39"/>
        <v>10</v>
      </c>
      <c r="AD39" s="615">
        <f t="shared" si="39"/>
        <v>19</v>
      </c>
      <c r="AE39" s="3587">
        <f t="shared" si="39"/>
        <v>10</v>
      </c>
      <c r="AF39" s="615">
        <f t="shared" si="39"/>
        <v>20</v>
      </c>
      <c r="AG39" s="3587">
        <f t="shared" si="39"/>
        <v>12</v>
      </c>
      <c r="AH39" s="615">
        <f t="shared" si="39"/>
        <v>9</v>
      </c>
      <c r="AI39" s="3587">
        <f t="shared" si="39"/>
        <v>4</v>
      </c>
      <c r="AJ39" s="615">
        <f t="shared" si="39"/>
        <v>12</v>
      </c>
      <c r="AK39" s="3587">
        <f t="shared" si="39"/>
        <v>6</v>
      </c>
      <c r="AL39" s="615">
        <f t="shared" si="39"/>
        <v>11</v>
      </c>
      <c r="AM39" s="3587">
        <f t="shared" si="39"/>
        <v>18</v>
      </c>
      <c r="AN39" s="615">
        <f t="shared" si="39"/>
        <v>15</v>
      </c>
      <c r="AO39" s="3587">
        <f t="shared" si="39"/>
        <v>5</v>
      </c>
      <c r="AP39" s="615">
        <f t="shared" si="39"/>
        <v>13</v>
      </c>
      <c r="AQ39" s="3587">
        <f t="shared" si="39"/>
        <v>21</v>
      </c>
      <c r="AR39" s="615">
        <f t="shared" si="39"/>
        <v>29</v>
      </c>
      <c r="AS39" s="3587">
        <f t="shared" si="39"/>
        <v>7</v>
      </c>
      <c r="AT39" s="615">
        <f t="shared" si="39"/>
        <v>0</v>
      </c>
      <c r="AU39" s="3587">
        <f t="shared" si="39"/>
        <v>3</v>
      </c>
      <c r="AV39" s="615">
        <f t="shared" si="39"/>
        <v>0</v>
      </c>
      <c r="AW39" s="3587">
        <f t="shared" si="39"/>
        <v>0</v>
      </c>
      <c r="AX39" s="615">
        <f t="shared" si="39"/>
        <v>0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944" t="s">
        <v>971</v>
      </c>
      <c r="B41" s="6242"/>
      <c r="C41" s="6242"/>
      <c r="D41" s="5944" t="s">
        <v>212</v>
      </c>
      <c r="E41" s="6242"/>
      <c r="F41" s="6243"/>
      <c r="G41" s="6688" t="s">
        <v>101</v>
      </c>
      <c r="H41" s="6247"/>
      <c r="I41" s="6247"/>
      <c r="J41" s="6247"/>
      <c r="K41" s="6247"/>
      <c r="L41" s="6247"/>
      <c r="M41" s="6247"/>
      <c r="N41" s="6247"/>
      <c r="O41" s="6247"/>
      <c r="P41" s="6247"/>
      <c r="Q41" s="6247"/>
      <c r="R41" s="6247"/>
      <c r="S41" s="6247"/>
      <c r="T41" s="6247"/>
      <c r="U41" s="6247"/>
      <c r="V41" s="6247"/>
      <c r="W41" s="6247"/>
      <c r="X41" s="6247"/>
      <c r="Y41" s="6247"/>
      <c r="Z41" s="6247"/>
      <c r="AA41" s="6247"/>
      <c r="AB41" s="6247"/>
      <c r="AC41" s="6247"/>
      <c r="AD41" s="6247"/>
      <c r="AE41" s="6247"/>
      <c r="AF41" s="6247"/>
      <c r="AG41" s="6247"/>
      <c r="AH41" s="6247"/>
      <c r="AI41" s="6247"/>
      <c r="AJ41" s="6247"/>
      <c r="AK41" s="6247"/>
      <c r="AL41" s="6247"/>
      <c r="AM41" s="6247"/>
      <c r="AN41" s="6247"/>
      <c r="AO41" s="6247"/>
      <c r="AP41" s="6689"/>
      <c r="AQ41" s="6249" t="s">
        <v>1570</v>
      </c>
      <c r="AR41" s="6377" t="s">
        <v>453</v>
      </c>
      <c r="AS41" s="6377" t="s">
        <v>1572</v>
      </c>
      <c r="AT41" s="6377" t="s">
        <v>1573</v>
      </c>
      <c r="AU41" s="6377" t="s">
        <v>1614</v>
      </c>
      <c r="AV41" s="6377" t="s">
        <v>1576</v>
      </c>
      <c r="AW41" s="6377" t="s">
        <v>37</v>
      </c>
      <c r="AX41" s="6243" t="s">
        <v>1574</v>
      </c>
    </row>
    <row r="42" spans="1:100" x14ac:dyDescent="0.25">
      <c r="A42" s="5776"/>
      <c r="B42" s="5777"/>
      <c r="C42" s="6720"/>
      <c r="D42" s="6725"/>
      <c r="E42" s="6726"/>
      <c r="F42" s="6687"/>
      <c r="G42" s="6721" t="s">
        <v>474</v>
      </c>
      <c r="H42" s="6694"/>
      <c r="I42" s="6688" t="s">
        <v>380</v>
      </c>
      <c r="J42" s="6277"/>
      <c r="K42" s="6247" t="s">
        <v>381</v>
      </c>
      <c r="L42" s="6277"/>
      <c r="M42" s="6688" t="s">
        <v>1577</v>
      </c>
      <c r="N42" s="6277"/>
      <c r="O42" s="6688" t="s">
        <v>383</v>
      </c>
      <c r="P42" s="6277"/>
      <c r="Q42" s="6688" t="s">
        <v>384</v>
      </c>
      <c r="R42" s="6277"/>
      <c r="S42" s="6688" t="s">
        <v>385</v>
      </c>
      <c r="T42" s="6277"/>
      <c r="U42" s="6688" t="s">
        <v>386</v>
      </c>
      <c r="V42" s="6277"/>
      <c r="W42" s="6688" t="s">
        <v>1578</v>
      </c>
      <c r="X42" s="6277"/>
      <c r="Y42" s="6688" t="s">
        <v>303</v>
      </c>
      <c r="Z42" s="6694"/>
      <c r="AA42" s="6688" t="s">
        <v>304</v>
      </c>
      <c r="AB42" s="6694"/>
      <c r="AC42" s="6688" t="s">
        <v>1579</v>
      </c>
      <c r="AD42" s="6694"/>
      <c r="AE42" s="6688" t="s">
        <v>1580</v>
      </c>
      <c r="AF42" s="6694"/>
      <c r="AG42" s="6688" t="s">
        <v>1581</v>
      </c>
      <c r="AH42" s="6694"/>
      <c r="AI42" s="6688" t="s">
        <v>1582</v>
      </c>
      <c r="AJ42" s="6694"/>
      <c r="AK42" s="6688" t="s">
        <v>1583</v>
      </c>
      <c r="AL42" s="6694"/>
      <c r="AM42" s="6688" t="s">
        <v>1584</v>
      </c>
      <c r="AN42" s="6694"/>
      <c r="AO42" s="6688" t="s">
        <v>938</v>
      </c>
      <c r="AP42" s="6675"/>
      <c r="AQ42" s="5766"/>
      <c r="AR42" s="6118"/>
      <c r="AS42" s="6118"/>
      <c r="AT42" s="6118"/>
      <c r="AU42" s="6118"/>
      <c r="AV42" s="6118"/>
      <c r="AW42" s="6118"/>
      <c r="AX42" s="5759"/>
    </row>
    <row r="43" spans="1:100" ht="21" customHeight="1" x14ac:dyDescent="0.25">
      <c r="A43" s="6720"/>
      <c r="B43" s="6720"/>
      <c r="C43" s="5759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67"/>
      <c r="AR43" s="5818"/>
      <c r="AS43" s="5818"/>
      <c r="AT43" s="5818"/>
      <c r="AU43" s="5818"/>
      <c r="AV43" s="5818"/>
      <c r="AW43" s="5818"/>
      <c r="AX43" s="6687"/>
    </row>
    <row r="44" spans="1:100" ht="15" customHeight="1" x14ac:dyDescent="0.25">
      <c r="A44" s="6722" t="s">
        <v>1615</v>
      </c>
      <c r="B44" s="6723"/>
      <c r="C44" s="6724"/>
      <c r="D44" s="3560">
        <f t="shared" ref="D44:D50" si="40">SUM(E44+F44)</f>
        <v>8</v>
      </c>
      <c r="E44" s="1020">
        <f>+S44+Y44+AA44+AC44+AE44+AG44+AI44+AK44+AM44+AO44</f>
        <v>2</v>
      </c>
      <c r="F44" s="3591">
        <f>+T44+Z44+AB44+AD44+AF44+AH44+AJ44+AL44+AN44+AP44</f>
        <v>6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>
        <v>2</v>
      </c>
      <c r="T44" s="3593">
        <v>3</v>
      </c>
      <c r="U44" s="2001"/>
      <c r="V44" s="1978"/>
      <c r="W44" s="2001"/>
      <c r="X44" s="1978"/>
      <c r="Y44" s="3592">
        <v>0</v>
      </c>
      <c r="Z44" s="3593">
        <v>0</v>
      </c>
      <c r="AA44" s="3594">
        <v>0</v>
      </c>
      <c r="AB44" s="3593">
        <v>0</v>
      </c>
      <c r="AC44" s="3595">
        <v>0</v>
      </c>
      <c r="AD44" s="3593">
        <v>1</v>
      </c>
      <c r="AE44" s="3594">
        <v>0</v>
      </c>
      <c r="AF44" s="3593">
        <v>2</v>
      </c>
      <c r="AG44" s="3592">
        <v>0</v>
      </c>
      <c r="AH44" s="3593">
        <v>0</v>
      </c>
      <c r="AI44" s="3592">
        <v>0</v>
      </c>
      <c r="AJ44" s="3593">
        <v>0</v>
      </c>
      <c r="AK44" s="3594">
        <v>0</v>
      </c>
      <c r="AL44" s="3593">
        <v>0</v>
      </c>
      <c r="AM44" s="3595">
        <v>0</v>
      </c>
      <c r="AN44" s="3593">
        <v>0</v>
      </c>
      <c r="AO44" s="3596">
        <v>0</v>
      </c>
      <c r="AP44" s="3597">
        <v>0</v>
      </c>
      <c r="AQ44" s="3598">
        <v>0</v>
      </c>
      <c r="AR44" s="3599">
        <v>3</v>
      </c>
      <c r="AS44" s="3599">
        <v>0</v>
      </c>
      <c r="AT44" s="3599">
        <v>0</v>
      </c>
      <c r="AU44" s="3599">
        <v>0</v>
      </c>
      <c r="AV44" s="3599">
        <v>0</v>
      </c>
      <c r="AW44" s="3599">
        <v>0</v>
      </c>
      <c r="AX44" s="3600">
        <v>0</v>
      </c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49" t="s">
        <v>1616</v>
      </c>
      <c r="B45" s="6706"/>
      <c r="C45" s="6350"/>
      <c r="D45" s="308">
        <f t="shared" si="40"/>
        <v>2</v>
      </c>
      <c r="E45" s="1011">
        <f>+G45+I45+K45+M45+O45+Q45+S45+U45+W45+Y45+AA45</f>
        <v>0</v>
      </c>
      <c r="F45" s="3601">
        <f>+H45+J45+L45+N45+P45+R45+T45+V45+X45+Z45+AB45</f>
        <v>2</v>
      </c>
      <c r="G45" s="3602">
        <v>0</v>
      </c>
      <c r="H45" s="3603">
        <v>2</v>
      </c>
      <c r="I45" s="3602">
        <v>0</v>
      </c>
      <c r="J45" s="3604">
        <v>0</v>
      </c>
      <c r="K45" s="3602">
        <v>0</v>
      </c>
      <c r="L45" s="3603">
        <v>0</v>
      </c>
      <c r="M45" s="3602">
        <v>0</v>
      </c>
      <c r="N45" s="3603">
        <v>0</v>
      </c>
      <c r="O45" s="3602">
        <v>0</v>
      </c>
      <c r="P45" s="3603">
        <v>0</v>
      </c>
      <c r="Q45" s="3602">
        <v>0</v>
      </c>
      <c r="R45" s="3605">
        <v>0</v>
      </c>
      <c r="S45" s="3602">
        <v>0</v>
      </c>
      <c r="T45" s="3605">
        <v>0</v>
      </c>
      <c r="U45" s="3602">
        <v>0</v>
      </c>
      <c r="V45" s="3603">
        <v>0</v>
      </c>
      <c r="W45" s="3602">
        <v>0</v>
      </c>
      <c r="X45" s="3605">
        <v>0</v>
      </c>
      <c r="Y45" s="3602">
        <v>0</v>
      </c>
      <c r="Z45" s="3605">
        <v>0</v>
      </c>
      <c r="AA45" s="3602">
        <v>0</v>
      </c>
      <c r="AB45" s="3603">
        <v>0</v>
      </c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>
        <v>0</v>
      </c>
      <c r="AR45" s="3611">
        <v>0</v>
      </c>
      <c r="AS45" s="3612"/>
      <c r="AT45" s="3613">
        <v>0</v>
      </c>
      <c r="AU45" s="3613">
        <v>0</v>
      </c>
      <c r="AV45" s="3613">
        <v>0</v>
      </c>
      <c r="AW45" s="3613">
        <v>0</v>
      </c>
      <c r="AX45" s="3603">
        <v>0</v>
      </c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49" t="s">
        <v>1617</v>
      </c>
      <c r="B46" s="6706"/>
      <c r="C46" s="6350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/>
      <c r="H46" s="3603"/>
      <c r="I46" s="3602"/>
      <c r="J46" s="3604"/>
      <c r="K46" s="3602"/>
      <c r="L46" s="3603"/>
      <c r="M46" s="3602"/>
      <c r="N46" s="3603"/>
      <c r="O46" s="3602"/>
      <c r="P46" s="3603"/>
      <c r="Q46" s="3602"/>
      <c r="R46" s="3605"/>
      <c r="S46" s="3602"/>
      <c r="T46" s="3605"/>
      <c r="U46" s="3602"/>
      <c r="V46" s="3603"/>
      <c r="W46" s="3602"/>
      <c r="X46" s="3605"/>
      <c r="Y46" s="3602"/>
      <c r="Z46" s="3605"/>
      <c r="AA46" s="3602"/>
      <c r="AB46" s="3603"/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/>
      <c r="AR46" s="3611"/>
      <c r="AS46" s="3612"/>
      <c r="AT46" s="3613"/>
      <c r="AU46" s="3613"/>
      <c r="AV46" s="3613"/>
      <c r="AW46" s="3613"/>
      <c r="AX46" s="3603"/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49" t="s">
        <v>1618</v>
      </c>
      <c r="B47" s="6706"/>
      <c r="C47" s="6350"/>
      <c r="D47" s="308">
        <f t="shared" si="40"/>
        <v>7</v>
      </c>
      <c r="E47" s="1011">
        <f>SUM(S47+U47+W47+Y47+AA47+AC47+AE47+AG47+AI47+AK47+AM47+AO47)</f>
        <v>2</v>
      </c>
      <c r="F47" s="3601">
        <f>SUM(T47+V47+X47+Z47+AB47+AD47+AF47+AH47+AJ47+AL47+AN47+AP47)</f>
        <v>5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>
        <v>0</v>
      </c>
      <c r="T47" s="3615">
        <v>1</v>
      </c>
      <c r="U47" s="3614">
        <v>2</v>
      </c>
      <c r="V47" s="3615">
        <v>0</v>
      </c>
      <c r="W47" s="3614">
        <v>0</v>
      </c>
      <c r="X47" s="3615">
        <v>1</v>
      </c>
      <c r="Y47" s="3614">
        <v>0</v>
      </c>
      <c r="Z47" s="3615">
        <v>1</v>
      </c>
      <c r="AA47" s="3616">
        <v>0</v>
      </c>
      <c r="AB47" s="3617">
        <v>0</v>
      </c>
      <c r="AC47" s="3614">
        <v>0</v>
      </c>
      <c r="AD47" s="3615">
        <v>1</v>
      </c>
      <c r="AE47" s="3616">
        <v>0</v>
      </c>
      <c r="AF47" s="3615">
        <v>1</v>
      </c>
      <c r="AG47" s="3614">
        <v>0</v>
      </c>
      <c r="AH47" s="3615">
        <v>0</v>
      </c>
      <c r="AI47" s="3614">
        <v>0</v>
      </c>
      <c r="AJ47" s="3615">
        <v>0</v>
      </c>
      <c r="AK47" s="3616">
        <v>0</v>
      </c>
      <c r="AL47" s="3617">
        <v>0</v>
      </c>
      <c r="AM47" s="3614">
        <v>0</v>
      </c>
      <c r="AN47" s="3615">
        <v>0</v>
      </c>
      <c r="AO47" s="3616">
        <v>0</v>
      </c>
      <c r="AP47" s="3618">
        <v>0</v>
      </c>
      <c r="AQ47" s="3619">
        <v>0</v>
      </c>
      <c r="AR47" s="3611">
        <v>3</v>
      </c>
      <c r="AS47" s="3611">
        <v>0</v>
      </c>
      <c r="AT47" s="3611">
        <v>0</v>
      </c>
      <c r="AU47" s="3611">
        <v>0</v>
      </c>
      <c r="AV47" s="3611">
        <v>0</v>
      </c>
      <c r="AW47" s="3611">
        <v>0</v>
      </c>
      <c r="AX47" s="3620">
        <v>0</v>
      </c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28" t="s">
        <v>1619</v>
      </c>
      <c r="B48" s="6729"/>
      <c r="C48" s="6730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/>
      <c r="H48" s="3603"/>
      <c r="I48" s="3602"/>
      <c r="J48" s="3604"/>
      <c r="K48" s="3602"/>
      <c r="L48" s="3603"/>
      <c r="M48" s="3602"/>
      <c r="N48" s="3603"/>
      <c r="O48" s="3602"/>
      <c r="P48" s="3603"/>
      <c r="Q48" s="3602"/>
      <c r="R48" s="3605"/>
      <c r="S48" s="3602"/>
      <c r="T48" s="3605"/>
      <c r="U48" s="3602"/>
      <c r="V48" s="3603"/>
      <c r="W48" s="3602"/>
      <c r="X48" s="3605"/>
      <c r="Y48" s="3602"/>
      <c r="Z48" s="3605"/>
      <c r="AA48" s="3602"/>
      <c r="AB48" s="3603"/>
      <c r="AC48" s="3614"/>
      <c r="AD48" s="3620"/>
      <c r="AE48" s="3616"/>
      <c r="AF48" s="3623"/>
      <c r="AG48" s="3614"/>
      <c r="AH48" s="3623"/>
      <c r="AI48" s="3614"/>
      <c r="AJ48" s="3620"/>
      <c r="AK48" s="3616"/>
      <c r="AL48" s="3623"/>
      <c r="AM48" s="3614"/>
      <c r="AN48" s="3620"/>
      <c r="AO48" s="3616"/>
      <c r="AP48" s="3618"/>
      <c r="AQ48" s="3619"/>
      <c r="AR48" s="3611"/>
      <c r="AS48" s="3611"/>
      <c r="AT48" s="3611"/>
      <c r="AU48" s="3611"/>
      <c r="AV48" s="3611"/>
      <c r="AW48" s="3611"/>
      <c r="AX48" s="3620"/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48" t="s">
        <v>1620</v>
      </c>
      <c r="B49" s="6738"/>
      <c r="C49" s="664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/>
      <c r="H49" s="3603"/>
      <c r="I49" s="3602"/>
      <c r="J49" s="3604"/>
      <c r="K49" s="3602"/>
      <c r="L49" s="3603"/>
      <c r="M49" s="3602"/>
      <c r="N49" s="3603"/>
      <c r="O49" s="3602"/>
      <c r="P49" s="3603"/>
      <c r="Q49" s="3602"/>
      <c r="R49" s="3605"/>
      <c r="S49" s="3602"/>
      <c r="T49" s="3605"/>
      <c r="U49" s="3602"/>
      <c r="V49" s="3603"/>
      <c r="W49" s="3602"/>
      <c r="X49" s="3605"/>
      <c r="Y49" s="3602"/>
      <c r="Z49" s="3605"/>
      <c r="AA49" s="3602"/>
      <c r="AB49" s="3603"/>
      <c r="AC49" s="3626"/>
      <c r="AD49" s="3627"/>
      <c r="AE49" s="3628"/>
      <c r="AF49" s="3629"/>
      <c r="AG49" s="3626"/>
      <c r="AH49" s="3629"/>
      <c r="AI49" s="3626"/>
      <c r="AJ49" s="3627"/>
      <c r="AK49" s="3630"/>
      <c r="AL49" s="3631"/>
      <c r="AM49" s="3626"/>
      <c r="AN49" s="3627"/>
      <c r="AO49" s="3628"/>
      <c r="AP49" s="3632"/>
      <c r="AQ49" s="3633"/>
      <c r="AR49" s="3634"/>
      <c r="AS49" s="3634"/>
      <c r="AT49" s="3634"/>
      <c r="AU49" s="3634"/>
      <c r="AV49" s="3634"/>
      <c r="AW49" s="3634"/>
      <c r="AX49" s="3627"/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731" t="s">
        <v>1022</v>
      </c>
      <c r="B50" s="6732"/>
      <c r="C50" s="6733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/>
      <c r="H50" s="3638"/>
      <c r="I50" s="3637"/>
      <c r="J50" s="3639"/>
      <c r="K50" s="3637"/>
      <c r="L50" s="3638"/>
      <c r="M50" s="3637"/>
      <c r="N50" s="3638"/>
      <c r="O50" s="3637"/>
      <c r="P50" s="3638"/>
      <c r="Q50" s="3637"/>
      <c r="R50" s="3640"/>
      <c r="S50" s="3637"/>
      <c r="T50" s="3640"/>
      <c r="U50" s="3637"/>
      <c r="V50" s="3640"/>
      <c r="W50" s="3637"/>
      <c r="X50" s="3640"/>
      <c r="Y50" s="3637"/>
      <c r="Z50" s="3640"/>
      <c r="AA50" s="3637"/>
      <c r="AB50" s="3640"/>
      <c r="AC50" s="3641"/>
      <c r="AD50" s="3640"/>
      <c r="AE50" s="3642"/>
      <c r="AF50" s="3640"/>
      <c r="AG50" s="3637"/>
      <c r="AH50" s="3640"/>
      <c r="AI50" s="3637"/>
      <c r="AJ50" s="3640"/>
      <c r="AK50" s="3637"/>
      <c r="AL50" s="3640"/>
      <c r="AM50" s="3641"/>
      <c r="AN50" s="3640"/>
      <c r="AO50" s="3639"/>
      <c r="AP50" s="3643"/>
      <c r="AQ50" s="3644"/>
      <c r="AR50" s="3645"/>
      <c r="AS50" s="3645"/>
      <c r="AT50" s="3645"/>
      <c r="AU50" s="3645"/>
      <c r="AV50" s="3645"/>
      <c r="AW50" s="3645"/>
      <c r="AX50" s="3638"/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734" t="s">
        <v>4342</v>
      </c>
      <c r="B51" s="6735"/>
      <c r="C51" s="3646">
        <v>0</v>
      </c>
      <c r="D51" s="3647">
        <f t="shared" ref="D51:D62" si="70">SUM(E51+F51)</f>
        <v>23</v>
      </c>
      <c r="E51" s="3648">
        <f>SUM(G51+I51+K51+M51+O51+Q51+S51+U51+W51+Y51+AA51+AC51+AE51+AG51+AI51+AK51+AM51+AO51)</f>
        <v>10</v>
      </c>
      <c r="F51" s="3601">
        <f>SUM(H51+J51+L51+N51+P51+R51+T51+V51+X51+Z51+AB51+AD51+AF51+AH51+AJ51+AL51+AN51+AP51)</f>
        <v>13</v>
      </c>
      <c r="G51" s="3602">
        <v>0</v>
      </c>
      <c r="H51" s="3603">
        <v>2</v>
      </c>
      <c r="I51" s="3602">
        <v>1</v>
      </c>
      <c r="J51" s="3604">
        <v>2</v>
      </c>
      <c r="K51" s="3602">
        <v>0</v>
      </c>
      <c r="L51" s="3603">
        <v>1</v>
      </c>
      <c r="M51" s="3602">
        <v>2</v>
      </c>
      <c r="N51" s="3603">
        <v>1</v>
      </c>
      <c r="O51" s="3602">
        <v>3</v>
      </c>
      <c r="P51" s="3603">
        <v>0</v>
      </c>
      <c r="Q51" s="3602">
        <v>1</v>
      </c>
      <c r="R51" s="3605">
        <v>0</v>
      </c>
      <c r="S51" s="3602">
        <v>0</v>
      </c>
      <c r="T51" s="3605">
        <v>0</v>
      </c>
      <c r="U51" s="3602">
        <v>0</v>
      </c>
      <c r="V51" s="3605">
        <v>1</v>
      </c>
      <c r="W51" s="3602">
        <v>1</v>
      </c>
      <c r="X51" s="3605">
        <v>2</v>
      </c>
      <c r="Y51" s="3602">
        <v>2</v>
      </c>
      <c r="Z51" s="3605">
        <v>4</v>
      </c>
      <c r="AA51" s="3602">
        <v>0</v>
      </c>
      <c r="AB51" s="3605">
        <v>0</v>
      </c>
      <c r="AC51" s="3649">
        <v>0</v>
      </c>
      <c r="AD51" s="3605">
        <v>0</v>
      </c>
      <c r="AE51" s="3650">
        <v>0</v>
      </c>
      <c r="AF51" s="3605">
        <v>0</v>
      </c>
      <c r="AG51" s="3602">
        <v>0</v>
      </c>
      <c r="AH51" s="3605">
        <v>0</v>
      </c>
      <c r="AI51" s="3602">
        <v>0</v>
      </c>
      <c r="AJ51" s="3605">
        <v>0</v>
      </c>
      <c r="AK51" s="3602">
        <v>0</v>
      </c>
      <c r="AL51" s="3605">
        <v>0</v>
      </c>
      <c r="AM51" s="3649">
        <v>0</v>
      </c>
      <c r="AN51" s="3605">
        <v>0</v>
      </c>
      <c r="AO51" s="3604">
        <v>0</v>
      </c>
      <c r="AP51" s="3651">
        <v>0</v>
      </c>
      <c r="AQ51" s="3610">
        <v>1</v>
      </c>
      <c r="AR51" s="3613">
        <v>0</v>
      </c>
      <c r="AS51" s="3613">
        <v>0</v>
      </c>
      <c r="AT51" s="3613">
        <v>1</v>
      </c>
      <c r="AU51" s="3613">
        <v>0</v>
      </c>
      <c r="AV51" s="3613">
        <v>0</v>
      </c>
      <c r="AW51" s="3613">
        <v>0</v>
      </c>
      <c r="AX51" s="3603">
        <v>0</v>
      </c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736"/>
      <c r="B52" s="6737"/>
      <c r="C52" s="3452" t="s">
        <v>1621</v>
      </c>
      <c r="D52" s="3561">
        <f t="shared" si="70"/>
        <v>5</v>
      </c>
      <c r="E52" s="3648">
        <f t="shared" ref="E52:F61" si="71">SUM(G52+I52+K52+M52+O52+Q52+S52+U52+W52+Y52+AA52+AC52+AE52+AG52+AI52+AK52+AM52+AO52)</f>
        <v>4</v>
      </c>
      <c r="F52" s="3601">
        <f t="shared" si="71"/>
        <v>1</v>
      </c>
      <c r="G52" s="3614">
        <v>0</v>
      </c>
      <c r="H52" s="3620">
        <v>0</v>
      </c>
      <c r="I52" s="3614">
        <v>0</v>
      </c>
      <c r="J52" s="3623">
        <v>1</v>
      </c>
      <c r="K52" s="3614">
        <v>0</v>
      </c>
      <c r="L52" s="3620">
        <v>0</v>
      </c>
      <c r="M52" s="3614">
        <v>0</v>
      </c>
      <c r="N52" s="3620">
        <v>0</v>
      </c>
      <c r="O52" s="3614">
        <v>0</v>
      </c>
      <c r="P52" s="3620">
        <v>0</v>
      </c>
      <c r="Q52" s="3614">
        <v>1</v>
      </c>
      <c r="R52" s="3615">
        <v>0</v>
      </c>
      <c r="S52" s="3614">
        <v>1</v>
      </c>
      <c r="T52" s="3615">
        <v>0</v>
      </c>
      <c r="U52" s="3614">
        <v>1</v>
      </c>
      <c r="V52" s="3615">
        <v>0</v>
      </c>
      <c r="W52" s="3614">
        <v>0</v>
      </c>
      <c r="X52" s="3615">
        <v>0</v>
      </c>
      <c r="Y52" s="3614">
        <v>1</v>
      </c>
      <c r="Z52" s="3615">
        <v>0</v>
      </c>
      <c r="AA52" s="3614">
        <v>0</v>
      </c>
      <c r="AB52" s="3615">
        <v>0</v>
      </c>
      <c r="AC52" s="3652">
        <v>0</v>
      </c>
      <c r="AD52" s="3615">
        <v>0</v>
      </c>
      <c r="AE52" s="3616">
        <v>0</v>
      </c>
      <c r="AF52" s="3615">
        <v>0</v>
      </c>
      <c r="AG52" s="3614">
        <v>0</v>
      </c>
      <c r="AH52" s="3615">
        <v>0</v>
      </c>
      <c r="AI52" s="3614">
        <v>0</v>
      </c>
      <c r="AJ52" s="3615">
        <v>0</v>
      </c>
      <c r="AK52" s="3614">
        <v>0</v>
      </c>
      <c r="AL52" s="3615">
        <v>0</v>
      </c>
      <c r="AM52" s="3652">
        <v>0</v>
      </c>
      <c r="AN52" s="3615">
        <v>0</v>
      </c>
      <c r="AO52" s="3623">
        <v>0</v>
      </c>
      <c r="AP52" s="3618">
        <v>0</v>
      </c>
      <c r="AQ52" s="3619">
        <v>0</v>
      </c>
      <c r="AR52" s="3611">
        <v>0</v>
      </c>
      <c r="AS52" s="3611">
        <v>0</v>
      </c>
      <c r="AT52" s="3611">
        <v>0</v>
      </c>
      <c r="AU52" s="3611">
        <v>0</v>
      </c>
      <c r="AV52" s="3611">
        <v>0</v>
      </c>
      <c r="AW52" s="3611">
        <v>0</v>
      </c>
      <c r="AX52" s="3620">
        <v>0</v>
      </c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736"/>
      <c r="B53" s="6737"/>
      <c r="C53" s="3452" t="s">
        <v>1622</v>
      </c>
      <c r="D53" s="3561">
        <f t="shared" si="70"/>
        <v>7</v>
      </c>
      <c r="E53" s="3648">
        <f t="shared" si="71"/>
        <v>4</v>
      </c>
      <c r="F53" s="3601">
        <f t="shared" si="71"/>
        <v>3</v>
      </c>
      <c r="G53" s="3614">
        <v>0</v>
      </c>
      <c r="H53" s="3620">
        <v>0</v>
      </c>
      <c r="I53" s="3614">
        <v>0</v>
      </c>
      <c r="J53" s="3623">
        <v>0</v>
      </c>
      <c r="K53" s="3614">
        <v>0</v>
      </c>
      <c r="L53" s="3620">
        <v>0</v>
      </c>
      <c r="M53" s="3614">
        <v>0</v>
      </c>
      <c r="N53" s="3620">
        <v>0</v>
      </c>
      <c r="O53" s="3614">
        <v>1</v>
      </c>
      <c r="P53" s="3620">
        <v>0</v>
      </c>
      <c r="Q53" s="3614">
        <v>0</v>
      </c>
      <c r="R53" s="3615">
        <v>0</v>
      </c>
      <c r="S53" s="3614">
        <v>2</v>
      </c>
      <c r="T53" s="3615">
        <v>3</v>
      </c>
      <c r="U53" s="3614">
        <v>0</v>
      </c>
      <c r="V53" s="3615">
        <v>0</v>
      </c>
      <c r="W53" s="3614">
        <v>1</v>
      </c>
      <c r="X53" s="3615">
        <v>0</v>
      </c>
      <c r="Y53" s="3614">
        <v>0</v>
      </c>
      <c r="Z53" s="3615">
        <v>0</v>
      </c>
      <c r="AA53" s="3614">
        <v>0</v>
      </c>
      <c r="AB53" s="3615">
        <v>0</v>
      </c>
      <c r="AC53" s="3652">
        <v>0</v>
      </c>
      <c r="AD53" s="3615">
        <v>0</v>
      </c>
      <c r="AE53" s="3616">
        <v>0</v>
      </c>
      <c r="AF53" s="3615">
        <v>0</v>
      </c>
      <c r="AG53" s="3614">
        <v>0</v>
      </c>
      <c r="AH53" s="3615">
        <v>0</v>
      </c>
      <c r="AI53" s="3614">
        <v>0</v>
      </c>
      <c r="AJ53" s="3615">
        <v>0</v>
      </c>
      <c r="AK53" s="3614">
        <v>0</v>
      </c>
      <c r="AL53" s="3615">
        <v>0</v>
      </c>
      <c r="AM53" s="3652">
        <v>0</v>
      </c>
      <c r="AN53" s="3615">
        <v>0</v>
      </c>
      <c r="AO53" s="3623">
        <v>0</v>
      </c>
      <c r="AP53" s="3618">
        <v>0</v>
      </c>
      <c r="AQ53" s="3619">
        <v>0</v>
      </c>
      <c r="AR53" s="3611">
        <v>3</v>
      </c>
      <c r="AS53" s="3611">
        <v>0</v>
      </c>
      <c r="AT53" s="3611">
        <v>0</v>
      </c>
      <c r="AU53" s="3611">
        <v>0</v>
      </c>
      <c r="AV53" s="3611">
        <v>0</v>
      </c>
      <c r="AW53" s="3611">
        <v>0</v>
      </c>
      <c r="AX53" s="3620">
        <v>0</v>
      </c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736"/>
      <c r="B54" s="6737"/>
      <c r="C54" s="3452" t="s">
        <v>1623</v>
      </c>
      <c r="D54" s="3561">
        <f t="shared" si="70"/>
        <v>0</v>
      </c>
      <c r="E54" s="3648">
        <f>SUM(G54+I54+K54+M54+O54+Q54+S54+U54+W54+Y54+AA54+AC54+AE54+AG54+AI54+AK54+AM54+AO54)</f>
        <v>0</v>
      </c>
      <c r="F54" s="3601">
        <f t="shared" si="71"/>
        <v>0</v>
      </c>
      <c r="G54" s="3614"/>
      <c r="H54" s="3620"/>
      <c r="I54" s="3614"/>
      <c r="J54" s="3623"/>
      <c r="K54" s="3614"/>
      <c r="L54" s="3620"/>
      <c r="M54" s="3614"/>
      <c r="N54" s="3620"/>
      <c r="O54" s="3614"/>
      <c r="P54" s="3620"/>
      <c r="Q54" s="3614"/>
      <c r="R54" s="3615"/>
      <c r="S54" s="3614"/>
      <c r="T54" s="3615"/>
      <c r="U54" s="3614"/>
      <c r="V54" s="3615"/>
      <c r="W54" s="3614"/>
      <c r="X54" s="3615"/>
      <c r="Y54" s="3614"/>
      <c r="Z54" s="3615"/>
      <c r="AA54" s="3614"/>
      <c r="AB54" s="3615"/>
      <c r="AC54" s="3652"/>
      <c r="AD54" s="3615"/>
      <c r="AE54" s="3616"/>
      <c r="AF54" s="3615"/>
      <c r="AG54" s="3614"/>
      <c r="AH54" s="3615"/>
      <c r="AI54" s="3614"/>
      <c r="AJ54" s="3615"/>
      <c r="AK54" s="3614"/>
      <c r="AL54" s="3615"/>
      <c r="AM54" s="3652"/>
      <c r="AN54" s="3615"/>
      <c r="AO54" s="3623"/>
      <c r="AP54" s="3618"/>
      <c r="AQ54" s="3619"/>
      <c r="AR54" s="3611"/>
      <c r="AS54" s="3611"/>
      <c r="AT54" s="3611"/>
      <c r="AU54" s="3611"/>
      <c r="AV54" s="3611"/>
      <c r="AW54" s="3611"/>
      <c r="AX54" s="3620"/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736"/>
      <c r="B55" s="6737"/>
      <c r="C55" s="3653" t="s">
        <v>1624</v>
      </c>
      <c r="D55" s="3654">
        <f>SUM(E55+F55)</f>
        <v>2</v>
      </c>
      <c r="E55" s="3648">
        <f>SUM(G55+I55+K55+M55+O55+Q55+S55+U55+W55+Y55+AA55+AC55+AE55+AG55+AI55+AK55+AM55+AO55)</f>
        <v>0</v>
      </c>
      <c r="F55" s="3601">
        <f>SUM(H55+J55+L55+N55+P55+R55+T55+V55+X55+Z55+AB55+AD55+AF55+AH55+AJ55+AL55+AN55+AP55)</f>
        <v>2</v>
      </c>
      <c r="G55" s="3614"/>
      <c r="H55" s="3620"/>
      <c r="I55" s="3614"/>
      <c r="J55" s="3623"/>
      <c r="K55" s="3655">
        <v>0</v>
      </c>
      <c r="L55" s="3656">
        <v>0</v>
      </c>
      <c r="M55" s="3655">
        <v>0</v>
      </c>
      <c r="N55" s="3656">
        <v>0</v>
      </c>
      <c r="O55" s="3655">
        <v>0</v>
      </c>
      <c r="P55" s="3656">
        <v>0</v>
      </c>
      <c r="Q55" s="3655">
        <v>0</v>
      </c>
      <c r="R55" s="3658">
        <v>0</v>
      </c>
      <c r="S55" s="3655">
        <v>0</v>
      </c>
      <c r="T55" s="3658">
        <v>0</v>
      </c>
      <c r="U55" s="3655">
        <v>0</v>
      </c>
      <c r="V55" s="3658">
        <v>0</v>
      </c>
      <c r="W55" s="3655">
        <v>0</v>
      </c>
      <c r="X55" s="3658">
        <v>0</v>
      </c>
      <c r="Y55" s="3655">
        <v>0</v>
      </c>
      <c r="Z55" s="3658">
        <v>0</v>
      </c>
      <c r="AA55" s="3655">
        <v>0</v>
      </c>
      <c r="AB55" s="3658">
        <v>0</v>
      </c>
      <c r="AC55" s="3659">
        <v>0</v>
      </c>
      <c r="AD55" s="3658">
        <v>1</v>
      </c>
      <c r="AE55" s="3660">
        <v>0</v>
      </c>
      <c r="AF55" s="3658">
        <v>1</v>
      </c>
      <c r="AG55" s="3655">
        <v>0</v>
      </c>
      <c r="AH55" s="3658">
        <v>0</v>
      </c>
      <c r="AI55" s="3655">
        <v>0</v>
      </c>
      <c r="AJ55" s="3658">
        <v>0</v>
      </c>
      <c r="AK55" s="3655">
        <v>0</v>
      </c>
      <c r="AL55" s="3658">
        <v>0</v>
      </c>
      <c r="AM55" s="3659">
        <v>0</v>
      </c>
      <c r="AN55" s="3658">
        <v>0</v>
      </c>
      <c r="AO55" s="3657">
        <v>0</v>
      </c>
      <c r="AP55" s="3661">
        <v>0</v>
      </c>
      <c r="AQ55" s="3662">
        <v>0</v>
      </c>
      <c r="AR55" s="3663">
        <v>2</v>
      </c>
      <c r="AS55" s="3663">
        <v>0</v>
      </c>
      <c r="AT55" s="3663">
        <v>0</v>
      </c>
      <c r="AU55" s="3663">
        <v>0</v>
      </c>
      <c r="AV55" s="3663">
        <v>0</v>
      </c>
      <c r="AW55" s="3663">
        <v>0</v>
      </c>
      <c r="AX55" s="3656">
        <v>0</v>
      </c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736"/>
      <c r="B56" s="6737"/>
      <c r="C56" s="3653" t="s">
        <v>1625</v>
      </c>
      <c r="D56" s="3624">
        <f t="shared" si="70"/>
        <v>2</v>
      </c>
      <c r="E56" s="3664">
        <f>SUM(K56+M56+O56+Q56+S56+U56+W56+Y56+AA56+AC56+AE56+AG56+AI56+AK56+AM56+AO56)</f>
        <v>1</v>
      </c>
      <c r="F56" s="2961">
        <f>SUM(L56+N56+P56+R56+T56+V56+X56+Z56+AB56+AD56+AF56+AH56+AJ56+AL56+AN56+AP56)</f>
        <v>1</v>
      </c>
      <c r="G56" s="5609"/>
      <c r="H56" s="5611"/>
      <c r="I56" s="5609"/>
      <c r="J56" s="5611"/>
      <c r="K56" s="3625">
        <v>0</v>
      </c>
      <c r="L56" s="3665">
        <v>0</v>
      </c>
      <c r="M56" s="3625">
        <v>0</v>
      </c>
      <c r="N56" s="3665">
        <v>0</v>
      </c>
      <c r="O56" s="3625">
        <v>0</v>
      </c>
      <c r="P56" s="3665">
        <v>0</v>
      </c>
      <c r="Q56" s="3625">
        <v>0</v>
      </c>
      <c r="R56" s="3667">
        <v>0</v>
      </c>
      <c r="S56" s="3625">
        <v>0</v>
      </c>
      <c r="T56" s="3667">
        <v>0</v>
      </c>
      <c r="U56" s="3625">
        <v>0</v>
      </c>
      <c r="V56" s="3667">
        <v>0</v>
      </c>
      <c r="W56" s="3625">
        <v>1</v>
      </c>
      <c r="X56" s="3667">
        <v>0</v>
      </c>
      <c r="Y56" s="3625">
        <v>0</v>
      </c>
      <c r="Z56" s="3667">
        <v>0</v>
      </c>
      <c r="AA56" s="3625">
        <v>0</v>
      </c>
      <c r="AB56" s="3667">
        <v>0</v>
      </c>
      <c r="AC56" s="3668">
        <v>0</v>
      </c>
      <c r="AD56" s="3667">
        <v>0</v>
      </c>
      <c r="AE56" s="3669">
        <v>0</v>
      </c>
      <c r="AF56" s="3667">
        <v>1</v>
      </c>
      <c r="AG56" s="3625">
        <v>0</v>
      </c>
      <c r="AH56" s="3667">
        <v>0</v>
      </c>
      <c r="AI56" s="3625">
        <v>0</v>
      </c>
      <c r="AJ56" s="3667">
        <v>0</v>
      </c>
      <c r="AK56" s="3625">
        <v>0</v>
      </c>
      <c r="AL56" s="3667">
        <v>0</v>
      </c>
      <c r="AM56" s="3668">
        <v>0</v>
      </c>
      <c r="AN56" s="3667">
        <v>0</v>
      </c>
      <c r="AO56" s="3666">
        <v>0</v>
      </c>
      <c r="AP56" s="3670">
        <v>0</v>
      </c>
      <c r="AQ56" s="3671">
        <v>0</v>
      </c>
      <c r="AR56" s="3672">
        <v>1</v>
      </c>
      <c r="AS56" s="3672">
        <v>0</v>
      </c>
      <c r="AT56" s="3672">
        <v>0</v>
      </c>
      <c r="AU56" s="3672">
        <v>0</v>
      </c>
      <c r="AV56" s="3672">
        <v>0</v>
      </c>
      <c r="AW56" s="3672">
        <v>0</v>
      </c>
      <c r="AX56" s="3665">
        <v>0</v>
      </c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60" t="s">
        <v>77</v>
      </c>
      <c r="B57" s="6660"/>
      <c r="C57" s="6660"/>
      <c r="D57" s="3635">
        <f>SUM(D51:D56)</f>
        <v>39</v>
      </c>
      <c r="E57" s="3673">
        <f>SUM(E51:E56)</f>
        <v>19</v>
      </c>
      <c r="F57" s="3636">
        <f>SUM(F51:F56)</f>
        <v>20</v>
      </c>
      <c r="G57" s="3635">
        <f>SUM(G51:G56)</f>
        <v>0</v>
      </c>
      <c r="H57" s="3673">
        <f t="shared" ref="H57:AW57" si="72">SUM(H51:H56)</f>
        <v>2</v>
      </c>
      <c r="I57" s="3635">
        <f t="shared" si="72"/>
        <v>1</v>
      </c>
      <c r="J57" s="3673">
        <f t="shared" si="72"/>
        <v>3</v>
      </c>
      <c r="K57" s="3635">
        <f t="shared" si="72"/>
        <v>0</v>
      </c>
      <c r="L57" s="3673">
        <f t="shared" si="72"/>
        <v>1</v>
      </c>
      <c r="M57" s="3635">
        <f t="shared" si="72"/>
        <v>2</v>
      </c>
      <c r="N57" s="3673">
        <f t="shared" si="72"/>
        <v>1</v>
      </c>
      <c r="O57" s="3635">
        <f t="shared" si="72"/>
        <v>4</v>
      </c>
      <c r="P57" s="3673">
        <f t="shared" si="72"/>
        <v>0</v>
      </c>
      <c r="Q57" s="3635">
        <f t="shared" si="72"/>
        <v>2</v>
      </c>
      <c r="R57" s="3673">
        <f t="shared" si="72"/>
        <v>0</v>
      </c>
      <c r="S57" s="3635">
        <f t="shared" si="72"/>
        <v>3</v>
      </c>
      <c r="T57" s="3673">
        <f t="shared" si="72"/>
        <v>3</v>
      </c>
      <c r="U57" s="3635">
        <f t="shared" si="72"/>
        <v>1</v>
      </c>
      <c r="V57" s="3673">
        <f t="shared" si="72"/>
        <v>1</v>
      </c>
      <c r="W57" s="3635">
        <f t="shared" si="72"/>
        <v>3</v>
      </c>
      <c r="X57" s="3673">
        <f t="shared" si="72"/>
        <v>2</v>
      </c>
      <c r="Y57" s="3635">
        <f>SUM(Y51:Y56)</f>
        <v>3</v>
      </c>
      <c r="Z57" s="3673">
        <f>SUM(Z51:Z56)</f>
        <v>4</v>
      </c>
      <c r="AA57" s="3635">
        <f t="shared" si="72"/>
        <v>0</v>
      </c>
      <c r="AB57" s="3673">
        <f t="shared" si="72"/>
        <v>0</v>
      </c>
      <c r="AC57" s="3635">
        <f t="shared" si="72"/>
        <v>0</v>
      </c>
      <c r="AD57" s="3673">
        <f t="shared" si="72"/>
        <v>1</v>
      </c>
      <c r="AE57" s="3635">
        <f t="shared" si="72"/>
        <v>0</v>
      </c>
      <c r="AF57" s="3673">
        <f t="shared" si="72"/>
        <v>2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0</v>
      </c>
      <c r="AK57" s="3635">
        <f t="shared" si="72"/>
        <v>0</v>
      </c>
      <c r="AL57" s="3673">
        <f t="shared" si="72"/>
        <v>0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1</v>
      </c>
      <c r="AR57" s="880">
        <f t="shared" si="72"/>
        <v>6</v>
      </c>
      <c r="AS57" s="880">
        <f t="shared" si="72"/>
        <v>0</v>
      </c>
      <c r="AT57" s="880">
        <f t="shared" si="72"/>
        <v>1</v>
      </c>
      <c r="AU57" s="880">
        <f t="shared" si="72"/>
        <v>0</v>
      </c>
      <c r="AV57" s="880">
        <f>SUM(AV51:AV56)</f>
        <v>0</v>
      </c>
      <c r="AW57" s="880">
        <f t="shared" si="72"/>
        <v>0</v>
      </c>
      <c r="AX57" s="363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36" t="s">
        <v>1626</v>
      </c>
      <c r="B58" s="6737"/>
      <c r="C58" s="3676">
        <v>0</v>
      </c>
      <c r="D58" s="3560">
        <f t="shared" si="70"/>
        <v>1</v>
      </c>
      <c r="E58" s="3677">
        <f t="shared" si="71"/>
        <v>0</v>
      </c>
      <c r="F58" s="3678">
        <f t="shared" si="71"/>
        <v>1</v>
      </c>
      <c r="G58" s="3592">
        <v>0</v>
      </c>
      <c r="H58" s="3593">
        <v>1</v>
      </c>
      <c r="I58" s="3592">
        <v>0</v>
      </c>
      <c r="J58" s="3593">
        <v>0</v>
      </c>
      <c r="K58" s="3592">
        <v>0</v>
      </c>
      <c r="L58" s="3593">
        <v>0</v>
      </c>
      <c r="M58" s="3592">
        <v>0</v>
      </c>
      <c r="N58" s="3593">
        <v>0</v>
      </c>
      <c r="O58" s="3592">
        <v>0</v>
      </c>
      <c r="P58" s="3593">
        <v>0</v>
      </c>
      <c r="Q58" s="3592">
        <v>0</v>
      </c>
      <c r="R58" s="3593">
        <v>0</v>
      </c>
      <c r="S58" s="3592">
        <v>0</v>
      </c>
      <c r="T58" s="3593">
        <v>0</v>
      </c>
      <c r="U58" s="3592">
        <v>0</v>
      </c>
      <c r="V58" s="3593">
        <v>0</v>
      </c>
      <c r="W58" s="3592">
        <v>0</v>
      </c>
      <c r="X58" s="3593">
        <v>0</v>
      </c>
      <c r="Y58" s="3592">
        <v>0</v>
      </c>
      <c r="Z58" s="3593">
        <v>0</v>
      </c>
      <c r="AA58" s="3592">
        <v>0</v>
      </c>
      <c r="AB58" s="3593">
        <v>0</v>
      </c>
      <c r="AC58" s="3592">
        <v>0</v>
      </c>
      <c r="AD58" s="3593">
        <v>0</v>
      </c>
      <c r="AE58" s="3592">
        <v>0</v>
      </c>
      <c r="AF58" s="3593">
        <v>0</v>
      </c>
      <c r="AG58" s="3592">
        <v>0</v>
      </c>
      <c r="AH58" s="3593">
        <v>0</v>
      </c>
      <c r="AI58" s="3592">
        <v>0</v>
      </c>
      <c r="AJ58" s="3593">
        <v>0</v>
      </c>
      <c r="AK58" s="3592">
        <v>0</v>
      </c>
      <c r="AL58" s="3593">
        <v>0</v>
      </c>
      <c r="AM58" s="3592">
        <v>0</v>
      </c>
      <c r="AN58" s="3593">
        <v>0</v>
      </c>
      <c r="AO58" s="3592">
        <v>0</v>
      </c>
      <c r="AP58" s="3597">
        <v>0</v>
      </c>
      <c r="AQ58" s="3598">
        <v>0</v>
      </c>
      <c r="AR58" s="3599">
        <v>0</v>
      </c>
      <c r="AS58" s="3599">
        <v>0</v>
      </c>
      <c r="AT58" s="3599">
        <v>0</v>
      </c>
      <c r="AU58" s="3599">
        <v>0</v>
      </c>
      <c r="AV58" s="3599">
        <v>0</v>
      </c>
      <c r="AW58" s="3599">
        <v>0</v>
      </c>
      <c r="AX58" s="3600">
        <v>0</v>
      </c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736"/>
      <c r="B59" s="6737"/>
      <c r="C59" s="3452" t="s">
        <v>1627</v>
      </c>
      <c r="D59" s="3561">
        <f t="shared" si="70"/>
        <v>2</v>
      </c>
      <c r="E59" s="3679">
        <f t="shared" si="71"/>
        <v>1</v>
      </c>
      <c r="F59" s="3680">
        <f t="shared" si="71"/>
        <v>1</v>
      </c>
      <c r="G59" s="3614">
        <v>0</v>
      </c>
      <c r="H59" s="3615">
        <v>1</v>
      </c>
      <c r="I59" s="3614">
        <v>1</v>
      </c>
      <c r="J59" s="3615">
        <v>0</v>
      </c>
      <c r="K59" s="3614">
        <v>0</v>
      </c>
      <c r="L59" s="3615">
        <v>0</v>
      </c>
      <c r="M59" s="3614">
        <v>0</v>
      </c>
      <c r="N59" s="3615">
        <v>0</v>
      </c>
      <c r="O59" s="3614">
        <v>0</v>
      </c>
      <c r="P59" s="3615">
        <v>0</v>
      </c>
      <c r="Q59" s="3614">
        <v>0</v>
      </c>
      <c r="R59" s="3615">
        <v>0</v>
      </c>
      <c r="S59" s="3614">
        <v>0</v>
      </c>
      <c r="T59" s="3615">
        <v>0</v>
      </c>
      <c r="U59" s="3614">
        <v>0</v>
      </c>
      <c r="V59" s="3615">
        <v>0</v>
      </c>
      <c r="W59" s="3614">
        <v>0</v>
      </c>
      <c r="X59" s="3615">
        <v>0</v>
      </c>
      <c r="Y59" s="3614">
        <v>0</v>
      </c>
      <c r="Z59" s="3615">
        <v>0</v>
      </c>
      <c r="AA59" s="3614">
        <v>0</v>
      </c>
      <c r="AB59" s="3615">
        <v>0</v>
      </c>
      <c r="AC59" s="3614">
        <v>0</v>
      </c>
      <c r="AD59" s="3615">
        <v>0</v>
      </c>
      <c r="AE59" s="3614">
        <v>0</v>
      </c>
      <c r="AF59" s="3615">
        <v>0</v>
      </c>
      <c r="AG59" s="3614">
        <v>0</v>
      </c>
      <c r="AH59" s="3615">
        <v>0</v>
      </c>
      <c r="AI59" s="3614">
        <v>0</v>
      </c>
      <c r="AJ59" s="3615">
        <v>0</v>
      </c>
      <c r="AK59" s="3614">
        <v>0</v>
      </c>
      <c r="AL59" s="3615">
        <v>0</v>
      </c>
      <c r="AM59" s="3614">
        <v>0</v>
      </c>
      <c r="AN59" s="3615">
        <v>0</v>
      </c>
      <c r="AO59" s="3614">
        <v>0</v>
      </c>
      <c r="AP59" s="3618">
        <v>0</v>
      </c>
      <c r="AQ59" s="3619">
        <v>0</v>
      </c>
      <c r="AR59" s="3611">
        <v>0</v>
      </c>
      <c r="AS59" s="3611">
        <v>0</v>
      </c>
      <c r="AT59" s="3611">
        <v>0</v>
      </c>
      <c r="AU59" s="3611">
        <v>0</v>
      </c>
      <c r="AV59" s="3611">
        <v>0</v>
      </c>
      <c r="AW59" s="3611">
        <v>0</v>
      </c>
      <c r="AX59" s="3620">
        <v>0</v>
      </c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736"/>
      <c r="B60" s="6737"/>
      <c r="C60" s="3452" t="s">
        <v>1628</v>
      </c>
      <c r="D60" s="3561">
        <f t="shared" si="70"/>
        <v>4</v>
      </c>
      <c r="E60" s="3679">
        <f>SUM(G60+I60+K60+M60+O60+Q60+S60+U60+W60+Y60+AA60+AC60+AE60+AG60+AI60+AK60+AM60+AO60)</f>
        <v>0</v>
      </c>
      <c r="F60" s="3680">
        <f>SUM(H60+J60+L60+N60+P60+R60+T60+V60+X60+Z60+AB60+AD60+AF60+AH60+AJ60+AL60+AN60+AP60)</f>
        <v>4</v>
      </c>
      <c r="G60" s="5607"/>
      <c r="H60" s="5608"/>
      <c r="I60" s="3614">
        <v>0</v>
      </c>
      <c r="J60" s="3615">
        <v>3</v>
      </c>
      <c r="K60" s="3614">
        <v>0</v>
      </c>
      <c r="L60" s="3615">
        <v>1</v>
      </c>
      <c r="M60" s="3614">
        <v>0</v>
      </c>
      <c r="N60" s="3615">
        <v>0</v>
      </c>
      <c r="O60" s="3614">
        <v>0</v>
      </c>
      <c r="P60" s="3615">
        <v>0</v>
      </c>
      <c r="Q60" s="3614">
        <v>0</v>
      </c>
      <c r="R60" s="3615">
        <v>0</v>
      </c>
      <c r="S60" s="3614">
        <v>0</v>
      </c>
      <c r="T60" s="3615">
        <v>0</v>
      </c>
      <c r="U60" s="3614">
        <v>0</v>
      </c>
      <c r="V60" s="3615">
        <v>0</v>
      </c>
      <c r="W60" s="3614">
        <v>0</v>
      </c>
      <c r="X60" s="3615">
        <v>0</v>
      </c>
      <c r="Y60" s="3614">
        <v>0</v>
      </c>
      <c r="Z60" s="3615">
        <v>0</v>
      </c>
      <c r="AA60" s="3614">
        <v>0</v>
      </c>
      <c r="AB60" s="3615">
        <v>0</v>
      </c>
      <c r="AC60" s="3614">
        <v>0</v>
      </c>
      <c r="AD60" s="3615">
        <v>0</v>
      </c>
      <c r="AE60" s="3614">
        <v>0</v>
      </c>
      <c r="AF60" s="3615">
        <v>0</v>
      </c>
      <c r="AG60" s="3614">
        <v>0</v>
      </c>
      <c r="AH60" s="3615">
        <v>0</v>
      </c>
      <c r="AI60" s="3614">
        <v>0</v>
      </c>
      <c r="AJ60" s="3615">
        <v>0</v>
      </c>
      <c r="AK60" s="3614">
        <v>0</v>
      </c>
      <c r="AL60" s="3615">
        <v>0</v>
      </c>
      <c r="AM60" s="3614">
        <v>0</v>
      </c>
      <c r="AN60" s="3615">
        <v>0</v>
      </c>
      <c r="AO60" s="3614">
        <v>0</v>
      </c>
      <c r="AP60" s="3618">
        <v>0</v>
      </c>
      <c r="AQ60" s="3619">
        <v>0</v>
      </c>
      <c r="AR60" s="3611">
        <v>0</v>
      </c>
      <c r="AS60" s="3611">
        <v>0</v>
      </c>
      <c r="AT60" s="3611">
        <v>0</v>
      </c>
      <c r="AU60" s="3611">
        <v>0</v>
      </c>
      <c r="AV60" s="3611">
        <v>0</v>
      </c>
      <c r="AW60" s="3611">
        <v>0</v>
      </c>
      <c r="AX60" s="3620">
        <v>0</v>
      </c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736"/>
      <c r="B61" s="6737"/>
      <c r="C61" s="3452" t="s">
        <v>1629</v>
      </c>
      <c r="D61" s="3561">
        <f t="shared" si="70"/>
        <v>30</v>
      </c>
      <c r="E61" s="3679">
        <f t="shared" si="71"/>
        <v>17</v>
      </c>
      <c r="F61" s="3680">
        <f t="shared" si="71"/>
        <v>13</v>
      </c>
      <c r="G61" s="5607"/>
      <c r="H61" s="5608"/>
      <c r="I61" s="5607"/>
      <c r="J61" s="5608"/>
      <c r="K61" s="3614">
        <v>0</v>
      </c>
      <c r="L61" s="3615">
        <v>0</v>
      </c>
      <c r="M61" s="3614">
        <v>2</v>
      </c>
      <c r="N61" s="3615">
        <v>1</v>
      </c>
      <c r="O61" s="3614">
        <v>4</v>
      </c>
      <c r="P61" s="3615">
        <v>0</v>
      </c>
      <c r="Q61" s="3614">
        <v>2</v>
      </c>
      <c r="R61" s="3615">
        <v>0</v>
      </c>
      <c r="S61" s="3614">
        <v>3</v>
      </c>
      <c r="T61" s="3615">
        <v>3</v>
      </c>
      <c r="U61" s="3614">
        <v>1</v>
      </c>
      <c r="V61" s="3615">
        <v>1</v>
      </c>
      <c r="W61" s="3614">
        <v>3</v>
      </c>
      <c r="X61" s="3615">
        <v>2</v>
      </c>
      <c r="Y61" s="3614">
        <v>2</v>
      </c>
      <c r="Z61" s="3615">
        <v>3</v>
      </c>
      <c r="AA61" s="3614">
        <v>0</v>
      </c>
      <c r="AB61" s="3615">
        <v>0</v>
      </c>
      <c r="AC61" s="3614">
        <v>0</v>
      </c>
      <c r="AD61" s="3615">
        <v>1</v>
      </c>
      <c r="AE61" s="3614">
        <v>0</v>
      </c>
      <c r="AF61" s="3615">
        <v>2</v>
      </c>
      <c r="AG61" s="3614">
        <v>0</v>
      </c>
      <c r="AH61" s="3615">
        <v>0</v>
      </c>
      <c r="AI61" s="3614">
        <v>0</v>
      </c>
      <c r="AJ61" s="3615">
        <v>0</v>
      </c>
      <c r="AK61" s="3614">
        <v>0</v>
      </c>
      <c r="AL61" s="3615">
        <v>0</v>
      </c>
      <c r="AM61" s="3614">
        <v>0</v>
      </c>
      <c r="AN61" s="3615">
        <v>0</v>
      </c>
      <c r="AO61" s="3614">
        <v>0</v>
      </c>
      <c r="AP61" s="3618">
        <v>0</v>
      </c>
      <c r="AQ61" s="3619">
        <v>1</v>
      </c>
      <c r="AR61" s="3611">
        <v>3</v>
      </c>
      <c r="AS61" s="3611">
        <v>0</v>
      </c>
      <c r="AT61" s="3611">
        <v>1</v>
      </c>
      <c r="AU61" s="3611">
        <v>0</v>
      </c>
      <c r="AV61" s="3611">
        <v>0</v>
      </c>
      <c r="AW61" s="3611">
        <v>0</v>
      </c>
      <c r="AX61" s="3620">
        <v>0</v>
      </c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710"/>
      <c r="B62" s="6712"/>
      <c r="C62" s="3453" t="s">
        <v>1630</v>
      </c>
      <c r="D62" s="3624">
        <f t="shared" si="70"/>
        <v>2</v>
      </c>
      <c r="E62" s="3664">
        <f>SUM(G62+I62+K62+M62+O62+Q62+S62+U62+W62+Y62+AA62+AC62+AE62+AG62+AI62+AK62+AM62+AO62)</f>
        <v>1</v>
      </c>
      <c r="F62" s="3681">
        <f>SUM(H62+J62+L62+N62+P62+R62+T62+V62+X62+Z62+AB62+AD62+AF62+AH62+AJ62+AL62+AN62+AP62)</f>
        <v>1</v>
      </c>
      <c r="G62" s="5609"/>
      <c r="H62" s="5610"/>
      <c r="I62" s="5609"/>
      <c r="J62" s="5610"/>
      <c r="K62" s="3625">
        <v>0</v>
      </c>
      <c r="L62" s="3667">
        <v>0</v>
      </c>
      <c r="M62" s="3625">
        <v>0</v>
      </c>
      <c r="N62" s="3667">
        <v>0</v>
      </c>
      <c r="O62" s="3625">
        <v>0</v>
      </c>
      <c r="P62" s="3667">
        <v>0</v>
      </c>
      <c r="Q62" s="3625">
        <v>0</v>
      </c>
      <c r="R62" s="3667">
        <v>0</v>
      </c>
      <c r="S62" s="3625">
        <v>0</v>
      </c>
      <c r="T62" s="3667">
        <v>0</v>
      </c>
      <c r="U62" s="3625">
        <v>0</v>
      </c>
      <c r="V62" s="3667">
        <v>0</v>
      </c>
      <c r="W62" s="3625">
        <v>0</v>
      </c>
      <c r="X62" s="3667">
        <v>0</v>
      </c>
      <c r="Y62" s="3625">
        <v>1</v>
      </c>
      <c r="Z62" s="3667">
        <v>1</v>
      </c>
      <c r="AA62" s="3625">
        <v>0</v>
      </c>
      <c r="AB62" s="3667">
        <v>0</v>
      </c>
      <c r="AC62" s="3625">
        <v>0</v>
      </c>
      <c r="AD62" s="3667">
        <v>0</v>
      </c>
      <c r="AE62" s="3625">
        <v>0</v>
      </c>
      <c r="AF62" s="3667">
        <v>0</v>
      </c>
      <c r="AG62" s="3625">
        <v>0</v>
      </c>
      <c r="AH62" s="3667">
        <v>0</v>
      </c>
      <c r="AI62" s="3625">
        <v>0</v>
      </c>
      <c r="AJ62" s="3667">
        <v>0</v>
      </c>
      <c r="AK62" s="3625">
        <v>0</v>
      </c>
      <c r="AL62" s="3667">
        <v>0</v>
      </c>
      <c r="AM62" s="3625">
        <v>0</v>
      </c>
      <c r="AN62" s="3667">
        <v>0</v>
      </c>
      <c r="AO62" s="3625">
        <v>0</v>
      </c>
      <c r="AP62" s="3670">
        <v>0</v>
      </c>
      <c r="AQ62" s="3671">
        <v>0</v>
      </c>
      <c r="AR62" s="3672">
        <v>0</v>
      </c>
      <c r="AS62" s="3672">
        <v>0</v>
      </c>
      <c r="AT62" s="3672">
        <v>0</v>
      </c>
      <c r="AU62" s="3672">
        <v>0</v>
      </c>
      <c r="AV62" s="3672">
        <v>0</v>
      </c>
      <c r="AW62" s="3672">
        <v>0</v>
      </c>
      <c r="AX62" s="3665">
        <v>0</v>
      </c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47"/>
      <c r="C63" s="6687"/>
      <c r="D63" s="3635">
        <f>SUM(D58:D62)</f>
        <v>39</v>
      </c>
      <c r="E63" s="880">
        <f>SUM(E58:E62)</f>
        <v>19</v>
      </c>
      <c r="F63" s="882">
        <f>SUM(F58:F62)</f>
        <v>20</v>
      </c>
      <c r="G63" s="3635">
        <f t="shared" ref="G63:AX63" si="83">SUM(G58:G62)</f>
        <v>0</v>
      </c>
      <c r="H63" s="3673">
        <f t="shared" si="83"/>
        <v>2</v>
      </c>
      <c r="I63" s="3635">
        <f t="shared" si="83"/>
        <v>1</v>
      </c>
      <c r="J63" s="3673">
        <f t="shared" si="83"/>
        <v>3</v>
      </c>
      <c r="K63" s="3635">
        <f t="shared" si="83"/>
        <v>0</v>
      </c>
      <c r="L63" s="3673">
        <f t="shared" si="83"/>
        <v>1</v>
      </c>
      <c r="M63" s="3635">
        <f t="shared" si="83"/>
        <v>2</v>
      </c>
      <c r="N63" s="3673">
        <f t="shared" si="83"/>
        <v>1</v>
      </c>
      <c r="O63" s="3635">
        <f t="shared" si="83"/>
        <v>4</v>
      </c>
      <c r="P63" s="3673">
        <f t="shared" si="83"/>
        <v>0</v>
      </c>
      <c r="Q63" s="3635">
        <f t="shared" si="83"/>
        <v>2</v>
      </c>
      <c r="R63" s="3673">
        <f t="shared" si="83"/>
        <v>0</v>
      </c>
      <c r="S63" s="3635">
        <f t="shared" si="83"/>
        <v>3</v>
      </c>
      <c r="T63" s="882">
        <f t="shared" si="83"/>
        <v>3</v>
      </c>
      <c r="U63" s="3635">
        <f t="shared" si="83"/>
        <v>1</v>
      </c>
      <c r="V63" s="3673">
        <f t="shared" si="83"/>
        <v>1</v>
      </c>
      <c r="W63" s="3635">
        <f t="shared" si="83"/>
        <v>3</v>
      </c>
      <c r="X63" s="3673">
        <f t="shared" si="83"/>
        <v>2</v>
      </c>
      <c r="Y63" s="3635">
        <f t="shared" si="83"/>
        <v>3</v>
      </c>
      <c r="Z63" s="3673">
        <f t="shared" si="83"/>
        <v>4</v>
      </c>
      <c r="AA63" s="3635">
        <f t="shared" si="83"/>
        <v>0</v>
      </c>
      <c r="AB63" s="3673">
        <f t="shared" si="83"/>
        <v>0</v>
      </c>
      <c r="AC63" s="3635">
        <f t="shared" si="83"/>
        <v>0</v>
      </c>
      <c r="AD63" s="3673">
        <f t="shared" si="83"/>
        <v>1</v>
      </c>
      <c r="AE63" s="3635">
        <f t="shared" si="83"/>
        <v>0</v>
      </c>
      <c r="AF63" s="3673">
        <f t="shared" si="83"/>
        <v>2</v>
      </c>
      <c r="AG63" s="3635">
        <f t="shared" si="83"/>
        <v>0</v>
      </c>
      <c r="AH63" s="3673">
        <f t="shared" si="83"/>
        <v>0</v>
      </c>
      <c r="AI63" s="3635">
        <f t="shared" si="83"/>
        <v>0</v>
      </c>
      <c r="AJ63" s="3673">
        <f t="shared" si="83"/>
        <v>0</v>
      </c>
      <c r="AK63" s="3635">
        <f t="shared" si="83"/>
        <v>0</v>
      </c>
      <c r="AL63" s="3673">
        <f t="shared" si="83"/>
        <v>0</v>
      </c>
      <c r="AM63" s="3635">
        <f t="shared" si="83"/>
        <v>0</v>
      </c>
      <c r="AN63" s="3673">
        <f t="shared" si="83"/>
        <v>0</v>
      </c>
      <c r="AO63" s="3635">
        <f t="shared" si="83"/>
        <v>0</v>
      </c>
      <c r="AP63" s="3674">
        <f t="shared" si="83"/>
        <v>0</v>
      </c>
      <c r="AQ63" s="3675">
        <f t="shared" si="83"/>
        <v>1</v>
      </c>
      <c r="AR63" s="880">
        <f t="shared" si="83"/>
        <v>3</v>
      </c>
      <c r="AS63" s="880">
        <f t="shared" si="83"/>
        <v>0</v>
      </c>
      <c r="AT63" s="880">
        <f t="shared" si="83"/>
        <v>1</v>
      </c>
      <c r="AU63" s="880">
        <f t="shared" si="83"/>
        <v>0</v>
      </c>
      <c r="AV63" s="880">
        <f>SUM(AV58:AV62)</f>
        <v>0</v>
      </c>
      <c r="AW63" s="880">
        <f t="shared" si="83"/>
        <v>0</v>
      </c>
      <c r="AX63" s="3636">
        <f t="shared" si="83"/>
        <v>0</v>
      </c>
    </row>
    <row r="64" spans="1:100" ht="15" customHeight="1" x14ac:dyDescent="0.25">
      <c r="A64" s="6636" t="s">
        <v>1631</v>
      </c>
      <c r="B64" s="637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/>
      <c r="AB64" s="3658"/>
      <c r="AC64" s="3689"/>
      <c r="AD64" s="3690"/>
      <c r="AE64" s="3630"/>
      <c r="AF64" s="3691"/>
      <c r="AG64" s="3630"/>
      <c r="AH64" s="3691"/>
      <c r="AI64" s="3660"/>
      <c r="AJ64" s="3658"/>
      <c r="AK64" s="3655"/>
      <c r="AL64" s="3658"/>
      <c r="AM64" s="3689"/>
      <c r="AN64" s="3690"/>
      <c r="AO64" s="3660"/>
      <c r="AP64" s="3597"/>
      <c r="AQ64" s="3692"/>
      <c r="AR64" s="3663"/>
      <c r="AS64" s="3663"/>
      <c r="AT64" s="3693"/>
      <c r="AU64" s="3663"/>
      <c r="AV64" s="3663"/>
      <c r="AW64" s="3693"/>
      <c r="AX64" s="3694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37"/>
      <c r="B65" s="6375"/>
      <c r="C65" s="3452" t="s">
        <v>1632</v>
      </c>
      <c r="D65" s="3654">
        <f>SUM(E65:F65)</f>
        <v>3</v>
      </c>
      <c r="E65" s="3682">
        <f t="shared" si="84"/>
        <v>0</v>
      </c>
      <c r="F65" s="3683">
        <f t="shared" si="84"/>
        <v>3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>
        <v>0</v>
      </c>
      <c r="AB65" s="3658">
        <v>0</v>
      </c>
      <c r="AC65" s="3655">
        <v>0</v>
      </c>
      <c r="AD65" s="3658">
        <v>1</v>
      </c>
      <c r="AE65" s="3660">
        <v>0</v>
      </c>
      <c r="AF65" s="3658">
        <v>2</v>
      </c>
      <c r="AG65" s="3660">
        <v>0</v>
      </c>
      <c r="AH65" s="3658">
        <v>0</v>
      </c>
      <c r="AI65" s="3660">
        <v>0</v>
      </c>
      <c r="AJ65" s="3658">
        <v>0</v>
      </c>
      <c r="AK65" s="3655">
        <v>0</v>
      </c>
      <c r="AL65" s="3658">
        <v>0</v>
      </c>
      <c r="AM65" s="3655">
        <v>0</v>
      </c>
      <c r="AN65" s="3658">
        <v>0</v>
      </c>
      <c r="AO65" s="3660">
        <v>0</v>
      </c>
      <c r="AP65" s="3661">
        <v>0</v>
      </c>
      <c r="AQ65" s="3662">
        <v>0</v>
      </c>
      <c r="AR65" s="3663">
        <v>3</v>
      </c>
      <c r="AS65" s="3663">
        <v>0</v>
      </c>
      <c r="AT65" s="3663">
        <v>0</v>
      </c>
      <c r="AU65" s="3663">
        <v>0</v>
      </c>
      <c r="AV65" s="3663">
        <v>0</v>
      </c>
      <c r="AW65" s="3663">
        <v>0</v>
      </c>
      <c r="AX65" s="3656">
        <v>0</v>
      </c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38"/>
      <c r="B66" s="6739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/>
      <c r="AB66" s="3658"/>
      <c r="AC66" s="3655"/>
      <c r="AD66" s="3658"/>
      <c r="AE66" s="3660"/>
      <c r="AF66" s="3658"/>
      <c r="AG66" s="3660"/>
      <c r="AH66" s="3658"/>
      <c r="AI66" s="3660"/>
      <c r="AJ66" s="3658"/>
      <c r="AK66" s="3655"/>
      <c r="AL66" s="3658"/>
      <c r="AM66" s="3625"/>
      <c r="AN66" s="3667"/>
      <c r="AO66" s="3660"/>
      <c r="AP66" s="3661"/>
      <c r="AQ66" s="3671"/>
      <c r="AR66" s="3663"/>
      <c r="AS66" s="3663"/>
      <c r="AT66" s="3663"/>
      <c r="AU66" s="3663"/>
      <c r="AV66" s="3663"/>
      <c r="AW66" s="3663"/>
      <c r="AX66" s="3656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66" t="s">
        <v>77</v>
      </c>
      <c r="B67" s="6467"/>
      <c r="C67" s="6687"/>
      <c r="D67" s="3635">
        <f>SUM(D64:D66)</f>
        <v>3</v>
      </c>
      <c r="E67" s="880">
        <f>SUM(E64:E66)</f>
        <v>0</v>
      </c>
      <c r="F67" s="3636">
        <f>SUM(F64:F66)</f>
        <v>3</v>
      </c>
      <c r="G67" s="6682"/>
      <c r="H67" s="6683"/>
      <c r="I67" s="6683"/>
      <c r="J67" s="6683"/>
      <c r="K67" s="6683"/>
      <c r="L67" s="6683"/>
      <c r="M67" s="6683"/>
      <c r="N67" s="6683"/>
      <c r="O67" s="6683"/>
      <c r="P67" s="6683"/>
      <c r="Q67" s="6683"/>
      <c r="R67" s="6683"/>
      <c r="S67" s="6683"/>
      <c r="T67" s="6683"/>
      <c r="U67" s="6683"/>
      <c r="V67" s="6683"/>
      <c r="W67" s="6683"/>
      <c r="X67" s="6683"/>
      <c r="Y67" s="6683"/>
      <c r="Z67" s="6684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1</v>
      </c>
      <c r="AE67" s="3673">
        <f t="shared" si="94"/>
        <v>0</v>
      </c>
      <c r="AF67" s="882">
        <f t="shared" si="94"/>
        <v>2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3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7" t="s">
        <v>1635</v>
      </c>
      <c r="B69" s="6223"/>
      <c r="C69" s="6308"/>
      <c r="D69" s="6793" t="s">
        <v>1636</v>
      </c>
      <c r="E69" s="6794"/>
      <c r="F69" s="6794"/>
      <c r="G69" s="6794"/>
      <c r="H69" s="6795"/>
      <c r="I69" s="6793" t="s">
        <v>1637</v>
      </c>
      <c r="J69" s="6794"/>
      <c r="K69" s="6794"/>
      <c r="L69" s="6794"/>
      <c r="M69" s="6796"/>
      <c r="N69" s="6552" t="s">
        <v>1638</v>
      </c>
    </row>
    <row r="70" spans="1:100" ht="22.5" customHeight="1" x14ac:dyDescent="0.25">
      <c r="A70" s="6482"/>
      <c r="B70" s="6481"/>
      <c r="C70" s="6645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97"/>
    </row>
    <row r="71" spans="1:100" ht="15" customHeight="1" x14ac:dyDescent="0.25">
      <c r="A71" s="6798" t="s">
        <v>1641</v>
      </c>
      <c r="B71" s="6799"/>
      <c r="C71" s="6799"/>
      <c r="D71" s="3705">
        <f>SUM(E71:H71)</f>
        <v>0</v>
      </c>
      <c r="E71" s="669"/>
      <c r="F71" s="791"/>
      <c r="G71" s="791"/>
      <c r="H71" s="671"/>
      <c r="I71" s="26">
        <f>SUM(J71:M71)</f>
        <v>0</v>
      </c>
      <c r="J71" s="669"/>
      <c r="K71" s="791"/>
      <c r="L71" s="791"/>
      <c r="M71" s="789"/>
      <c r="N71" s="668"/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800" t="s">
        <v>1642</v>
      </c>
      <c r="B72" s="6727" t="s">
        <v>1643</v>
      </c>
      <c r="C72" s="6706"/>
      <c r="D72" s="3706">
        <f t="shared" ref="D72:D81" si="95">SUM(E72:H72)</f>
        <v>0</v>
      </c>
      <c r="E72" s="192"/>
      <c r="F72" s="594"/>
      <c r="G72" s="594"/>
      <c r="H72" s="383"/>
      <c r="I72" s="3654">
        <f>SUM(J72:M72)</f>
        <v>0</v>
      </c>
      <c r="J72" s="192"/>
      <c r="K72" s="594"/>
      <c r="L72" s="594"/>
      <c r="M72" s="384"/>
      <c r="N72" s="2"/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801"/>
      <c r="B73" s="6727" t="s">
        <v>1644</v>
      </c>
      <c r="C73" s="6706"/>
      <c r="D73" s="3706">
        <f t="shared" si="95"/>
        <v>0</v>
      </c>
      <c r="E73" s="346"/>
      <c r="F73" s="369"/>
      <c r="G73" s="369"/>
      <c r="H73" s="350"/>
      <c r="I73" s="3654">
        <f t="shared" ref="I73:I81" si="99">SUM(J73:M73)</f>
        <v>0</v>
      </c>
      <c r="J73" s="346"/>
      <c r="K73" s="369"/>
      <c r="L73" s="369"/>
      <c r="M73" s="352"/>
      <c r="N73" s="347"/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27" t="s">
        <v>1645</v>
      </c>
      <c r="B74" s="6706"/>
      <c r="C74" s="6706"/>
      <c r="D74" s="3706">
        <f t="shared" si="95"/>
        <v>0</v>
      </c>
      <c r="E74" s="346"/>
      <c r="F74" s="369"/>
      <c r="G74" s="369"/>
      <c r="H74" s="350"/>
      <c r="I74" s="3654">
        <f t="shared" si="99"/>
        <v>0</v>
      </c>
      <c r="J74" s="346"/>
      <c r="K74" s="369"/>
      <c r="L74" s="369"/>
      <c r="M74" s="352"/>
      <c r="N74" s="347"/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743" t="s">
        <v>1646</v>
      </c>
      <c r="B75" s="6744"/>
      <c r="C75" s="6744"/>
      <c r="D75" s="3706">
        <f t="shared" si="95"/>
        <v>0</v>
      </c>
      <c r="E75" s="346"/>
      <c r="F75" s="369"/>
      <c r="G75" s="369"/>
      <c r="H75" s="350"/>
      <c r="I75" s="3654">
        <f t="shared" si="99"/>
        <v>0</v>
      </c>
      <c r="J75" s="346"/>
      <c r="K75" s="369"/>
      <c r="L75" s="369"/>
      <c r="M75" s="352"/>
      <c r="N75" s="347"/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27" t="s">
        <v>1647</v>
      </c>
      <c r="B76" s="6706"/>
      <c r="C76" s="6706"/>
      <c r="D76" s="3706">
        <f t="shared" si="95"/>
        <v>0</v>
      </c>
      <c r="E76" s="346"/>
      <c r="F76" s="369"/>
      <c r="G76" s="369"/>
      <c r="H76" s="350"/>
      <c r="I76" s="3654">
        <f t="shared" si="99"/>
        <v>0</v>
      </c>
      <c r="J76" s="346"/>
      <c r="K76" s="369"/>
      <c r="L76" s="369"/>
      <c r="M76" s="352"/>
      <c r="N76" s="347"/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743" t="s">
        <v>1648</v>
      </c>
      <c r="B77" s="6744"/>
      <c r="C77" s="6744"/>
      <c r="D77" s="3706">
        <f t="shared" si="95"/>
        <v>0</v>
      </c>
      <c r="E77" s="346"/>
      <c r="F77" s="369"/>
      <c r="G77" s="369"/>
      <c r="H77" s="350"/>
      <c r="I77" s="3654">
        <f t="shared" si="99"/>
        <v>0</v>
      </c>
      <c r="J77" s="346"/>
      <c r="K77" s="369"/>
      <c r="L77" s="369"/>
      <c r="M77" s="352"/>
      <c r="N77" s="347"/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27" t="s">
        <v>1649</v>
      </c>
      <c r="B78" s="6706"/>
      <c r="C78" s="6706"/>
      <c r="D78" s="3706">
        <f t="shared" si="95"/>
        <v>0</v>
      </c>
      <c r="E78" s="346"/>
      <c r="F78" s="369"/>
      <c r="G78" s="369"/>
      <c r="H78" s="350"/>
      <c r="I78" s="3654">
        <f t="shared" si="99"/>
        <v>0</v>
      </c>
      <c r="J78" s="346"/>
      <c r="K78" s="369"/>
      <c r="L78" s="369"/>
      <c r="M78" s="352"/>
      <c r="N78" s="347"/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27" t="s">
        <v>1650</v>
      </c>
      <c r="B79" s="6706"/>
      <c r="C79" s="6706"/>
      <c r="D79" s="3706">
        <f t="shared" si="95"/>
        <v>0</v>
      </c>
      <c r="E79" s="346"/>
      <c r="F79" s="369"/>
      <c r="G79" s="369"/>
      <c r="H79" s="350"/>
      <c r="I79" s="3654">
        <f t="shared" si="99"/>
        <v>0</v>
      </c>
      <c r="J79" s="346"/>
      <c r="K79" s="369"/>
      <c r="L79" s="369"/>
      <c r="M79" s="352"/>
      <c r="N79" s="347"/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27" t="s">
        <v>1651</v>
      </c>
      <c r="B80" s="6706"/>
      <c r="C80" s="6706"/>
      <c r="D80" s="3706">
        <f t="shared" si="95"/>
        <v>0</v>
      </c>
      <c r="E80" s="346"/>
      <c r="F80" s="369"/>
      <c r="G80" s="369"/>
      <c r="H80" s="350"/>
      <c r="I80" s="3654">
        <f t="shared" si="99"/>
        <v>0</v>
      </c>
      <c r="J80" s="346"/>
      <c r="K80" s="369"/>
      <c r="L80" s="369"/>
      <c r="M80" s="352"/>
      <c r="N80" s="347"/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40" t="s">
        <v>1652</v>
      </c>
      <c r="B81" s="6738"/>
      <c r="C81" s="6738"/>
      <c r="D81" s="798">
        <f t="shared" si="95"/>
        <v>0</v>
      </c>
      <c r="E81" s="380"/>
      <c r="F81" s="2911"/>
      <c r="G81" s="2911"/>
      <c r="H81" s="389"/>
      <c r="I81" s="798">
        <f t="shared" si="99"/>
        <v>0</v>
      </c>
      <c r="J81" s="380"/>
      <c r="K81" s="2911"/>
      <c r="L81" s="2911"/>
      <c r="M81" s="390"/>
      <c r="N81" s="388"/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7" t="s">
        <v>1654</v>
      </c>
      <c r="B83" s="6223"/>
      <c r="C83" s="6308"/>
      <c r="D83" s="6721" t="s">
        <v>1655</v>
      </c>
      <c r="E83" s="6266"/>
      <c r="F83" s="6694"/>
    </row>
    <row r="84" spans="1:102" ht="15" customHeight="1" x14ac:dyDescent="0.25">
      <c r="A84" s="6482"/>
      <c r="B84" s="6481"/>
      <c r="C84" s="6645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85" t="s">
        <v>1656</v>
      </c>
      <c r="B85" s="6741" t="s">
        <v>1657</v>
      </c>
      <c r="C85" s="6742"/>
      <c r="D85" s="344">
        <f>SUM(E85+F85)</f>
        <v>0</v>
      </c>
      <c r="E85" s="290"/>
      <c r="F85" s="637"/>
    </row>
    <row r="86" spans="1:102" ht="15" customHeight="1" x14ac:dyDescent="0.25">
      <c r="A86" s="6574"/>
      <c r="B86" s="6268" t="s">
        <v>1658</v>
      </c>
      <c r="C86" s="6057"/>
      <c r="D86" s="519">
        <f>SUM(E86+F86)</f>
        <v>0</v>
      </c>
      <c r="E86" s="380"/>
      <c r="F86" s="389"/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223" t="s">
        <v>1660</v>
      </c>
      <c r="B88" s="6223"/>
      <c r="C88" s="6308"/>
      <c r="D88" s="6307" t="s">
        <v>77</v>
      </c>
      <c r="E88" s="6223"/>
      <c r="F88" s="6308"/>
      <c r="G88" s="6688" t="s">
        <v>101</v>
      </c>
      <c r="H88" s="6247"/>
      <c r="I88" s="6247"/>
      <c r="J88" s="6247"/>
      <c r="K88" s="6247"/>
      <c r="L88" s="6247"/>
      <c r="M88" s="6247"/>
      <c r="N88" s="6247"/>
      <c r="O88" s="6247"/>
      <c r="P88" s="6247"/>
      <c r="Q88" s="6247"/>
      <c r="R88" s="6247"/>
      <c r="S88" s="6247"/>
      <c r="T88" s="6247"/>
      <c r="U88" s="6247"/>
      <c r="V88" s="6247"/>
      <c r="W88" s="6247"/>
      <c r="X88" s="6247"/>
      <c r="Y88" s="6247"/>
      <c r="Z88" s="6247"/>
      <c r="AA88" s="6247"/>
      <c r="AB88" s="6247"/>
      <c r="AC88" s="6247"/>
      <c r="AD88" s="6247"/>
      <c r="AE88" s="6247"/>
      <c r="AF88" s="6247"/>
      <c r="AG88" s="6247"/>
      <c r="AH88" s="6247"/>
      <c r="AI88" s="6247"/>
      <c r="AJ88" s="6247"/>
      <c r="AK88" s="6247"/>
      <c r="AL88" s="6247"/>
      <c r="AM88" s="6247"/>
      <c r="AN88" s="6689"/>
      <c r="AO88" s="6746" t="s">
        <v>1661</v>
      </c>
      <c r="AP88" s="6652" t="s">
        <v>1593</v>
      </c>
      <c r="AQ88" s="6377" t="s">
        <v>1662</v>
      </c>
      <c r="AR88" s="6377" t="s">
        <v>1663</v>
      </c>
      <c r="AS88" s="6377" t="s">
        <v>1664</v>
      </c>
      <c r="AT88" s="6745" t="s">
        <v>1665</v>
      </c>
      <c r="AU88" s="6377" t="s">
        <v>1575</v>
      </c>
      <c r="AV88" s="6377" t="s">
        <v>1576</v>
      </c>
      <c r="AW88" s="6690" t="s">
        <v>37</v>
      </c>
      <c r="AX88" s="6552" t="s">
        <v>1666</v>
      </c>
    </row>
    <row r="89" spans="1:102" ht="15" customHeight="1" x14ac:dyDescent="0.25">
      <c r="A89" s="6686"/>
      <c r="B89" s="6686"/>
      <c r="C89" s="6063"/>
      <c r="D89" s="6482"/>
      <c r="E89" s="6481"/>
      <c r="F89" s="6645"/>
      <c r="G89" s="6679" t="s">
        <v>1667</v>
      </c>
      <c r="H89" s="6693"/>
      <c r="I89" s="6688" t="s">
        <v>381</v>
      </c>
      <c r="J89" s="6277"/>
      <c r="K89" s="6688" t="s">
        <v>1577</v>
      </c>
      <c r="L89" s="6277"/>
      <c r="M89" s="6688" t="s">
        <v>383</v>
      </c>
      <c r="N89" s="6277"/>
      <c r="O89" s="6688" t="s">
        <v>384</v>
      </c>
      <c r="P89" s="6277"/>
      <c r="Q89" s="6688" t="s">
        <v>385</v>
      </c>
      <c r="R89" s="6277"/>
      <c r="S89" s="6688" t="s">
        <v>386</v>
      </c>
      <c r="T89" s="6277"/>
      <c r="U89" s="6247" t="s">
        <v>1578</v>
      </c>
      <c r="V89" s="6277"/>
      <c r="W89" s="6688" t="s">
        <v>303</v>
      </c>
      <c r="X89" s="6694"/>
      <c r="Y89" s="6688" t="s">
        <v>304</v>
      </c>
      <c r="Z89" s="6694"/>
      <c r="AA89" s="6688" t="s">
        <v>1579</v>
      </c>
      <c r="AB89" s="6694"/>
      <c r="AC89" s="6688" t="s">
        <v>1580</v>
      </c>
      <c r="AD89" s="6694"/>
      <c r="AE89" s="6688" t="s">
        <v>1581</v>
      </c>
      <c r="AF89" s="6694"/>
      <c r="AG89" s="6688" t="s">
        <v>1582</v>
      </c>
      <c r="AH89" s="6694"/>
      <c r="AI89" s="6688" t="s">
        <v>1583</v>
      </c>
      <c r="AJ89" s="6694"/>
      <c r="AK89" s="6247" t="s">
        <v>1584</v>
      </c>
      <c r="AL89" s="6694"/>
      <c r="AM89" s="6688" t="s">
        <v>938</v>
      </c>
      <c r="AN89" s="6675"/>
      <c r="AO89" s="6746"/>
      <c r="AP89" s="6652"/>
      <c r="AQ89" s="6118"/>
      <c r="AR89" s="6118"/>
      <c r="AS89" s="6118"/>
      <c r="AT89" s="6745"/>
      <c r="AU89" s="6118"/>
      <c r="AV89" s="6118"/>
      <c r="AW89" s="6691"/>
      <c r="AX89" s="6087"/>
    </row>
    <row r="90" spans="1:102" ht="15" customHeight="1" x14ac:dyDescent="0.25">
      <c r="A90" s="6481"/>
      <c r="B90" s="6481"/>
      <c r="C90" s="6645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46"/>
      <c r="AP90" s="6652"/>
      <c r="AQ90" s="5818"/>
      <c r="AR90" s="5818"/>
      <c r="AS90" s="5818"/>
      <c r="AT90" s="6745"/>
      <c r="AU90" s="5818"/>
      <c r="AV90" s="5818"/>
      <c r="AW90" s="6692"/>
      <c r="AX90" s="6797"/>
    </row>
    <row r="91" spans="1:102" ht="15" customHeight="1" x14ac:dyDescent="0.25">
      <c r="A91" s="6185" t="s">
        <v>1668</v>
      </c>
      <c r="B91" s="6646" t="s">
        <v>1669</v>
      </c>
      <c r="C91" s="664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90"/>
      <c r="B92" s="6349" t="s">
        <v>1641</v>
      </c>
      <c r="C92" s="6350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90"/>
      <c r="B93" s="6349" t="s">
        <v>1646</v>
      </c>
      <c r="C93" s="6350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90"/>
      <c r="B94" s="6349" t="s">
        <v>1670</v>
      </c>
      <c r="C94" s="6350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90"/>
      <c r="B95" s="6349" t="s">
        <v>1671</v>
      </c>
      <c r="C95" s="6350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74"/>
      <c r="B96" s="6750" t="s">
        <v>1672</v>
      </c>
      <c r="C96" s="6751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85" t="s">
        <v>1673</v>
      </c>
      <c r="B97" s="6646" t="s">
        <v>1669</v>
      </c>
      <c r="C97" s="664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90"/>
      <c r="B98" s="6349" t="s">
        <v>1641</v>
      </c>
      <c r="C98" s="6350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90"/>
      <c r="B99" s="6349" t="s">
        <v>1646</v>
      </c>
      <c r="C99" s="6350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90"/>
      <c r="B100" s="6752" t="s">
        <v>1670</v>
      </c>
      <c r="C100" s="6753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90"/>
      <c r="B101" s="6349" t="s">
        <v>1671</v>
      </c>
      <c r="C101" s="6350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74"/>
      <c r="B102" s="6648" t="s">
        <v>1674</v>
      </c>
      <c r="C102" s="664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28" t="s">
        <v>1675</v>
      </c>
      <c r="B103" s="6729"/>
      <c r="C103" s="6730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47" t="s">
        <v>1676</v>
      </c>
      <c r="B104" s="6748"/>
      <c r="C104" s="6749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47" t="s">
        <v>1677</v>
      </c>
      <c r="B105" s="6748"/>
      <c r="C105" s="6749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47" t="s">
        <v>1678</v>
      </c>
      <c r="B106" s="6748"/>
      <c r="C106" s="6749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47" t="s">
        <v>1679</v>
      </c>
      <c r="B107" s="6748"/>
      <c r="C107" s="6749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47" t="s">
        <v>1680</v>
      </c>
      <c r="B108" s="6748"/>
      <c r="C108" s="6749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47" t="s">
        <v>1681</v>
      </c>
      <c r="B109" s="6748"/>
      <c r="C109" s="6749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47" t="s">
        <v>1682</v>
      </c>
      <c r="B110" s="6748"/>
      <c r="C110" s="6749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47" t="s">
        <v>1683</v>
      </c>
      <c r="B111" s="6748"/>
      <c r="C111" s="6749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47" t="s">
        <v>1684</v>
      </c>
      <c r="B112" s="6748"/>
      <c r="C112" s="6749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47" t="s">
        <v>1685</v>
      </c>
      <c r="B113" s="6748"/>
      <c r="C113" s="6749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47" t="s">
        <v>1686</v>
      </c>
      <c r="B114" s="6748"/>
      <c r="C114" s="6749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47" t="s">
        <v>1687</v>
      </c>
      <c r="B115" s="6748"/>
      <c r="C115" s="6749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47" t="s">
        <v>1688</v>
      </c>
      <c r="B116" s="6748"/>
      <c r="C116" s="6749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47" t="s">
        <v>1689</v>
      </c>
      <c r="B117" s="6748"/>
      <c r="C117" s="6749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47" t="s">
        <v>1690</v>
      </c>
      <c r="B118" s="6748"/>
      <c r="C118" s="6749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47" t="s">
        <v>1691</v>
      </c>
      <c r="B119" s="6748"/>
      <c r="C119" s="6749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49" t="s">
        <v>1692</v>
      </c>
      <c r="B120" s="6706"/>
      <c r="C120" s="6350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17" t="s">
        <v>1693</v>
      </c>
      <c r="B121" s="6718"/>
      <c r="C121" s="6719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17" t="s">
        <v>1694</v>
      </c>
      <c r="B122" s="6718"/>
      <c r="C122" s="6719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49" t="s">
        <v>1695</v>
      </c>
      <c r="B123" s="6706"/>
      <c r="C123" s="6350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47" t="s">
        <v>1696</v>
      </c>
      <c r="B124" s="6748"/>
      <c r="C124" s="6749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47" t="s">
        <v>1697</v>
      </c>
      <c r="B125" s="6748"/>
      <c r="C125" s="6749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47" t="s">
        <v>1698</v>
      </c>
      <c r="B126" s="6748"/>
      <c r="C126" s="6749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47" t="s">
        <v>1699</v>
      </c>
      <c r="B127" s="6748"/>
      <c r="C127" s="6749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47" t="s">
        <v>1700</v>
      </c>
      <c r="B128" s="6748"/>
      <c r="C128" s="6749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47" t="s">
        <v>1701</v>
      </c>
      <c r="B129" s="6748"/>
      <c r="C129" s="6749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47" t="s">
        <v>1702</v>
      </c>
      <c r="B130" s="6748"/>
      <c r="C130" s="6749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47" t="s">
        <v>1703</v>
      </c>
      <c r="B131" s="6748"/>
      <c r="C131" s="6749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47" t="s">
        <v>1704</v>
      </c>
      <c r="B132" s="6748"/>
      <c r="C132" s="6749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47" t="s">
        <v>1705</v>
      </c>
      <c r="B133" s="6748"/>
      <c r="C133" s="6749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47" t="s">
        <v>1706</v>
      </c>
      <c r="B134" s="6748"/>
      <c r="C134" s="6749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47" t="s">
        <v>1707</v>
      </c>
      <c r="B135" s="6748"/>
      <c r="C135" s="6749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47" t="s">
        <v>1708</v>
      </c>
      <c r="B136" s="6748"/>
      <c r="C136" s="6749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47" t="s">
        <v>1709</v>
      </c>
      <c r="B137" s="6748"/>
      <c r="C137" s="6749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47" t="s">
        <v>1710</v>
      </c>
      <c r="B138" s="6748"/>
      <c r="C138" s="6749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47" t="s">
        <v>1711</v>
      </c>
      <c r="B139" s="6748"/>
      <c r="C139" s="6749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47" t="s">
        <v>1713</v>
      </c>
      <c r="B141" s="6748"/>
      <c r="C141" s="6749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48" t="s">
        <v>1714</v>
      </c>
      <c r="B142" s="6738"/>
      <c r="C142" s="664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47"/>
      <c r="C143" s="6277"/>
      <c r="D143" s="3727">
        <f t="shared" si="121"/>
        <v>0</v>
      </c>
      <c r="E143" s="3588">
        <f t="shared" si="141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0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76" t="s">
        <v>1635</v>
      </c>
      <c r="B145" s="6190" t="s">
        <v>1716</v>
      </c>
      <c r="C145" s="6186" t="s">
        <v>1717</v>
      </c>
      <c r="D145" s="6377" t="s">
        <v>1718</v>
      </c>
      <c r="E145" s="6311" t="s">
        <v>1719</v>
      </c>
      <c r="F145" s="6224" t="s">
        <v>1720</v>
      </c>
      <c r="G145" s="6377" t="s">
        <v>1721</v>
      </c>
      <c r="H145" s="6805" t="s">
        <v>1722</v>
      </c>
      <c r="I145" s="6243" t="s">
        <v>1723</v>
      </c>
      <c r="J145" s="6808" t="s">
        <v>1724</v>
      </c>
      <c r="K145" s="6809" t="s">
        <v>1725</v>
      </c>
      <c r="L145" s="6249" t="s">
        <v>1720</v>
      </c>
      <c r="M145" s="6377" t="s">
        <v>1721</v>
      </c>
      <c r="N145" s="6308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77"/>
      <c r="AR145" s="5777"/>
      <c r="AS145" s="5777"/>
      <c r="AT145" s="5777"/>
      <c r="AU145" s="5777"/>
      <c r="AV145" s="5777"/>
      <c r="AW145" s="5777"/>
      <c r="AX145" s="5777"/>
    </row>
    <row r="146" spans="1:50" ht="27" customHeight="1" x14ac:dyDescent="0.25">
      <c r="A146" s="5771"/>
      <c r="B146" s="5755"/>
      <c r="C146" s="5834"/>
      <c r="D146" s="6118"/>
      <c r="E146" s="6804"/>
      <c r="F146" s="5837"/>
      <c r="G146" s="6118"/>
      <c r="H146" s="6806"/>
      <c r="I146" s="5759"/>
      <c r="J146" s="6808"/>
      <c r="K146" s="6809"/>
      <c r="L146" s="5766"/>
      <c r="M146" s="6118"/>
      <c r="N146" s="6063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77"/>
      <c r="AR146" s="5777"/>
      <c r="AS146" s="5777"/>
      <c r="AT146" s="5777"/>
      <c r="AU146" s="5777"/>
      <c r="AV146" s="5777"/>
      <c r="AW146" s="5777"/>
      <c r="AX146" s="5777"/>
    </row>
    <row r="147" spans="1:50" ht="22.5" customHeight="1" x14ac:dyDescent="0.25">
      <c r="A147" s="6465"/>
      <c r="B147" s="6471"/>
      <c r="C147" s="6483"/>
      <c r="D147" s="5818"/>
      <c r="E147" s="5956"/>
      <c r="F147" s="6626"/>
      <c r="G147" s="5818"/>
      <c r="H147" s="6807"/>
      <c r="I147" s="6687"/>
      <c r="J147" s="6808"/>
      <c r="K147" s="6809"/>
      <c r="L147" s="5767"/>
      <c r="M147" s="5818"/>
      <c r="N147" s="6645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77"/>
      <c r="AR147" s="5777"/>
      <c r="AS147" s="5777"/>
      <c r="AT147" s="5777"/>
      <c r="AU147" s="5777"/>
      <c r="AV147" s="5777"/>
      <c r="AW147" s="5777"/>
      <c r="AX147" s="5777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4" t="s">
        <v>1728</v>
      </c>
      <c r="B160" s="6627"/>
      <c r="C160" s="6628"/>
      <c r="D160" s="5944" t="s">
        <v>77</v>
      </c>
      <c r="E160" s="6242"/>
      <c r="F160" s="6243"/>
      <c r="G160" s="6688" t="s">
        <v>1729</v>
      </c>
      <c r="H160" s="6247"/>
      <c r="I160" s="6247"/>
      <c r="J160" s="6247"/>
      <c r="K160" s="6247"/>
      <c r="L160" s="6247"/>
      <c r="M160" s="6247"/>
      <c r="N160" s="6247"/>
      <c r="O160" s="6247"/>
      <c r="P160" s="6247"/>
      <c r="Q160" s="6247"/>
      <c r="R160" s="6247"/>
      <c r="S160" s="6247"/>
      <c r="T160" s="6247"/>
      <c r="U160" s="6247"/>
      <c r="V160" s="6247"/>
      <c r="W160" s="6247"/>
      <c r="X160" s="6247"/>
      <c r="Y160" s="6247"/>
      <c r="Z160" s="6247"/>
      <c r="AA160" s="6247"/>
      <c r="AB160" s="6247"/>
      <c r="AC160" s="6247"/>
      <c r="AD160" s="6247"/>
      <c r="AE160" s="6247"/>
      <c r="AF160" s="6247"/>
      <c r="AG160" s="6247"/>
      <c r="AH160" s="6247"/>
      <c r="AI160" s="6247"/>
      <c r="AJ160" s="6247"/>
      <c r="AK160" s="6247"/>
      <c r="AL160" s="6247"/>
      <c r="AM160" s="6247"/>
      <c r="AN160" s="6247"/>
      <c r="AO160" s="6247"/>
      <c r="AP160" s="6689"/>
      <c r="AQ160" s="6746" t="s">
        <v>1661</v>
      </c>
      <c r="AR160" s="6652" t="s">
        <v>453</v>
      </c>
      <c r="AS160" s="6652" t="s">
        <v>1572</v>
      </c>
      <c r="AT160" s="6652" t="s">
        <v>1594</v>
      </c>
      <c r="AU160" s="6745" t="s">
        <v>1665</v>
      </c>
      <c r="AV160" s="6745" t="s">
        <v>1575</v>
      </c>
      <c r="AW160" s="6745" t="s">
        <v>1576</v>
      </c>
      <c r="AX160" s="6795" t="s">
        <v>37</v>
      </c>
    </row>
    <row r="161" spans="1:100" ht="18" customHeight="1" x14ac:dyDescent="0.25">
      <c r="A161" s="6755"/>
      <c r="B161" s="6756"/>
      <c r="C161" s="6757"/>
      <c r="D161" s="6466"/>
      <c r="E161" s="6467"/>
      <c r="F161" s="6687"/>
      <c r="G161" s="6679" t="s">
        <v>474</v>
      </c>
      <c r="H161" s="6693"/>
      <c r="I161" s="6688" t="s">
        <v>380</v>
      </c>
      <c r="J161" s="6277"/>
      <c r="K161" s="6247" t="s">
        <v>381</v>
      </c>
      <c r="L161" s="6277"/>
      <c r="M161" s="6688" t="s">
        <v>1577</v>
      </c>
      <c r="N161" s="6277"/>
      <c r="O161" s="6688" t="s">
        <v>383</v>
      </c>
      <c r="P161" s="6277"/>
      <c r="Q161" s="6688" t="s">
        <v>384</v>
      </c>
      <c r="R161" s="6277"/>
      <c r="S161" s="6688" t="s">
        <v>385</v>
      </c>
      <c r="T161" s="6277"/>
      <c r="U161" s="6688" t="s">
        <v>386</v>
      </c>
      <c r="V161" s="6277"/>
      <c r="W161" s="6688" t="s">
        <v>1578</v>
      </c>
      <c r="X161" s="6277"/>
      <c r="Y161" s="6688" t="s">
        <v>303</v>
      </c>
      <c r="Z161" s="6694"/>
      <c r="AA161" s="6688" t="s">
        <v>304</v>
      </c>
      <c r="AB161" s="6694"/>
      <c r="AC161" s="6688" t="s">
        <v>1579</v>
      </c>
      <c r="AD161" s="6694"/>
      <c r="AE161" s="6688" t="s">
        <v>1580</v>
      </c>
      <c r="AF161" s="6694"/>
      <c r="AG161" s="6688" t="s">
        <v>1581</v>
      </c>
      <c r="AH161" s="6694"/>
      <c r="AI161" s="6688" t="s">
        <v>1582</v>
      </c>
      <c r="AJ161" s="6694"/>
      <c r="AK161" s="6688" t="s">
        <v>1583</v>
      </c>
      <c r="AL161" s="6694"/>
      <c r="AM161" s="6688" t="s">
        <v>1584</v>
      </c>
      <c r="AN161" s="6694"/>
      <c r="AO161" s="6688" t="s">
        <v>938</v>
      </c>
      <c r="AP161" s="6675"/>
      <c r="AQ161" s="6746"/>
      <c r="AR161" s="6652"/>
      <c r="AS161" s="6652"/>
      <c r="AT161" s="6652"/>
      <c r="AU161" s="6745"/>
      <c r="AV161" s="6745"/>
      <c r="AW161" s="6745"/>
      <c r="AX161" s="6795"/>
    </row>
    <row r="162" spans="1:100" ht="15" customHeight="1" x14ac:dyDescent="0.25">
      <c r="A162" s="6758"/>
      <c r="B162" s="6629"/>
      <c r="C162" s="6696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46"/>
      <c r="AR162" s="6652"/>
      <c r="AS162" s="6652"/>
      <c r="AT162" s="6652"/>
      <c r="AU162" s="6745"/>
      <c r="AV162" s="6745"/>
      <c r="AW162" s="6745"/>
      <c r="AX162" s="6795"/>
    </row>
    <row r="163" spans="1:100" ht="15" customHeight="1" x14ac:dyDescent="0.25">
      <c r="A163" s="6759" t="s">
        <v>1731</v>
      </c>
      <c r="B163" s="6760"/>
      <c r="C163" s="6761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47" t="s">
        <v>4343</v>
      </c>
      <c r="B164" s="6748"/>
      <c r="C164" s="6749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49" t="s">
        <v>1732</v>
      </c>
      <c r="B165" s="6706"/>
      <c r="C165" s="6350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17" t="s">
        <v>1733</v>
      </c>
      <c r="B166" s="6718"/>
      <c r="C166" s="6719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17" t="s">
        <v>1734</v>
      </c>
      <c r="B167" s="6718"/>
      <c r="C167" s="6719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17" t="s">
        <v>4344</v>
      </c>
      <c r="B168" s="6718"/>
      <c r="C168" s="6719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17" t="s">
        <v>1735</v>
      </c>
      <c r="B169" s="6718"/>
      <c r="C169" s="6719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17" t="s">
        <v>1736</v>
      </c>
      <c r="B170" s="6718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49" t="s">
        <v>1737</v>
      </c>
      <c r="B171" s="6706"/>
      <c r="C171" s="6350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802" t="s">
        <v>1738</v>
      </c>
      <c r="B172" s="6802"/>
      <c r="C172" s="6803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47"/>
      <c r="C174" s="6277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7" t="s">
        <v>1741</v>
      </c>
      <c r="B176" s="6223"/>
      <c r="C176" s="6308"/>
      <c r="D176" s="5944" t="s">
        <v>77</v>
      </c>
      <c r="E176" s="6242"/>
      <c r="F176" s="6243"/>
      <c r="G176" s="6688" t="s">
        <v>101</v>
      </c>
      <c r="H176" s="6247"/>
      <c r="I176" s="6247"/>
      <c r="J176" s="6247"/>
      <c r="K176" s="6247"/>
      <c r="L176" s="6247"/>
      <c r="M176" s="6247"/>
      <c r="N176" s="6247"/>
      <c r="O176" s="6247"/>
      <c r="P176" s="6247"/>
      <c r="Q176" s="6247"/>
      <c r="R176" s="6247"/>
      <c r="S176" s="6247"/>
      <c r="T176" s="6247"/>
      <c r="U176" s="6247"/>
      <c r="V176" s="6247"/>
      <c r="W176" s="6247"/>
      <c r="X176" s="6247"/>
      <c r="Y176" s="6247"/>
      <c r="Z176" s="6247"/>
      <c r="AA176" s="6247"/>
      <c r="AB176" s="6247"/>
      <c r="AC176" s="6247"/>
      <c r="AD176" s="6247"/>
      <c r="AE176" s="6247"/>
      <c r="AF176" s="6247"/>
      <c r="AG176" s="6247"/>
      <c r="AH176" s="6247"/>
      <c r="AI176" s="6247"/>
      <c r="AJ176" s="6247"/>
      <c r="AK176" s="6247"/>
      <c r="AL176" s="6247"/>
      <c r="AM176" s="6247"/>
      <c r="AN176" s="6247"/>
      <c r="AO176" s="6247"/>
      <c r="AP176" s="6277"/>
      <c r="AQ176" s="6249" t="s">
        <v>1594</v>
      </c>
      <c r="AR176" s="6695" t="s">
        <v>1573</v>
      </c>
      <c r="AS176" s="6745" t="s">
        <v>1575</v>
      </c>
      <c r="AT176" s="6745" t="s">
        <v>1576</v>
      </c>
      <c r="AU176" s="6690" t="s">
        <v>37</v>
      </c>
      <c r="AV176" s="6690" t="s">
        <v>1742</v>
      </c>
      <c r="AW176" s="6690" t="s">
        <v>1574</v>
      </c>
      <c r="AX176" s="6552" t="s">
        <v>322</v>
      </c>
    </row>
    <row r="177" spans="1:100" ht="15" customHeight="1" x14ac:dyDescent="0.25">
      <c r="A177" s="6559"/>
      <c r="B177" s="6686"/>
      <c r="C177" s="6063"/>
      <c r="D177" s="5776"/>
      <c r="E177" s="5777"/>
      <c r="F177" s="5759"/>
      <c r="G177" s="6679" t="s">
        <v>474</v>
      </c>
      <c r="H177" s="6693"/>
      <c r="I177" s="6688" t="s">
        <v>380</v>
      </c>
      <c r="J177" s="6277"/>
      <c r="K177" s="6247" t="s">
        <v>381</v>
      </c>
      <c r="L177" s="6277"/>
      <c r="M177" s="6688" t="s">
        <v>1577</v>
      </c>
      <c r="N177" s="6277"/>
      <c r="O177" s="6688" t="s">
        <v>383</v>
      </c>
      <c r="P177" s="6277"/>
      <c r="Q177" s="6688" t="s">
        <v>384</v>
      </c>
      <c r="R177" s="6277"/>
      <c r="S177" s="6688" t="s">
        <v>385</v>
      </c>
      <c r="T177" s="6277"/>
      <c r="U177" s="6688" t="s">
        <v>386</v>
      </c>
      <c r="V177" s="6277"/>
      <c r="W177" s="6688" t="s">
        <v>1578</v>
      </c>
      <c r="X177" s="6277"/>
      <c r="Y177" s="6688" t="s">
        <v>303</v>
      </c>
      <c r="Z177" s="6694"/>
      <c r="AA177" s="6688" t="s">
        <v>304</v>
      </c>
      <c r="AB177" s="6694"/>
      <c r="AC177" s="6811" t="s">
        <v>1579</v>
      </c>
      <c r="AD177" s="6812"/>
      <c r="AE177" s="6811" t="s">
        <v>1580</v>
      </c>
      <c r="AF177" s="6812"/>
      <c r="AG177" s="6811" t="s">
        <v>1581</v>
      </c>
      <c r="AH177" s="6812"/>
      <c r="AI177" s="6811" t="s">
        <v>1582</v>
      </c>
      <c r="AJ177" s="6812"/>
      <c r="AK177" s="6688" t="s">
        <v>1583</v>
      </c>
      <c r="AL177" s="6694"/>
      <c r="AM177" s="6688" t="s">
        <v>1584</v>
      </c>
      <c r="AN177" s="6694"/>
      <c r="AO177" s="6688" t="s">
        <v>938</v>
      </c>
      <c r="AP177" s="6694"/>
      <c r="AQ177" s="5766"/>
      <c r="AR177" s="6777"/>
      <c r="AS177" s="6745"/>
      <c r="AT177" s="6745"/>
      <c r="AU177" s="6691"/>
      <c r="AV177" s="6691"/>
      <c r="AW177" s="6691"/>
      <c r="AX177" s="6087"/>
    </row>
    <row r="178" spans="1:100" ht="20.25" customHeight="1" x14ac:dyDescent="0.25">
      <c r="A178" s="6482"/>
      <c r="B178" s="6481"/>
      <c r="C178" s="6645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67"/>
      <c r="AR178" s="5815"/>
      <c r="AS178" s="6745"/>
      <c r="AT178" s="6745"/>
      <c r="AU178" s="6692"/>
      <c r="AV178" s="6692"/>
      <c r="AW178" s="6692"/>
      <c r="AX178" s="6810"/>
    </row>
    <row r="179" spans="1:100" ht="15" customHeight="1" x14ac:dyDescent="0.25">
      <c r="A179" s="6185" t="s">
        <v>1743</v>
      </c>
      <c r="B179" s="6764" t="s">
        <v>1744</v>
      </c>
      <c r="C179" s="6765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90"/>
      <c r="B180" s="6717" t="s">
        <v>1643</v>
      </c>
      <c r="C180" s="6719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90"/>
      <c r="B181" s="6565" t="s">
        <v>1641</v>
      </c>
      <c r="C181" s="6566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90"/>
      <c r="B182" s="6762" t="s">
        <v>1698</v>
      </c>
      <c r="C182" s="6763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90"/>
      <c r="B183" s="6185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90"/>
      <c r="B184" s="579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90"/>
      <c r="B185" s="579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90"/>
      <c r="B186" s="579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90"/>
      <c r="B187" s="579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90"/>
      <c r="B188" s="579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90"/>
      <c r="B189" s="579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90"/>
      <c r="B190" s="579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74"/>
      <c r="B191" s="6574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85" t="s">
        <v>1754</v>
      </c>
      <c r="B192" s="6565" t="s">
        <v>1643</v>
      </c>
      <c r="C192" s="6566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90"/>
      <c r="B193" s="6717" t="s">
        <v>1755</v>
      </c>
      <c r="C193" s="6719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90"/>
      <c r="B194" s="6717" t="s">
        <v>1641</v>
      </c>
      <c r="C194" s="6719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90"/>
      <c r="B195" s="6762" t="s">
        <v>1698</v>
      </c>
      <c r="C195" s="6763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90"/>
      <c r="B196" s="663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90"/>
      <c r="B197" s="579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90"/>
      <c r="B198" s="579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90"/>
      <c r="B199" s="579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74"/>
      <c r="B200" s="6574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66" t="s">
        <v>1758</v>
      </c>
      <c r="B201" s="6769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67"/>
      <c r="B202" s="6770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68"/>
      <c r="B203" s="6771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66" t="s">
        <v>1763</v>
      </c>
      <c r="B204" s="6185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67"/>
      <c r="B205" s="579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67"/>
      <c r="B206" s="6574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67"/>
      <c r="B207" s="6769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67"/>
      <c r="B208" s="6771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67"/>
      <c r="B209" s="663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67"/>
      <c r="B210" s="663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68"/>
      <c r="B211" s="663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85" t="s">
        <v>1772</v>
      </c>
      <c r="B212" s="6721" t="s">
        <v>1773</v>
      </c>
      <c r="C212" s="6694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90"/>
      <c r="B213" s="579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90"/>
      <c r="B214" s="579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90"/>
      <c r="B215" s="6185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74"/>
      <c r="B216" s="6574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66" t="s">
        <v>1776</v>
      </c>
      <c r="B217" s="6185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67"/>
      <c r="B218" s="579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68"/>
      <c r="B219" s="6574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67" t="s">
        <v>1781</v>
      </c>
      <c r="B220" s="6185" t="s">
        <v>1782</v>
      </c>
      <c r="C220" s="3842" t="s">
        <v>1783</v>
      </c>
      <c r="D220" s="3779">
        <f t="shared" si="219"/>
        <v>0</v>
      </c>
      <c r="E220" s="3814">
        <f>SUM(AC220+AE220+AG220+AI220+AK220+AM220+AO220)</f>
        <v>0</v>
      </c>
      <c r="F220" s="2666">
        <f>SUM(AD220+AF220+AH220+AJ220+AL220+AN220+AP220)</f>
        <v>0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/>
      <c r="AD220" s="576"/>
      <c r="AE220" s="3348"/>
      <c r="AF220" s="576"/>
      <c r="AG220" s="3348"/>
      <c r="AH220" s="576"/>
      <c r="AI220" s="3348"/>
      <c r="AJ220" s="576"/>
      <c r="AK220" s="3348"/>
      <c r="AL220" s="576"/>
      <c r="AM220" s="3348"/>
      <c r="AN220" s="576"/>
      <c r="AO220" s="3348"/>
      <c r="AP220" s="559"/>
      <c r="AQ220" s="758"/>
      <c r="AR220" s="773"/>
      <c r="AS220" s="773"/>
      <c r="AT220" s="773"/>
      <c r="AU220" s="773"/>
      <c r="AV220" s="3489"/>
      <c r="AW220" s="773"/>
      <c r="AX220" s="576"/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68"/>
      <c r="B221" s="6574"/>
      <c r="C221" s="2318" t="s">
        <v>1784</v>
      </c>
      <c r="D221" s="3818">
        <f t="shared" si="219"/>
        <v>0</v>
      </c>
      <c r="E221" s="3819">
        <f>SUM(AC221+AE221+AG221+AI221+AK221+AM221+AO221)</f>
        <v>0</v>
      </c>
      <c r="F221" s="3841">
        <f>SUM(AD221+AF221+AH221+AJ221+AL221+AN221+AP221)</f>
        <v>0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86"/>
      <c r="AW221" s="2911"/>
      <c r="AX221" s="388"/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66" t="s">
        <v>1785</v>
      </c>
      <c r="B222" s="6772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67"/>
      <c r="B223" s="6773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67"/>
      <c r="B224" s="6185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67"/>
      <c r="B225" s="579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68"/>
      <c r="B226" s="6574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7" t="s">
        <v>219</v>
      </c>
      <c r="B228" s="6223"/>
      <c r="C228" s="6308"/>
      <c r="D228" s="5944" t="s">
        <v>77</v>
      </c>
      <c r="E228" s="6242"/>
      <c r="F228" s="6243"/>
      <c r="G228" s="6688" t="s">
        <v>101</v>
      </c>
      <c r="H228" s="6247"/>
      <c r="I228" s="6247"/>
      <c r="J228" s="6247"/>
      <c r="K228" s="6247"/>
      <c r="L228" s="6247"/>
      <c r="M228" s="6247"/>
      <c r="N228" s="6247"/>
      <c r="O228" s="6247"/>
      <c r="P228" s="6247"/>
      <c r="Q228" s="6247"/>
      <c r="R228" s="6247"/>
      <c r="S228" s="6247"/>
      <c r="T228" s="6247"/>
      <c r="U228" s="6247"/>
      <c r="V228" s="6247"/>
      <c r="W228" s="6247"/>
      <c r="X228" s="6247"/>
      <c r="Y228" s="6247"/>
      <c r="Z228" s="6247"/>
      <c r="AA228" s="6247"/>
      <c r="AB228" s="6689"/>
      <c r="AC228" s="6774" t="s">
        <v>1573</v>
      </c>
      <c r="AD228" s="6695" t="s">
        <v>919</v>
      </c>
      <c r="AE228" s="6695" t="s">
        <v>1790</v>
      </c>
      <c r="AF228" s="6695" t="s">
        <v>1791</v>
      </c>
      <c r="AG228" s="6784" t="s">
        <v>1792</v>
      </c>
      <c r="AH228" s="6774" t="s">
        <v>1793</v>
      </c>
      <c r="AI228" s="6628" t="s">
        <v>1794</v>
      </c>
    </row>
    <row r="229" spans="1:100" ht="15" customHeight="1" x14ac:dyDescent="0.25">
      <c r="A229" s="6559"/>
      <c r="B229" s="6686"/>
      <c r="C229" s="6063"/>
      <c r="D229" s="5776"/>
      <c r="E229" s="5777"/>
      <c r="F229" s="5759"/>
      <c r="G229" s="6679" t="s">
        <v>474</v>
      </c>
      <c r="H229" s="6693"/>
      <c r="I229" s="6688" t="s">
        <v>380</v>
      </c>
      <c r="J229" s="6277"/>
      <c r="K229" s="6247" t="s">
        <v>381</v>
      </c>
      <c r="L229" s="6277"/>
      <c r="M229" s="6688" t="s">
        <v>1577</v>
      </c>
      <c r="N229" s="6277"/>
      <c r="O229" s="6688" t="s">
        <v>383</v>
      </c>
      <c r="P229" s="6277"/>
      <c r="Q229" s="6688" t="s">
        <v>384</v>
      </c>
      <c r="R229" s="6277"/>
      <c r="S229" s="6688" t="s">
        <v>385</v>
      </c>
      <c r="T229" s="6277"/>
      <c r="U229" s="6688" t="s">
        <v>386</v>
      </c>
      <c r="V229" s="6277"/>
      <c r="W229" s="6688" t="s">
        <v>1578</v>
      </c>
      <c r="X229" s="6277"/>
      <c r="Y229" s="6688" t="s">
        <v>303</v>
      </c>
      <c r="Z229" s="6694"/>
      <c r="AA229" s="6688" t="s">
        <v>304</v>
      </c>
      <c r="AB229" s="6694"/>
      <c r="AC229" s="6775"/>
      <c r="AD229" s="6777"/>
      <c r="AE229" s="6777"/>
      <c r="AF229" s="6777"/>
      <c r="AG229" s="6785"/>
      <c r="AH229" s="6775"/>
      <c r="AI229" s="6757"/>
    </row>
    <row r="230" spans="1:100" ht="15" customHeight="1" x14ac:dyDescent="0.25">
      <c r="A230" s="6482"/>
      <c r="B230" s="6481"/>
      <c r="C230" s="6645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76"/>
      <c r="AD230" s="5815"/>
      <c r="AE230" s="5815"/>
      <c r="AF230" s="5815"/>
      <c r="AG230" s="6786"/>
      <c r="AH230" s="6776"/>
      <c r="AI230" s="6696"/>
    </row>
    <row r="231" spans="1:100" ht="15" customHeight="1" x14ac:dyDescent="0.25">
      <c r="A231" s="6722" t="s">
        <v>1795</v>
      </c>
      <c r="B231" s="6723"/>
      <c r="C231" s="6724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17" t="s">
        <v>1796</v>
      </c>
      <c r="B232" s="6718"/>
      <c r="C232" s="6719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17" t="s">
        <v>1797</v>
      </c>
      <c r="B233" s="6718"/>
      <c r="C233" s="6719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17" t="s">
        <v>1798</v>
      </c>
      <c r="B234" s="6718"/>
      <c r="C234" s="6719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17" t="s">
        <v>1799</v>
      </c>
      <c r="B235" s="6718"/>
      <c r="C235" s="6719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8" t="s">
        <v>1800</v>
      </c>
      <c r="B236" s="6778"/>
      <c r="C236" s="6763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7" t="s">
        <v>219</v>
      </c>
      <c r="B238" s="6223"/>
      <c r="C238" s="6308"/>
      <c r="D238" s="5944" t="s">
        <v>77</v>
      </c>
      <c r="E238" s="6242"/>
      <c r="F238" s="6250"/>
      <c r="G238" s="6779" t="s">
        <v>1802</v>
      </c>
      <c r="H238" s="6509" t="s">
        <v>1803</v>
      </c>
      <c r="I238" s="6509" t="s">
        <v>1804</v>
      </c>
      <c r="J238" s="6509" t="s">
        <v>1805</v>
      </c>
      <c r="K238" s="6781" t="s">
        <v>1573</v>
      </c>
    </row>
    <row r="239" spans="1:100" ht="15" customHeight="1" x14ac:dyDescent="0.25">
      <c r="A239" s="6559"/>
      <c r="B239" s="6686"/>
      <c r="C239" s="6063"/>
      <c r="D239" s="6466"/>
      <c r="E239" s="6467"/>
      <c r="F239" s="6491"/>
      <c r="G239" s="6780"/>
      <c r="H239" s="6118"/>
      <c r="I239" s="6118"/>
      <c r="J239" s="6118"/>
      <c r="K239" s="6782"/>
    </row>
    <row r="240" spans="1:100" ht="15" customHeight="1" x14ac:dyDescent="0.25">
      <c r="A240" s="6482"/>
      <c r="B240" s="6481"/>
      <c r="C240" s="6645"/>
      <c r="D240" s="5475" t="s">
        <v>79</v>
      </c>
      <c r="E240" s="3138" t="s">
        <v>58</v>
      </c>
      <c r="F240" s="593" t="s">
        <v>59</v>
      </c>
      <c r="G240" s="5904"/>
      <c r="H240" s="5818"/>
      <c r="I240" s="5818"/>
      <c r="J240" s="5818"/>
      <c r="K240" s="6783"/>
    </row>
    <row r="241" spans="1:104" ht="15" customHeight="1" x14ac:dyDescent="0.25">
      <c r="A241" s="6646" t="s">
        <v>1806</v>
      </c>
      <c r="B241" s="6789"/>
      <c r="C241" s="664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49" t="s">
        <v>1807</v>
      </c>
      <c r="B242" s="6706"/>
      <c r="C242" s="6350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49" t="s">
        <v>1808</v>
      </c>
      <c r="B243" s="6706"/>
      <c r="C243" s="6350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49" t="s">
        <v>1809</v>
      </c>
      <c r="B244" s="6706"/>
      <c r="C244" s="6350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48" t="s">
        <v>1810</v>
      </c>
      <c r="B245" s="6738"/>
      <c r="C245" s="664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4" t="s">
        <v>1812</v>
      </c>
      <c r="B247" s="6627"/>
      <c r="C247" s="6628"/>
      <c r="D247" s="5944" t="s">
        <v>1813</v>
      </c>
      <c r="E247" s="6242"/>
      <c r="F247" s="6243"/>
      <c r="G247" s="6688" t="s">
        <v>101</v>
      </c>
      <c r="H247" s="6247"/>
      <c r="I247" s="6247"/>
      <c r="J247" s="6247"/>
      <c r="K247" s="6247"/>
      <c r="L247" s="6247"/>
      <c r="M247" s="6247"/>
      <c r="N247" s="6247"/>
      <c r="O247" s="6247"/>
      <c r="P247" s="6247"/>
      <c r="Q247" s="6247"/>
      <c r="R247" s="6247"/>
      <c r="S247" s="6247"/>
      <c r="T247" s="6247"/>
      <c r="U247" s="6247"/>
      <c r="V247" s="6247"/>
      <c r="W247" s="6247"/>
      <c r="X247" s="6247"/>
      <c r="Y247" s="6247"/>
      <c r="Z247" s="6247"/>
      <c r="AA247" s="6247"/>
      <c r="AB247" s="6247"/>
      <c r="AC247" s="6247"/>
      <c r="AD247" s="6247"/>
      <c r="AE247" s="6247"/>
      <c r="AF247" s="6247"/>
      <c r="AG247" s="6247"/>
      <c r="AH247" s="6247"/>
      <c r="AI247" s="6247"/>
      <c r="AJ247" s="6247"/>
      <c r="AK247" s="6247"/>
      <c r="AL247" s="6689"/>
      <c r="AM247" s="6249" t="s">
        <v>453</v>
      </c>
      <c r="AN247" s="6265" t="s">
        <v>1814</v>
      </c>
      <c r="AO247" s="6793" t="s">
        <v>1815</v>
      </c>
      <c r="AP247" s="6795"/>
      <c r="AQ247" s="6186" t="s">
        <v>776</v>
      </c>
      <c r="AR247" s="6690" t="s">
        <v>1594</v>
      </c>
      <c r="AS247" s="6690" t="s">
        <v>1816</v>
      </c>
      <c r="AT247" s="6813" t="s">
        <v>1573</v>
      </c>
      <c r="AU247" s="6816" t="s">
        <v>1817</v>
      </c>
      <c r="AV247" s="6662" t="s">
        <v>1250</v>
      </c>
      <c r="AW247" s="6818" t="s">
        <v>37</v>
      </c>
      <c r="AX247" s="6628" t="s">
        <v>322</v>
      </c>
    </row>
    <row r="248" spans="1:104" ht="15" customHeight="1" x14ac:dyDescent="0.25">
      <c r="A248" s="6755"/>
      <c r="B248" s="6756"/>
      <c r="C248" s="6757"/>
      <c r="D248" s="6466"/>
      <c r="E248" s="6467"/>
      <c r="F248" s="6687"/>
      <c r="G248" s="6679" t="s">
        <v>4404</v>
      </c>
      <c r="H248" s="6693"/>
      <c r="I248" s="6688" t="s">
        <v>1577</v>
      </c>
      <c r="J248" s="6277"/>
      <c r="K248" s="6688" t="s">
        <v>383</v>
      </c>
      <c r="L248" s="6277"/>
      <c r="M248" s="6688" t="s">
        <v>384</v>
      </c>
      <c r="N248" s="6277"/>
      <c r="O248" s="6688" t="s">
        <v>385</v>
      </c>
      <c r="P248" s="6277"/>
      <c r="Q248" s="6688" t="s">
        <v>386</v>
      </c>
      <c r="R248" s="6277"/>
      <c r="S248" s="6688" t="s">
        <v>1578</v>
      </c>
      <c r="T248" s="6277"/>
      <c r="U248" s="6688" t="s">
        <v>303</v>
      </c>
      <c r="V248" s="6694"/>
      <c r="W248" s="6688" t="s">
        <v>304</v>
      </c>
      <c r="X248" s="6694"/>
      <c r="Y248" s="6688" t="s">
        <v>1818</v>
      </c>
      <c r="Z248" s="6694"/>
      <c r="AA248" s="6688" t="s">
        <v>1819</v>
      </c>
      <c r="AB248" s="6694"/>
      <c r="AC248" s="6688" t="s">
        <v>1820</v>
      </c>
      <c r="AD248" s="6694"/>
      <c r="AE248" s="6688" t="s">
        <v>1821</v>
      </c>
      <c r="AF248" s="6694"/>
      <c r="AG248" s="6688" t="s">
        <v>1583</v>
      </c>
      <c r="AH248" s="6694"/>
      <c r="AI248" s="6688" t="s">
        <v>1584</v>
      </c>
      <c r="AJ248" s="6694"/>
      <c r="AK248" s="6688" t="s">
        <v>938</v>
      </c>
      <c r="AL248" s="6694"/>
      <c r="AM248" s="5766"/>
      <c r="AN248" s="5798"/>
      <c r="AO248" s="6186" t="s">
        <v>1822</v>
      </c>
      <c r="AP248" s="6819" t="s">
        <v>1823</v>
      </c>
      <c r="AQ248" s="5834"/>
      <c r="AR248" s="6691"/>
      <c r="AS248" s="6691"/>
      <c r="AT248" s="6814"/>
      <c r="AU248" s="6816"/>
      <c r="AV248" s="6817"/>
      <c r="AW248" s="6818" t="s">
        <v>37</v>
      </c>
      <c r="AX248" s="6757"/>
    </row>
    <row r="249" spans="1:104" ht="20.25" customHeight="1" x14ac:dyDescent="0.25">
      <c r="A249" s="6758"/>
      <c r="B249" s="6629"/>
      <c r="C249" s="6696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67"/>
      <c r="AN249" s="5799"/>
      <c r="AO249" s="6483"/>
      <c r="AP249" s="6820"/>
      <c r="AQ249" s="6483"/>
      <c r="AR249" s="6692"/>
      <c r="AS249" s="6692"/>
      <c r="AT249" s="6815"/>
      <c r="AU249" s="6816"/>
      <c r="AV249" s="6664"/>
      <c r="AW249" s="6818"/>
      <c r="AX249" s="6696"/>
    </row>
    <row r="250" spans="1:104" ht="15" customHeight="1" x14ac:dyDescent="0.25">
      <c r="A250" s="6659" t="s">
        <v>1824</v>
      </c>
      <c r="B250" s="6792" t="s">
        <v>1825</v>
      </c>
      <c r="C250" s="6335"/>
      <c r="D250" s="3878">
        <f>SUM(E250+F250)</f>
        <v>0</v>
      </c>
      <c r="E250" s="3677">
        <f>SUM(G250++I250+K250+M250+O250+Q250+S250+U250+W250+Y250+AA250+AC250+AE250+AG250+AI250+AK250)</f>
        <v>0</v>
      </c>
      <c r="F250" s="3591">
        <f>SUM(H250++J250+L250+N250+P250+R250+T250+V250+X250+Z250+AB250+AD250+AF250+AH250+AJ250+AL250)</f>
        <v>0</v>
      </c>
      <c r="G250" s="3879"/>
      <c r="H250" s="859"/>
      <c r="I250" s="3880"/>
      <c r="J250" s="859"/>
      <c r="K250" s="3880"/>
      <c r="L250" s="859"/>
      <c r="M250" s="3880"/>
      <c r="N250" s="859"/>
      <c r="O250" s="3880"/>
      <c r="P250" s="859"/>
      <c r="Q250" s="3880"/>
      <c r="R250" s="859"/>
      <c r="S250" s="3880"/>
      <c r="T250" s="826"/>
      <c r="U250" s="3880"/>
      <c r="V250" s="826"/>
      <c r="W250" s="3880"/>
      <c r="X250" s="826"/>
      <c r="Y250" s="3880"/>
      <c r="Z250" s="826"/>
      <c r="AA250" s="3880"/>
      <c r="AB250" s="826"/>
      <c r="AC250" s="3880"/>
      <c r="AD250" s="826"/>
      <c r="AE250" s="3880"/>
      <c r="AF250" s="826"/>
      <c r="AG250" s="3880"/>
      <c r="AH250" s="826"/>
      <c r="AI250" s="3880"/>
      <c r="AJ250" s="826"/>
      <c r="AK250" s="3880"/>
      <c r="AL250" s="826"/>
      <c r="AM250" s="824"/>
      <c r="AN250" s="3881"/>
      <c r="AO250" s="3882"/>
      <c r="AP250" s="3883"/>
      <c r="AQ250" s="3884"/>
      <c r="AR250" s="3880"/>
      <c r="AS250" s="3885"/>
      <c r="AT250" s="3879"/>
      <c r="AU250" s="826"/>
      <c r="AV250" s="3885"/>
      <c r="AW250" s="3879"/>
      <c r="AX250" s="826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6044"/>
      <c r="B251" s="6295" t="s">
        <v>1826</v>
      </c>
      <c r="C251" s="6296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85" t="s">
        <v>1827</v>
      </c>
      <c r="B252" s="6790" t="s">
        <v>1828</v>
      </c>
      <c r="C252" s="6790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90"/>
      <c r="B253" s="6791" t="s">
        <v>1829</v>
      </c>
      <c r="C253" s="6791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90"/>
      <c r="B254" s="6791" t="s">
        <v>1830</v>
      </c>
      <c r="C254" s="6791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90"/>
      <c r="B255" s="6787" t="s">
        <v>1831</v>
      </c>
      <c r="C255" s="6719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90"/>
      <c r="B256" s="6787" t="s">
        <v>1832</v>
      </c>
      <c r="C256" s="6719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74"/>
      <c r="B257" s="6788" t="s">
        <v>1833</v>
      </c>
      <c r="C257" s="6788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85" t="s">
        <v>1641</v>
      </c>
      <c r="B258" s="6790" t="s">
        <v>1828</v>
      </c>
      <c r="C258" s="6790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90"/>
      <c r="B259" s="6791" t="s">
        <v>1829</v>
      </c>
      <c r="C259" s="6791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90"/>
      <c r="B260" s="6791" t="s">
        <v>1830</v>
      </c>
      <c r="C260" s="6791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90"/>
      <c r="B261" s="6787" t="s">
        <v>1831</v>
      </c>
      <c r="C261" s="6719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90"/>
      <c r="B262" s="6787" t="s">
        <v>1832</v>
      </c>
      <c r="C262" s="6719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74"/>
      <c r="B263" s="6788" t="s">
        <v>1833</v>
      </c>
      <c r="C263" s="6788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85" t="s">
        <v>1646</v>
      </c>
      <c r="B264" s="6790" t="s">
        <v>1828</v>
      </c>
      <c r="C264" s="6790"/>
      <c r="D264" s="3843">
        <f t="shared" si="249"/>
        <v>0</v>
      </c>
      <c r="E264" s="3913">
        <f t="shared" si="250"/>
        <v>0</v>
      </c>
      <c r="F264" s="3914">
        <f t="shared" si="251"/>
        <v>0</v>
      </c>
      <c r="G264" s="3880"/>
      <c r="H264" s="859"/>
      <c r="I264" s="3880"/>
      <c r="J264" s="859"/>
      <c r="K264" s="3880"/>
      <c r="L264" s="859"/>
      <c r="M264" s="3880"/>
      <c r="N264" s="859"/>
      <c r="O264" s="3880"/>
      <c r="P264" s="859"/>
      <c r="Q264" s="3880"/>
      <c r="R264" s="859"/>
      <c r="S264" s="3880"/>
      <c r="T264" s="859"/>
      <c r="U264" s="3880"/>
      <c r="V264" s="859"/>
      <c r="W264" s="3880"/>
      <c r="X264" s="859"/>
      <c r="Y264" s="3880"/>
      <c r="Z264" s="859"/>
      <c r="AA264" s="3880"/>
      <c r="AB264" s="859"/>
      <c r="AC264" s="3880"/>
      <c r="AD264" s="859"/>
      <c r="AE264" s="3880"/>
      <c r="AF264" s="859"/>
      <c r="AG264" s="3880"/>
      <c r="AH264" s="859"/>
      <c r="AI264" s="3880"/>
      <c r="AJ264" s="859"/>
      <c r="AK264" s="3880"/>
      <c r="AL264" s="859"/>
      <c r="AM264" s="5618"/>
      <c r="AN264" s="5615"/>
      <c r="AO264" s="3879"/>
      <c r="AP264" s="3893"/>
      <c r="AQ264" s="3880"/>
      <c r="AR264" s="3894"/>
      <c r="AS264" s="3894"/>
      <c r="AT264" s="3895"/>
      <c r="AU264" s="2691"/>
      <c r="AV264" s="3883"/>
      <c r="AW264" s="3895"/>
      <c r="AX264" s="2691"/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90"/>
      <c r="B265" s="6791" t="s">
        <v>1829</v>
      </c>
      <c r="C265" s="6791"/>
      <c r="D265" s="3896">
        <f t="shared" si="249"/>
        <v>0</v>
      </c>
      <c r="E265" s="3897">
        <f t="shared" si="250"/>
        <v>0</v>
      </c>
      <c r="F265" s="3915">
        <f t="shared" si="251"/>
        <v>0</v>
      </c>
      <c r="G265" s="3900"/>
      <c r="H265" s="3899"/>
      <c r="I265" s="3900"/>
      <c r="J265" s="3899"/>
      <c r="K265" s="3900"/>
      <c r="L265" s="3899"/>
      <c r="M265" s="3900"/>
      <c r="N265" s="3899"/>
      <c r="O265" s="3900"/>
      <c r="P265" s="3899"/>
      <c r="Q265" s="3900"/>
      <c r="R265" s="3899"/>
      <c r="S265" s="3900"/>
      <c r="T265" s="3899"/>
      <c r="U265" s="3900"/>
      <c r="V265" s="3899"/>
      <c r="W265" s="3900"/>
      <c r="X265" s="3899"/>
      <c r="Y265" s="3900"/>
      <c r="Z265" s="3899"/>
      <c r="AA265" s="3900"/>
      <c r="AB265" s="3899"/>
      <c r="AC265" s="3900"/>
      <c r="AD265" s="3899"/>
      <c r="AE265" s="3900"/>
      <c r="AF265" s="3899"/>
      <c r="AG265" s="3900"/>
      <c r="AH265" s="3899"/>
      <c r="AI265" s="3900"/>
      <c r="AJ265" s="3899"/>
      <c r="AK265" s="3900"/>
      <c r="AL265" s="3899"/>
      <c r="AM265" s="5059"/>
      <c r="AN265" s="5616"/>
      <c r="AO265" s="3882"/>
      <c r="AP265" s="3883"/>
      <c r="AQ265" s="3894"/>
      <c r="AR265" s="3900"/>
      <c r="AS265" s="3900"/>
      <c r="AT265" s="3898"/>
      <c r="AU265" s="835"/>
      <c r="AV265" s="3883"/>
      <c r="AW265" s="3898"/>
      <c r="AX265" s="835"/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90"/>
      <c r="B266" s="6791" t="s">
        <v>1830</v>
      </c>
      <c r="C266" s="6791"/>
      <c r="D266" s="3896">
        <f t="shared" si="249"/>
        <v>0</v>
      </c>
      <c r="E266" s="3897">
        <f t="shared" si="250"/>
        <v>0</v>
      </c>
      <c r="F266" s="3915">
        <f t="shared" si="251"/>
        <v>0</v>
      </c>
      <c r="G266" s="3900"/>
      <c r="H266" s="3899"/>
      <c r="I266" s="3900"/>
      <c r="J266" s="3899"/>
      <c r="K266" s="3900"/>
      <c r="L266" s="3899"/>
      <c r="M266" s="3900"/>
      <c r="N266" s="3899"/>
      <c r="O266" s="3900"/>
      <c r="P266" s="3899"/>
      <c r="Q266" s="3900"/>
      <c r="R266" s="3899"/>
      <c r="S266" s="3900"/>
      <c r="T266" s="3899"/>
      <c r="U266" s="3900"/>
      <c r="V266" s="3899"/>
      <c r="W266" s="3900"/>
      <c r="X266" s="3899"/>
      <c r="Y266" s="3900"/>
      <c r="Z266" s="3899"/>
      <c r="AA266" s="3900"/>
      <c r="AB266" s="3899"/>
      <c r="AC266" s="3900"/>
      <c r="AD266" s="3899"/>
      <c r="AE266" s="3900"/>
      <c r="AF266" s="3899"/>
      <c r="AG266" s="3900"/>
      <c r="AH266" s="3899"/>
      <c r="AI266" s="3900"/>
      <c r="AJ266" s="3899"/>
      <c r="AK266" s="3900"/>
      <c r="AL266" s="3899"/>
      <c r="AM266" s="5059"/>
      <c r="AN266" s="5616"/>
      <c r="AO266" s="3882"/>
      <c r="AP266" s="3883"/>
      <c r="AQ266" s="3903"/>
      <c r="AR266" s="3900"/>
      <c r="AS266" s="3900"/>
      <c r="AT266" s="3898"/>
      <c r="AU266" s="835"/>
      <c r="AV266" s="3883"/>
      <c r="AW266" s="3898"/>
      <c r="AX266" s="835"/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90"/>
      <c r="B267" s="6787" t="s">
        <v>1831</v>
      </c>
      <c r="C267" s="6719"/>
      <c r="D267" s="3896">
        <f t="shared" si="249"/>
        <v>0</v>
      </c>
      <c r="E267" s="3897">
        <f t="shared" si="250"/>
        <v>0</v>
      </c>
      <c r="F267" s="3915">
        <f t="shared" si="251"/>
        <v>0</v>
      </c>
      <c r="G267" s="3906"/>
      <c r="H267" s="3905"/>
      <c r="I267" s="3906"/>
      <c r="J267" s="3905"/>
      <c r="K267" s="3906"/>
      <c r="L267" s="3905"/>
      <c r="M267" s="3906"/>
      <c r="N267" s="3905"/>
      <c r="O267" s="3906"/>
      <c r="P267" s="3905"/>
      <c r="Q267" s="3906"/>
      <c r="R267" s="3905"/>
      <c r="S267" s="3906"/>
      <c r="T267" s="3905"/>
      <c r="U267" s="3906"/>
      <c r="V267" s="3905"/>
      <c r="W267" s="3906"/>
      <c r="X267" s="3905"/>
      <c r="Y267" s="3906"/>
      <c r="Z267" s="3905"/>
      <c r="AA267" s="3906"/>
      <c r="AB267" s="3905"/>
      <c r="AC267" s="3906"/>
      <c r="AD267" s="3905"/>
      <c r="AE267" s="3906"/>
      <c r="AF267" s="3905"/>
      <c r="AG267" s="3906"/>
      <c r="AH267" s="3905"/>
      <c r="AI267" s="3906"/>
      <c r="AJ267" s="3905"/>
      <c r="AK267" s="3906"/>
      <c r="AL267" s="3905"/>
      <c r="AM267" s="5059"/>
      <c r="AN267" s="5616"/>
      <c r="AO267" s="3882"/>
      <c r="AP267" s="3883"/>
      <c r="AQ267" s="3903"/>
      <c r="AR267" s="3906"/>
      <c r="AS267" s="3906"/>
      <c r="AT267" s="3904"/>
      <c r="AU267" s="2677"/>
      <c r="AV267" s="835"/>
      <c r="AW267" s="3904"/>
      <c r="AX267" s="2677"/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90"/>
      <c r="B268" s="6787" t="s">
        <v>1832</v>
      </c>
      <c r="C268" s="6719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/>
      <c r="H268" s="3905"/>
      <c r="I268" s="3906"/>
      <c r="J268" s="3905"/>
      <c r="K268" s="3906"/>
      <c r="L268" s="3905"/>
      <c r="M268" s="3906"/>
      <c r="N268" s="3905"/>
      <c r="O268" s="3906"/>
      <c r="P268" s="3905"/>
      <c r="Q268" s="3906"/>
      <c r="R268" s="3905"/>
      <c r="S268" s="3906"/>
      <c r="T268" s="3905"/>
      <c r="U268" s="3906"/>
      <c r="V268" s="3905"/>
      <c r="W268" s="3906"/>
      <c r="X268" s="3905"/>
      <c r="Y268" s="3906"/>
      <c r="Z268" s="3905"/>
      <c r="AA268" s="3906"/>
      <c r="AB268" s="3905"/>
      <c r="AC268" s="3906"/>
      <c r="AD268" s="3905"/>
      <c r="AE268" s="3906"/>
      <c r="AF268" s="3905"/>
      <c r="AG268" s="3906"/>
      <c r="AH268" s="3905"/>
      <c r="AI268" s="3906"/>
      <c r="AJ268" s="3905"/>
      <c r="AK268" s="3906"/>
      <c r="AL268" s="3905"/>
      <c r="AM268" s="2675"/>
      <c r="AN268" s="3906"/>
      <c r="AO268" s="3882"/>
      <c r="AP268" s="3883"/>
      <c r="AQ268" s="3910"/>
      <c r="AR268" s="3906"/>
      <c r="AS268" s="3906"/>
      <c r="AT268" s="3904"/>
      <c r="AU268" s="2677"/>
      <c r="AV268" s="3909"/>
      <c r="AW268" s="3904"/>
      <c r="AX268" s="2677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74"/>
      <c r="B269" s="6788" t="s">
        <v>1833</v>
      </c>
      <c r="C269" s="6788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/>
      <c r="H269" s="3888"/>
      <c r="I269" s="3889"/>
      <c r="J269" s="3888"/>
      <c r="K269" s="3889"/>
      <c r="L269" s="3888"/>
      <c r="M269" s="3889"/>
      <c r="N269" s="3888"/>
      <c r="O269" s="3889"/>
      <c r="P269" s="3888"/>
      <c r="Q269" s="3889"/>
      <c r="R269" s="3888"/>
      <c r="S269" s="3889"/>
      <c r="T269" s="3888"/>
      <c r="U269" s="3889"/>
      <c r="V269" s="3888"/>
      <c r="W269" s="3889"/>
      <c r="X269" s="3888"/>
      <c r="Y269" s="3889"/>
      <c r="Z269" s="3888"/>
      <c r="AA269" s="3889"/>
      <c r="AB269" s="3888"/>
      <c r="AC269" s="3889"/>
      <c r="AD269" s="3888"/>
      <c r="AE269" s="3889"/>
      <c r="AF269" s="3888"/>
      <c r="AG269" s="3889"/>
      <c r="AH269" s="3888"/>
      <c r="AI269" s="3889"/>
      <c r="AJ269" s="3888"/>
      <c r="AK269" s="3889"/>
      <c r="AL269" s="3888"/>
      <c r="AM269" s="5062"/>
      <c r="AN269" s="5617"/>
      <c r="AO269" s="3911"/>
      <c r="AP269" s="3891"/>
      <c r="AQ269" s="3912"/>
      <c r="AR269" s="3889"/>
      <c r="AS269" s="3889"/>
      <c r="AT269" s="3887"/>
      <c r="AU269" s="838"/>
      <c r="AV269" s="3891"/>
      <c r="AW269" s="3887"/>
      <c r="AX269" s="838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85" t="s">
        <v>1834</v>
      </c>
      <c r="B270" s="6790" t="s">
        <v>1828</v>
      </c>
      <c r="C270" s="6790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90"/>
      <c r="B271" s="6791" t="s">
        <v>1829</v>
      </c>
      <c r="C271" s="6791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90"/>
      <c r="B272" s="6791" t="s">
        <v>1830</v>
      </c>
      <c r="C272" s="6791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90"/>
      <c r="B273" s="6787" t="s">
        <v>1831</v>
      </c>
      <c r="C273" s="6719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90"/>
      <c r="B274" s="6787" t="s">
        <v>1832</v>
      </c>
      <c r="C274" s="6719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74"/>
      <c r="B275" s="6788" t="s">
        <v>1833</v>
      </c>
      <c r="C275" s="6788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69" t="s">
        <v>1835</v>
      </c>
      <c r="B276" s="6790" t="s">
        <v>1828</v>
      </c>
      <c r="C276" s="6790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70"/>
      <c r="B277" s="6791" t="s">
        <v>1829</v>
      </c>
      <c r="C277" s="6791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70"/>
      <c r="B278" s="6791" t="s">
        <v>1830</v>
      </c>
      <c r="C278" s="6791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70"/>
      <c r="B279" s="6787" t="s">
        <v>1831</v>
      </c>
      <c r="C279" s="6719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70"/>
      <c r="B280" s="6787" t="s">
        <v>1832</v>
      </c>
      <c r="C280" s="6719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71"/>
      <c r="B281" s="6788" t="s">
        <v>1833</v>
      </c>
      <c r="C281" s="6788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85" t="s">
        <v>1648</v>
      </c>
      <c r="B282" s="6790" t="s">
        <v>1828</v>
      </c>
      <c r="C282" s="6790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90"/>
      <c r="B283" s="6791" t="s">
        <v>1829</v>
      </c>
      <c r="C283" s="6791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90"/>
      <c r="B284" s="6791" t="s">
        <v>1830</v>
      </c>
      <c r="C284" s="6791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90"/>
      <c r="B285" s="6787" t="s">
        <v>1831</v>
      </c>
      <c r="C285" s="6719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90"/>
      <c r="B286" s="6787" t="s">
        <v>1832</v>
      </c>
      <c r="C286" s="6719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74"/>
      <c r="B287" s="6788" t="s">
        <v>1833</v>
      </c>
      <c r="C287" s="6788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85" t="s">
        <v>1836</v>
      </c>
      <c r="B288" s="6790" t="s">
        <v>1828</v>
      </c>
      <c r="C288" s="6790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90"/>
      <c r="B289" s="6791" t="s">
        <v>1829</v>
      </c>
      <c r="C289" s="6791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90"/>
      <c r="B290" s="6791" t="s">
        <v>1830</v>
      </c>
      <c r="C290" s="6791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90"/>
      <c r="B291" s="6787" t="s">
        <v>1831</v>
      </c>
      <c r="C291" s="6719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90"/>
      <c r="B292" s="6787" t="s">
        <v>1832</v>
      </c>
      <c r="C292" s="6719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74"/>
      <c r="B293" s="6788" t="s">
        <v>1833</v>
      </c>
      <c r="C293" s="6788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85" t="s">
        <v>1837</v>
      </c>
      <c r="B294" s="6790" t="s">
        <v>1828</v>
      </c>
      <c r="C294" s="6790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90"/>
      <c r="B295" s="6791" t="s">
        <v>1829</v>
      </c>
      <c r="C295" s="6791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90"/>
      <c r="B296" s="6791" t="s">
        <v>1830</v>
      </c>
      <c r="C296" s="6791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90"/>
      <c r="B297" s="6787" t="s">
        <v>1831</v>
      </c>
      <c r="C297" s="6719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90"/>
      <c r="B298" s="6787" t="s">
        <v>1832</v>
      </c>
      <c r="C298" s="6719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74"/>
      <c r="B299" s="6788" t="s">
        <v>1833</v>
      </c>
      <c r="C299" s="6788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69" t="s">
        <v>1838</v>
      </c>
      <c r="B300" s="6790" t="s">
        <v>1828</v>
      </c>
      <c r="C300" s="6790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70"/>
      <c r="B301" s="6791" t="s">
        <v>1829</v>
      </c>
      <c r="C301" s="6791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70"/>
      <c r="B302" s="6791" t="s">
        <v>1830</v>
      </c>
      <c r="C302" s="6791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70"/>
      <c r="B303" s="6787" t="s">
        <v>1831</v>
      </c>
      <c r="C303" s="6719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70"/>
      <c r="B304" s="6787" t="s">
        <v>1832</v>
      </c>
      <c r="C304" s="6719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71"/>
      <c r="B305" s="6788" t="s">
        <v>1833</v>
      </c>
      <c r="C305" s="6788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85" t="s">
        <v>1839</v>
      </c>
      <c r="B306" s="6790" t="s">
        <v>1828</v>
      </c>
      <c r="C306" s="6790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90"/>
      <c r="B307" s="6791" t="s">
        <v>1829</v>
      </c>
      <c r="C307" s="6791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90"/>
      <c r="B308" s="6791" t="s">
        <v>1830</v>
      </c>
      <c r="C308" s="6791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90"/>
      <c r="B309" s="6787" t="s">
        <v>1831</v>
      </c>
      <c r="C309" s="6719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90"/>
      <c r="B310" s="6787" t="s">
        <v>1832</v>
      </c>
      <c r="C310" s="6719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74"/>
      <c r="B311" s="6788" t="s">
        <v>1833</v>
      </c>
      <c r="C311" s="6788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85" t="s">
        <v>1649</v>
      </c>
      <c r="B312" s="6790" t="s">
        <v>1828</v>
      </c>
      <c r="C312" s="6790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90"/>
      <c r="B313" s="6791" t="s">
        <v>1829</v>
      </c>
      <c r="C313" s="6791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90"/>
      <c r="B314" s="6791" t="s">
        <v>1830</v>
      </c>
      <c r="C314" s="6791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90"/>
      <c r="B315" s="6787" t="s">
        <v>1831</v>
      </c>
      <c r="C315" s="6719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90"/>
      <c r="B316" s="6787" t="s">
        <v>1832</v>
      </c>
      <c r="C316" s="6719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74"/>
      <c r="B317" s="6788" t="s">
        <v>1833</v>
      </c>
      <c r="C317" s="6788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374" t="s">
        <v>1651</v>
      </c>
      <c r="B318" s="6821" t="s">
        <v>1828</v>
      </c>
      <c r="C318" s="6821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375"/>
      <c r="B319" s="6791" t="s">
        <v>1829</v>
      </c>
      <c r="C319" s="6791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375"/>
      <c r="B320" s="6791" t="s">
        <v>1830</v>
      </c>
      <c r="C320" s="6791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375"/>
      <c r="B321" s="6787" t="s">
        <v>1831</v>
      </c>
      <c r="C321" s="6719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375"/>
      <c r="B322" s="6787" t="s">
        <v>1832</v>
      </c>
      <c r="C322" s="6719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39"/>
      <c r="B323" s="6788" t="s">
        <v>1833</v>
      </c>
      <c r="C323" s="6788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70" t="s">
        <v>1840</v>
      </c>
      <c r="B324" s="6821" t="s">
        <v>1828</v>
      </c>
      <c r="C324" s="6821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70"/>
      <c r="B325" s="6791" t="s">
        <v>1829</v>
      </c>
      <c r="C325" s="6791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70"/>
      <c r="B326" s="6791" t="s">
        <v>1830</v>
      </c>
      <c r="C326" s="6791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70"/>
      <c r="B327" s="6787" t="s">
        <v>1831</v>
      </c>
      <c r="C327" s="6719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70"/>
      <c r="B328" s="6787" t="s">
        <v>1832</v>
      </c>
      <c r="C328" s="6719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70"/>
      <c r="B329" s="6788" t="s">
        <v>1833</v>
      </c>
      <c r="C329" s="6788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822" t="s">
        <v>77</v>
      </c>
      <c r="B330" s="6728" t="s">
        <v>1828</v>
      </c>
      <c r="C330" s="6730"/>
      <c r="D330" s="3843">
        <f>SUM(E330+F330)</f>
        <v>0</v>
      </c>
      <c r="E330" s="3982">
        <f>SUM(G330++I330+K330+M330+O330+Q330+S330+U330+W330+Y330+AA330+AC330+AE330+AG330+AI330+AK330)</f>
        <v>0</v>
      </c>
      <c r="F330" s="3762">
        <f>SUM(H330++J330+L330+N330+P330+R330+T330+V330+X330+Z330+AB330+AD330+AF330+AH330+AJ330+AL330)</f>
        <v>0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0</v>
      </c>
      <c r="K330" s="3843">
        <f t="shared" si="323"/>
        <v>0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0</v>
      </c>
      <c r="P330" s="3788">
        <f t="shared" si="324"/>
        <v>0</v>
      </c>
      <c r="Q330" s="3843">
        <f t="shared" si="324"/>
        <v>0</v>
      </c>
      <c r="R330" s="3788">
        <f t="shared" si="324"/>
        <v>0</v>
      </c>
      <c r="S330" s="3843">
        <f t="shared" si="324"/>
        <v>0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822"/>
      <c r="B331" s="6791" t="s">
        <v>1829</v>
      </c>
      <c r="C331" s="6791"/>
      <c r="D331" s="359">
        <f t="shared" ref="D331:D335" si="328">SUM(E331+F331)</f>
        <v>0</v>
      </c>
      <c r="E331" s="3983">
        <f t="shared" ref="E331:F335" si="329">SUM(G331++I331+K331+M331+O331+Q331+S331+U331+W331+Y331+AA331+AC331+AE331+AG331+AI331+AK331)</f>
        <v>0</v>
      </c>
      <c r="F331" s="3984">
        <f t="shared" si="329"/>
        <v>0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0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0</v>
      </c>
      <c r="M331" s="3896">
        <f t="shared" si="323"/>
        <v>0</v>
      </c>
      <c r="N331" s="3985">
        <f t="shared" si="323"/>
        <v>0</v>
      </c>
      <c r="O331" s="359">
        <f>O253+O259+O265+O271+O277+O283+O295+O313+O319+O325</f>
        <v>0</v>
      </c>
      <c r="P331" s="3814">
        <f t="shared" si="324"/>
        <v>0</v>
      </c>
      <c r="Q331" s="359">
        <f t="shared" si="324"/>
        <v>0</v>
      </c>
      <c r="R331" s="3814">
        <f t="shared" si="324"/>
        <v>0</v>
      </c>
      <c r="S331" s="359">
        <f t="shared" si="324"/>
        <v>0</v>
      </c>
      <c r="T331" s="3814">
        <f t="shared" si="324"/>
        <v>0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822"/>
      <c r="B332" s="6791" t="s">
        <v>1830</v>
      </c>
      <c r="C332" s="6791"/>
      <c r="D332" s="359">
        <f t="shared" si="328"/>
        <v>0</v>
      </c>
      <c r="E332" s="3983">
        <f t="shared" si="329"/>
        <v>0</v>
      </c>
      <c r="F332" s="3984">
        <f t="shared" si="329"/>
        <v>0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0</v>
      </c>
      <c r="J332" s="3985">
        <f t="shared" si="323"/>
        <v>0</v>
      </c>
      <c r="K332" s="3896">
        <f t="shared" si="323"/>
        <v>0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0</v>
      </c>
      <c r="P332" s="3814">
        <f t="shared" si="324"/>
        <v>0</v>
      </c>
      <c r="Q332" s="359">
        <f t="shared" si="324"/>
        <v>0</v>
      </c>
      <c r="R332" s="3814">
        <f t="shared" si="324"/>
        <v>0</v>
      </c>
      <c r="S332" s="359">
        <f t="shared" si="324"/>
        <v>0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822"/>
      <c r="B333" s="6787" t="s">
        <v>1831</v>
      </c>
      <c r="C333" s="6719"/>
      <c r="D333" s="359">
        <f t="shared" si="328"/>
        <v>0</v>
      </c>
      <c r="E333" s="3983">
        <f t="shared" si="329"/>
        <v>0</v>
      </c>
      <c r="F333" s="3984">
        <f t="shared" si="329"/>
        <v>0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0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822"/>
      <c r="B334" s="6787" t="s">
        <v>1832</v>
      </c>
      <c r="C334" s="6719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823"/>
      <c r="B335" s="6788" t="s">
        <v>1833</v>
      </c>
      <c r="C335" s="6788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7" t="s">
        <v>1592</v>
      </c>
      <c r="B337" s="6223"/>
      <c r="C337" s="6308"/>
      <c r="D337" s="6824" t="s">
        <v>77</v>
      </c>
      <c r="E337" s="6551"/>
      <c r="F337" s="6552"/>
      <c r="G337" s="6688" t="s">
        <v>101</v>
      </c>
      <c r="H337" s="6247"/>
      <c r="I337" s="6247"/>
      <c r="J337" s="6247"/>
      <c r="K337" s="6247"/>
      <c r="L337" s="6247"/>
      <c r="M337" s="6247"/>
      <c r="N337" s="6247"/>
      <c r="O337" s="6247"/>
      <c r="P337" s="6247"/>
      <c r="Q337" s="6247"/>
      <c r="R337" s="6247"/>
      <c r="S337" s="6247"/>
      <c r="T337" s="6247"/>
      <c r="U337" s="6247"/>
      <c r="V337" s="6247"/>
      <c r="W337" s="6247"/>
      <c r="X337" s="6247"/>
      <c r="Y337" s="6247"/>
      <c r="Z337" s="6247"/>
      <c r="AA337" s="6247"/>
      <c r="AB337" s="6247"/>
      <c r="AC337" s="6247"/>
      <c r="AD337" s="6247"/>
      <c r="AE337" s="6247"/>
      <c r="AF337" s="6247"/>
      <c r="AG337" s="6247"/>
      <c r="AH337" s="6247"/>
      <c r="AI337" s="6247"/>
      <c r="AJ337" s="6247"/>
      <c r="AK337" s="6247"/>
      <c r="AL337" s="6247"/>
      <c r="AM337" s="6247"/>
      <c r="AN337" s="6247"/>
      <c r="AO337" s="6247"/>
      <c r="AP337" s="6689"/>
      <c r="AQ337" s="6249" t="s">
        <v>1842</v>
      </c>
      <c r="AR337" s="6243" t="s">
        <v>1843</v>
      </c>
    </row>
    <row r="338" spans="1:94" x14ac:dyDescent="0.25">
      <c r="A338" s="6559"/>
      <c r="B338" s="6686"/>
      <c r="C338" s="6063"/>
      <c r="D338" s="6825"/>
      <c r="E338" s="6826"/>
      <c r="F338" s="6797"/>
      <c r="G338" s="6828" t="s">
        <v>474</v>
      </c>
      <c r="H338" s="6693"/>
      <c r="I338" s="6688" t="s">
        <v>380</v>
      </c>
      <c r="J338" s="6277"/>
      <c r="K338" s="6688" t="s">
        <v>381</v>
      </c>
      <c r="L338" s="6277"/>
      <c r="M338" s="6688" t="s">
        <v>1577</v>
      </c>
      <c r="N338" s="6277"/>
      <c r="O338" s="6688" t="s">
        <v>383</v>
      </c>
      <c r="P338" s="6277"/>
      <c r="Q338" s="6688" t="s">
        <v>384</v>
      </c>
      <c r="R338" s="6277"/>
      <c r="S338" s="6688" t="s">
        <v>385</v>
      </c>
      <c r="T338" s="6277"/>
      <c r="U338" s="6688" t="s">
        <v>386</v>
      </c>
      <c r="V338" s="6277"/>
      <c r="W338" s="6688" t="s">
        <v>1578</v>
      </c>
      <c r="X338" s="6277"/>
      <c r="Y338" s="6688" t="s">
        <v>303</v>
      </c>
      <c r="Z338" s="6694"/>
      <c r="AA338" s="6688" t="s">
        <v>304</v>
      </c>
      <c r="AB338" s="6694"/>
      <c r="AC338" s="6688" t="s">
        <v>1818</v>
      </c>
      <c r="AD338" s="6694"/>
      <c r="AE338" s="6688" t="s">
        <v>1819</v>
      </c>
      <c r="AF338" s="6694"/>
      <c r="AG338" s="6688" t="s">
        <v>1820</v>
      </c>
      <c r="AH338" s="6694"/>
      <c r="AI338" s="6688" t="s">
        <v>1821</v>
      </c>
      <c r="AJ338" s="6694"/>
      <c r="AK338" s="6688" t="s">
        <v>1583</v>
      </c>
      <c r="AL338" s="6694"/>
      <c r="AM338" s="6688" t="s">
        <v>1584</v>
      </c>
      <c r="AN338" s="6694"/>
      <c r="AO338" s="6688" t="s">
        <v>938</v>
      </c>
      <c r="AP338" s="6694"/>
      <c r="AQ338" s="5766"/>
      <c r="AR338" s="5759"/>
    </row>
    <row r="339" spans="1:94" x14ac:dyDescent="0.25">
      <c r="A339" s="6482"/>
      <c r="B339" s="6481"/>
      <c r="C339" s="6645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67"/>
      <c r="AR339" s="6687"/>
    </row>
    <row r="340" spans="1:94" x14ac:dyDescent="0.25">
      <c r="A340" s="6646" t="s">
        <v>1598</v>
      </c>
      <c r="B340" s="6789"/>
      <c r="C340" s="664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827" t="s">
        <v>1844</v>
      </c>
      <c r="B341" s="6706"/>
      <c r="C341" s="6350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827" t="s">
        <v>1845</v>
      </c>
      <c r="B342" s="6706"/>
      <c r="C342" s="6350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787" t="s">
        <v>1846</v>
      </c>
      <c r="B343" s="6718"/>
      <c r="C343" s="6719"/>
      <c r="D343" s="3957">
        <f>SUM(E343:F343)</f>
        <v>29</v>
      </c>
      <c r="E343" s="589">
        <f t="shared" si="341"/>
        <v>16</v>
      </c>
      <c r="F343" s="480">
        <f t="shared" si="341"/>
        <v>13</v>
      </c>
      <c r="G343" s="3996">
        <v>0</v>
      </c>
      <c r="H343" s="3997">
        <v>1</v>
      </c>
      <c r="I343" s="3996">
        <v>0</v>
      </c>
      <c r="J343" s="3997">
        <v>3</v>
      </c>
      <c r="K343" s="3996">
        <v>0</v>
      </c>
      <c r="L343" s="3997">
        <v>1</v>
      </c>
      <c r="M343" s="3996">
        <v>2</v>
      </c>
      <c r="N343" s="3997">
        <v>1</v>
      </c>
      <c r="O343" s="3996">
        <v>4</v>
      </c>
      <c r="P343" s="3997">
        <v>0</v>
      </c>
      <c r="Q343" s="3996">
        <v>2</v>
      </c>
      <c r="R343" s="3997">
        <v>0</v>
      </c>
      <c r="S343" s="3996">
        <v>1</v>
      </c>
      <c r="T343" s="3997">
        <v>0</v>
      </c>
      <c r="U343" s="3996">
        <v>1</v>
      </c>
      <c r="V343" s="3997">
        <v>1</v>
      </c>
      <c r="W343" s="3996">
        <v>3</v>
      </c>
      <c r="X343" s="3997">
        <v>2</v>
      </c>
      <c r="Y343" s="3996">
        <v>3</v>
      </c>
      <c r="Z343" s="3997">
        <v>4</v>
      </c>
      <c r="AA343" s="3996">
        <v>0</v>
      </c>
      <c r="AB343" s="3997">
        <v>0</v>
      </c>
      <c r="AC343" s="3996">
        <v>0</v>
      </c>
      <c r="AD343" s="3997">
        <v>0</v>
      </c>
      <c r="AE343" s="3996">
        <v>0</v>
      </c>
      <c r="AF343" s="3997">
        <v>0</v>
      </c>
      <c r="AG343" s="3996">
        <v>0</v>
      </c>
      <c r="AH343" s="3997">
        <v>0</v>
      </c>
      <c r="AI343" s="3996">
        <v>0</v>
      </c>
      <c r="AJ343" s="3997">
        <v>0</v>
      </c>
      <c r="AK343" s="3996">
        <v>0</v>
      </c>
      <c r="AL343" s="3997">
        <v>0</v>
      </c>
      <c r="AM343" s="3996">
        <v>0</v>
      </c>
      <c r="AN343" s="3997">
        <v>0</v>
      </c>
      <c r="AO343" s="3996">
        <v>0</v>
      </c>
      <c r="AP343" s="352">
        <v>0</v>
      </c>
      <c r="AQ343" s="377">
        <v>0</v>
      </c>
      <c r="AR343" s="2">
        <v>0</v>
      </c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268" t="s">
        <v>1847</v>
      </c>
      <c r="B344" s="6056"/>
      <c r="C344" s="6057"/>
      <c r="D344" s="724">
        <f>SUM(E344:F344)</f>
        <v>0</v>
      </c>
      <c r="E344" s="3711">
        <f t="shared" si="341"/>
        <v>0</v>
      </c>
      <c r="F344" s="485">
        <f t="shared" si="341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77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835" t="s">
        <v>1641</v>
      </c>
      <c r="B347" s="6836"/>
      <c r="C347" s="3348"/>
      <c r="D347" s="773"/>
      <c r="E347" s="576"/>
    </row>
    <row r="348" spans="1:94" x14ac:dyDescent="0.25">
      <c r="A348" s="6831" t="s">
        <v>1852</v>
      </c>
      <c r="B348" s="6832"/>
      <c r="C348" s="346"/>
      <c r="D348" s="369"/>
      <c r="E348" s="347"/>
    </row>
    <row r="349" spans="1:94" x14ac:dyDescent="0.25">
      <c r="A349" s="6053" t="s">
        <v>1853</v>
      </c>
      <c r="B349" s="5968"/>
      <c r="C349" s="346"/>
      <c r="D349" s="369"/>
      <c r="E349" s="347"/>
    </row>
    <row r="350" spans="1:94" x14ac:dyDescent="0.25">
      <c r="A350" s="6831" t="s">
        <v>1646</v>
      </c>
      <c r="B350" s="6832"/>
      <c r="C350" s="346"/>
      <c r="D350" s="369"/>
      <c r="E350" s="347"/>
    </row>
    <row r="351" spans="1:94" x14ac:dyDescent="0.25">
      <c r="A351" s="6831" t="s">
        <v>1648</v>
      </c>
      <c r="B351" s="6832"/>
      <c r="C351" s="346"/>
      <c r="D351" s="369"/>
      <c r="E351" s="347"/>
    </row>
    <row r="352" spans="1:94" x14ac:dyDescent="0.25">
      <c r="A352" s="6831" t="s">
        <v>1854</v>
      </c>
      <c r="B352" s="6832"/>
      <c r="C352" s="346"/>
      <c r="D352" s="369"/>
      <c r="E352" s="347"/>
    </row>
    <row r="353" spans="1:5" x14ac:dyDescent="0.25">
      <c r="A353" s="6831" t="s">
        <v>1645</v>
      </c>
      <c r="B353" s="6832"/>
      <c r="C353" s="346"/>
      <c r="D353" s="369"/>
      <c r="E353" s="347"/>
    </row>
    <row r="354" spans="1:5" ht="21" customHeight="1" x14ac:dyDescent="0.25">
      <c r="A354" s="6833" t="s">
        <v>1855</v>
      </c>
      <c r="B354" s="6834"/>
      <c r="C354" s="346"/>
      <c r="D354" s="369"/>
      <c r="E354" s="347"/>
    </row>
    <row r="355" spans="1:5" x14ac:dyDescent="0.25">
      <c r="A355" s="6833" t="s">
        <v>1649</v>
      </c>
      <c r="B355" s="6834"/>
      <c r="C355" s="346"/>
      <c r="D355" s="369"/>
      <c r="E355" s="347"/>
    </row>
    <row r="356" spans="1:5" x14ac:dyDescent="0.25">
      <c r="A356" s="6833" t="s">
        <v>1650</v>
      </c>
      <c r="B356" s="6834"/>
      <c r="C356" s="346"/>
      <c r="D356" s="369"/>
      <c r="E356" s="347"/>
    </row>
    <row r="357" spans="1:5" x14ac:dyDescent="0.25">
      <c r="A357" s="6829" t="s">
        <v>1856</v>
      </c>
      <c r="B357" s="6830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1059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LAUTARO (09108)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</row>
    <row r="4" spans="1:133" x14ac:dyDescent="0.25">
      <c r="A4" s="50" t="str">
        <f>CONCATENATE("MES: ",NOMBRE!B6, " (",NOMBRE!C6,NOMBRE!D6,")")</f>
        <v>MES: ENERO (01)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819" t="s">
        <v>1857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837" t="s">
        <v>1860</v>
      </c>
      <c r="B10" s="6838" t="s">
        <v>77</v>
      </c>
      <c r="C10" s="6308"/>
      <c r="D10" s="6839" t="s">
        <v>29</v>
      </c>
      <c r="E10" s="6840"/>
      <c r="F10" s="6840"/>
      <c r="G10" s="6840"/>
      <c r="H10" s="6840"/>
      <c r="I10" s="6840"/>
      <c r="J10" s="6840"/>
      <c r="K10" s="6840"/>
      <c r="L10" s="6840"/>
      <c r="M10" s="6840"/>
      <c r="N10" s="6840"/>
      <c r="O10" s="6840"/>
      <c r="P10" s="6840"/>
      <c r="Q10" s="6840"/>
      <c r="R10" s="6840"/>
      <c r="S10" s="6840"/>
      <c r="T10" s="6840"/>
      <c r="U10" s="6840"/>
      <c r="V10" s="6840"/>
      <c r="W10" s="6840"/>
      <c r="X10" s="6840"/>
      <c r="Y10" s="6840"/>
      <c r="Z10" s="6840"/>
      <c r="AA10" s="6840"/>
      <c r="AB10" s="6840"/>
      <c r="AC10" s="6840"/>
      <c r="AD10" s="6840"/>
      <c r="AE10" s="6840"/>
      <c r="AF10" s="6840"/>
      <c r="AG10" s="6840"/>
      <c r="AH10" s="6840"/>
      <c r="AI10" s="6840"/>
      <c r="AJ10" s="6840"/>
      <c r="AK10" s="6840"/>
      <c r="AL10" s="6840"/>
      <c r="AM10" s="6840"/>
      <c r="AN10" s="6840"/>
      <c r="AO10" s="6840"/>
      <c r="AP10" s="6840"/>
      <c r="AQ10" s="6841"/>
      <c r="AR10" s="6842" t="s">
        <v>1861</v>
      </c>
      <c r="AS10" s="6843"/>
      <c r="AT10" s="6844" t="s">
        <v>457</v>
      </c>
      <c r="AU10" s="6845"/>
      <c r="AV10" s="6224" t="s">
        <v>36</v>
      </c>
      <c r="AW10" s="6243" t="s">
        <v>37</v>
      </c>
    </row>
    <row r="11" spans="1:133" x14ac:dyDescent="0.25">
      <c r="A11" s="5755"/>
      <c r="B11" s="6482"/>
      <c r="C11" s="6645"/>
      <c r="D11" s="6848" t="s">
        <v>1862</v>
      </c>
      <c r="E11" s="6842"/>
      <c r="F11" s="6848" t="s">
        <v>935</v>
      </c>
      <c r="G11" s="6842"/>
      <c r="H11" s="6848" t="s">
        <v>1863</v>
      </c>
      <c r="I11" s="6849"/>
      <c r="J11" s="6842" t="s">
        <v>937</v>
      </c>
      <c r="K11" s="6842"/>
      <c r="L11" s="6848" t="s">
        <v>326</v>
      </c>
      <c r="M11" s="6842"/>
      <c r="N11" s="6848" t="s">
        <v>94</v>
      </c>
      <c r="O11" s="6842"/>
      <c r="P11" s="6848" t="s">
        <v>44</v>
      </c>
      <c r="Q11" s="6842"/>
      <c r="R11" s="6848" t="s">
        <v>45</v>
      </c>
      <c r="S11" s="6842"/>
      <c r="T11" s="6848" t="s">
        <v>46</v>
      </c>
      <c r="U11" s="6849"/>
      <c r="V11" s="6848" t="s">
        <v>47</v>
      </c>
      <c r="W11" s="6849"/>
      <c r="X11" s="6848" t="s">
        <v>48</v>
      </c>
      <c r="Y11" s="6849"/>
      <c r="Z11" s="6848" t="s">
        <v>49</v>
      </c>
      <c r="AA11" s="6849"/>
      <c r="AB11" s="6848" t="s">
        <v>50</v>
      </c>
      <c r="AC11" s="6849"/>
      <c r="AD11" s="6848" t="s">
        <v>51</v>
      </c>
      <c r="AE11" s="6849"/>
      <c r="AF11" s="6848" t="s">
        <v>52</v>
      </c>
      <c r="AG11" s="6849"/>
      <c r="AH11" s="6848" t="s">
        <v>53</v>
      </c>
      <c r="AI11" s="6849"/>
      <c r="AJ11" s="6848" t="s">
        <v>54</v>
      </c>
      <c r="AK11" s="6849"/>
      <c r="AL11" s="6848" t="s">
        <v>55</v>
      </c>
      <c r="AM11" s="6849"/>
      <c r="AN11" s="6848" t="s">
        <v>56</v>
      </c>
      <c r="AO11" s="6849"/>
      <c r="AP11" s="6848" t="s">
        <v>57</v>
      </c>
      <c r="AQ11" s="6843"/>
      <c r="AR11" s="6224" t="s">
        <v>58</v>
      </c>
      <c r="AS11" s="6851" t="s">
        <v>59</v>
      </c>
      <c r="AT11" s="6846"/>
      <c r="AU11" s="6847"/>
      <c r="AV11" s="6850"/>
      <c r="AW11" s="5759"/>
    </row>
    <row r="12" spans="1:133" x14ac:dyDescent="0.25">
      <c r="A12" s="6471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26"/>
      <c r="AS12" s="5956"/>
      <c r="AT12" s="1784" t="s">
        <v>462</v>
      </c>
      <c r="AU12" s="1831" t="s">
        <v>463</v>
      </c>
      <c r="AV12" s="6626"/>
      <c r="AW12" s="6687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837" t="s">
        <v>1860</v>
      </c>
      <c r="B32" s="6223" t="s">
        <v>77</v>
      </c>
      <c r="C32" s="6308"/>
      <c r="D32" s="6839" t="s">
        <v>29</v>
      </c>
      <c r="E32" s="6840"/>
      <c r="F32" s="6840"/>
      <c r="G32" s="6840"/>
      <c r="H32" s="6840"/>
      <c r="I32" s="6840"/>
      <c r="J32" s="6840"/>
      <c r="K32" s="6840"/>
      <c r="L32" s="6840"/>
      <c r="M32" s="6840"/>
      <c r="N32" s="6840"/>
      <c r="O32" s="6840"/>
      <c r="P32" s="6840"/>
      <c r="Q32" s="6840"/>
      <c r="R32" s="6840"/>
      <c r="S32" s="6840"/>
      <c r="T32" s="6840"/>
      <c r="U32" s="6840"/>
      <c r="V32" s="6840"/>
      <c r="W32" s="6840"/>
      <c r="X32" s="6840"/>
      <c r="Y32" s="6840"/>
      <c r="Z32" s="6840"/>
      <c r="AA32" s="6840"/>
      <c r="AB32" s="6840"/>
      <c r="AC32" s="6840"/>
      <c r="AD32" s="6840"/>
      <c r="AE32" s="6840"/>
      <c r="AF32" s="6840"/>
      <c r="AG32" s="6840"/>
      <c r="AH32" s="6840"/>
      <c r="AI32" s="6840"/>
      <c r="AJ32" s="6840"/>
      <c r="AK32" s="6840"/>
      <c r="AL32" s="6840"/>
      <c r="AM32" s="6840"/>
      <c r="AN32" s="6840"/>
      <c r="AO32" s="6840"/>
      <c r="AP32" s="6840"/>
      <c r="AQ32" s="6841"/>
      <c r="AR32" s="6842" t="s">
        <v>1861</v>
      </c>
      <c r="AS32" s="6843"/>
      <c r="AT32" s="6844" t="s">
        <v>457</v>
      </c>
      <c r="AU32" s="6845"/>
      <c r="AV32" s="6224" t="s">
        <v>36</v>
      </c>
      <c r="AW32" s="6243" t="s">
        <v>37</v>
      </c>
    </row>
    <row r="33" spans="1:133" x14ac:dyDescent="0.25">
      <c r="A33" s="5755"/>
      <c r="B33" s="6481"/>
      <c r="C33" s="6645"/>
      <c r="D33" s="6848" t="s">
        <v>1862</v>
      </c>
      <c r="E33" s="6842"/>
      <c r="F33" s="6848" t="s">
        <v>935</v>
      </c>
      <c r="G33" s="6842"/>
      <c r="H33" s="6848" t="s">
        <v>1863</v>
      </c>
      <c r="I33" s="6849"/>
      <c r="J33" s="6842" t="s">
        <v>937</v>
      </c>
      <c r="K33" s="6842"/>
      <c r="L33" s="6848" t="s">
        <v>326</v>
      </c>
      <c r="M33" s="6842"/>
      <c r="N33" s="6848" t="s">
        <v>94</v>
      </c>
      <c r="O33" s="6842"/>
      <c r="P33" s="6848" t="s">
        <v>44</v>
      </c>
      <c r="Q33" s="6842"/>
      <c r="R33" s="6848" t="s">
        <v>45</v>
      </c>
      <c r="S33" s="6842"/>
      <c r="T33" s="6848" t="s">
        <v>46</v>
      </c>
      <c r="U33" s="6849"/>
      <c r="V33" s="6848" t="s">
        <v>47</v>
      </c>
      <c r="W33" s="6849"/>
      <c r="X33" s="6848" t="s">
        <v>48</v>
      </c>
      <c r="Y33" s="6849"/>
      <c r="Z33" s="6848" t="s">
        <v>49</v>
      </c>
      <c r="AA33" s="6849"/>
      <c r="AB33" s="6848" t="s">
        <v>50</v>
      </c>
      <c r="AC33" s="6849"/>
      <c r="AD33" s="6848" t="s">
        <v>51</v>
      </c>
      <c r="AE33" s="6849"/>
      <c r="AF33" s="6848" t="s">
        <v>52</v>
      </c>
      <c r="AG33" s="6849"/>
      <c r="AH33" s="6848" t="s">
        <v>53</v>
      </c>
      <c r="AI33" s="6849"/>
      <c r="AJ33" s="6848" t="s">
        <v>54</v>
      </c>
      <c r="AK33" s="6849"/>
      <c r="AL33" s="6848" t="s">
        <v>55</v>
      </c>
      <c r="AM33" s="6849"/>
      <c r="AN33" s="6848" t="s">
        <v>56</v>
      </c>
      <c r="AO33" s="6849"/>
      <c r="AP33" s="6848" t="s">
        <v>57</v>
      </c>
      <c r="AQ33" s="6843"/>
      <c r="AR33" s="6224" t="s">
        <v>58</v>
      </c>
      <c r="AS33" s="6851" t="s">
        <v>59</v>
      </c>
      <c r="AT33" s="6846"/>
      <c r="AU33" s="6847"/>
      <c r="AV33" s="6850"/>
      <c r="AW33" s="5759"/>
    </row>
    <row r="34" spans="1:133" x14ac:dyDescent="0.25">
      <c r="A34" s="6471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26"/>
      <c r="AS34" s="5956"/>
      <c r="AT34" s="1784" t="s">
        <v>462</v>
      </c>
      <c r="AU34" s="1831" t="s">
        <v>463</v>
      </c>
      <c r="AV34" s="6626"/>
      <c r="AW34" s="6687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837" t="s">
        <v>1860</v>
      </c>
      <c r="B54" s="6223" t="s">
        <v>77</v>
      </c>
      <c r="C54" s="6308"/>
      <c r="D54" s="6839" t="s">
        <v>29</v>
      </c>
      <c r="E54" s="6840"/>
      <c r="F54" s="6840"/>
      <c r="G54" s="6840"/>
      <c r="H54" s="6840"/>
      <c r="I54" s="6840"/>
      <c r="J54" s="6840"/>
      <c r="K54" s="6840"/>
      <c r="L54" s="6840"/>
      <c r="M54" s="6840"/>
      <c r="N54" s="6840"/>
      <c r="O54" s="6840"/>
      <c r="P54" s="6840"/>
      <c r="Q54" s="6840"/>
      <c r="R54" s="6840"/>
      <c r="S54" s="6840"/>
      <c r="T54" s="6840"/>
      <c r="U54" s="6840"/>
      <c r="V54" s="6840"/>
      <c r="W54" s="6840"/>
      <c r="X54" s="6840"/>
      <c r="Y54" s="6840"/>
      <c r="Z54" s="6840"/>
      <c r="AA54" s="6840"/>
      <c r="AB54" s="6840"/>
      <c r="AC54" s="6840"/>
      <c r="AD54" s="6840"/>
      <c r="AE54" s="6840"/>
      <c r="AF54" s="6840"/>
      <c r="AG54" s="6840"/>
      <c r="AH54" s="6840"/>
      <c r="AI54" s="6840"/>
      <c r="AJ54" s="6840"/>
      <c r="AK54" s="6840"/>
      <c r="AL54" s="6840"/>
      <c r="AM54" s="6840"/>
      <c r="AN54" s="6840"/>
      <c r="AO54" s="6840"/>
      <c r="AP54" s="6840"/>
      <c r="AQ54" s="6841"/>
      <c r="AR54" s="6842" t="s">
        <v>1861</v>
      </c>
      <c r="AS54" s="6843"/>
      <c r="AT54" s="6844" t="s">
        <v>457</v>
      </c>
      <c r="AU54" s="6845"/>
      <c r="AV54" s="6224" t="s">
        <v>36</v>
      </c>
      <c r="AW54" s="6243" t="s">
        <v>37</v>
      </c>
    </row>
    <row r="55" spans="1:133" x14ac:dyDescent="0.25">
      <c r="A55" s="5755"/>
      <c r="B55" s="6481"/>
      <c r="C55" s="6645"/>
      <c r="D55" s="6848" t="s">
        <v>1862</v>
      </c>
      <c r="E55" s="6842"/>
      <c r="F55" s="6848" t="s">
        <v>935</v>
      </c>
      <c r="G55" s="6842"/>
      <c r="H55" s="6848" t="s">
        <v>1863</v>
      </c>
      <c r="I55" s="6849"/>
      <c r="J55" s="6842" t="s">
        <v>937</v>
      </c>
      <c r="K55" s="6842"/>
      <c r="L55" s="6848" t="s">
        <v>326</v>
      </c>
      <c r="M55" s="6842"/>
      <c r="N55" s="6848" t="s">
        <v>94</v>
      </c>
      <c r="O55" s="6842"/>
      <c r="P55" s="6848" t="s">
        <v>44</v>
      </c>
      <c r="Q55" s="6842"/>
      <c r="R55" s="6848" t="s">
        <v>45</v>
      </c>
      <c r="S55" s="6842"/>
      <c r="T55" s="6848" t="s">
        <v>46</v>
      </c>
      <c r="U55" s="6849"/>
      <c r="V55" s="6848" t="s">
        <v>47</v>
      </c>
      <c r="W55" s="6849"/>
      <c r="X55" s="6848" t="s">
        <v>48</v>
      </c>
      <c r="Y55" s="6849"/>
      <c r="Z55" s="6848" t="s">
        <v>49</v>
      </c>
      <c r="AA55" s="6849"/>
      <c r="AB55" s="6848" t="s">
        <v>50</v>
      </c>
      <c r="AC55" s="6849"/>
      <c r="AD55" s="6848" t="s">
        <v>51</v>
      </c>
      <c r="AE55" s="6849"/>
      <c r="AF55" s="6848" t="s">
        <v>52</v>
      </c>
      <c r="AG55" s="6849"/>
      <c r="AH55" s="6848" t="s">
        <v>53</v>
      </c>
      <c r="AI55" s="6849"/>
      <c r="AJ55" s="6848" t="s">
        <v>54</v>
      </c>
      <c r="AK55" s="6849"/>
      <c r="AL55" s="6848" t="s">
        <v>55</v>
      </c>
      <c r="AM55" s="6849"/>
      <c r="AN55" s="6848" t="s">
        <v>56</v>
      </c>
      <c r="AO55" s="6849"/>
      <c r="AP55" s="6848" t="s">
        <v>57</v>
      </c>
      <c r="AQ55" s="6843"/>
      <c r="AR55" s="6224" t="s">
        <v>58</v>
      </c>
      <c r="AS55" s="6851" t="s">
        <v>59</v>
      </c>
      <c r="AT55" s="6846"/>
      <c r="AU55" s="6847"/>
      <c r="AV55" s="6850"/>
      <c r="AW55" s="5759"/>
    </row>
    <row r="56" spans="1:133" x14ac:dyDescent="0.25">
      <c r="A56" s="6471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26"/>
      <c r="AS56" s="5956"/>
      <c r="AT56" s="1784" t="s">
        <v>462</v>
      </c>
      <c r="AU56" s="1831" t="s">
        <v>463</v>
      </c>
      <c r="AV56" s="6626"/>
      <c r="AW56" s="6687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837" t="s">
        <v>1860</v>
      </c>
      <c r="B76" s="6223" t="s">
        <v>77</v>
      </c>
      <c r="C76" s="6308"/>
      <c r="D76" s="6839" t="s">
        <v>29</v>
      </c>
      <c r="E76" s="6840"/>
      <c r="F76" s="6840"/>
      <c r="G76" s="6840"/>
      <c r="H76" s="6840"/>
      <c r="I76" s="6840"/>
      <c r="J76" s="6840"/>
      <c r="K76" s="6840"/>
      <c r="L76" s="6840"/>
      <c r="M76" s="6840"/>
      <c r="N76" s="6840"/>
      <c r="O76" s="6840"/>
      <c r="P76" s="6840"/>
      <c r="Q76" s="6840"/>
      <c r="R76" s="6840"/>
      <c r="S76" s="6840"/>
      <c r="T76" s="6840"/>
      <c r="U76" s="6840"/>
      <c r="V76" s="6840"/>
      <c r="W76" s="6840"/>
      <c r="X76" s="6840"/>
      <c r="Y76" s="6840"/>
      <c r="Z76" s="6840"/>
      <c r="AA76" s="6840"/>
      <c r="AB76" s="6840"/>
      <c r="AC76" s="6840"/>
      <c r="AD76" s="6840"/>
      <c r="AE76" s="6840"/>
      <c r="AF76" s="6840"/>
      <c r="AG76" s="6840"/>
      <c r="AH76" s="6840"/>
      <c r="AI76" s="6840"/>
      <c r="AJ76" s="6840"/>
      <c r="AK76" s="6840"/>
      <c r="AL76" s="6840"/>
      <c r="AM76" s="6840"/>
      <c r="AN76" s="6840"/>
      <c r="AO76" s="6840"/>
      <c r="AP76" s="6840"/>
      <c r="AQ76" s="6841"/>
      <c r="AR76" s="6842" t="s">
        <v>1861</v>
      </c>
      <c r="AS76" s="6843"/>
      <c r="AT76" s="6844" t="s">
        <v>457</v>
      </c>
      <c r="AU76" s="6845"/>
      <c r="AV76" s="6224" t="s">
        <v>36</v>
      </c>
      <c r="AW76" s="6243" t="s">
        <v>37</v>
      </c>
    </row>
    <row r="77" spans="1:133" x14ac:dyDescent="0.25">
      <c r="A77" s="5755"/>
      <c r="B77" s="6481"/>
      <c r="C77" s="6645"/>
      <c r="D77" s="6848" t="s">
        <v>1862</v>
      </c>
      <c r="E77" s="6842"/>
      <c r="F77" s="6848" t="s">
        <v>935</v>
      </c>
      <c r="G77" s="6842"/>
      <c r="H77" s="6848" t="s">
        <v>1863</v>
      </c>
      <c r="I77" s="6849"/>
      <c r="J77" s="6842" t="s">
        <v>937</v>
      </c>
      <c r="K77" s="6842"/>
      <c r="L77" s="6848" t="s">
        <v>326</v>
      </c>
      <c r="M77" s="6842"/>
      <c r="N77" s="6848" t="s">
        <v>94</v>
      </c>
      <c r="O77" s="6842"/>
      <c r="P77" s="6848" t="s">
        <v>44</v>
      </c>
      <c r="Q77" s="6842"/>
      <c r="R77" s="6848" t="s">
        <v>45</v>
      </c>
      <c r="S77" s="6842"/>
      <c r="T77" s="6848" t="s">
        <v>46</v>
      </c>
      <c r="U77" s="6849"/>
      <c r="V77" s="6848" t="s">
        <v>47</v>
      </c>
      <c r="W77" s="6849"/>
      <c r="X77" s="6848" t="s">
        <v>48</v>
      </c>
      <c r="Y77" s="6849"/>
      <c r="Z77" s="6848" t="s">
        <v>49</v>
      </c>
      <c r="AA77" s="6849"/>
      <c r="AB77" s="6848" t="s">
        <v>50</v>
      </c>
      <c r="AC77" s="6849"/>
      <c r="AD77" s="6848" t="s">
        <v>51</v>
      </c>
      <c r="AE77" s="6849"/>
      <c r="AF77" s="6848" t="s">
        <v>52</v>
      </c>
      <c r="AG77" s="6849"/>
      <c r="AH77" s="6848" t="s">
        <v>53</v>
      </c>
      <c r="AI77" s="6849"/>
      <c r="AJ77" s="6848" t="s">
        <v>54</v>
      </c>
      <c r="AK77" s="6849"/>
      <c r="AL77" s="6848" t="s">
        <v>55</v>
      </c>
      <c r="AM77" s="6849"/>
      <c r="AN77" s="6848" t="s">
        <v>56</v>
      </c>
      <c r="AO77" s="6849"/>
      <c r="AP77" s="6848" t="s">
        <v>57</v>
      </c>
      <c r="AQ77" s="6843"/>
      <c r="AR77" s="6224" t="s">
        <v>58</v>
      </c>
      <c r="AS77" s="6851" t="s">
        <v>59</v>
      </c>
      <c r="AT77" s="6846"/>
      <c r="AU77" s="6847"/>
      <c r="AV77" s="6850"/>
      <c r="AW77" s="5759"/>
    </row>
    <row r="78" spans="1:133" x14ac:dyDescent="0.25">
      <c r="A78" s="6471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26"/>
      <c r="AS78" s="5956"/>
      <c r="AT78" s="1784" t="s">
        <v>462</v>
      </c>
      <c r="AU78" s="1831" t="s">
        <v>463</v>
      </c>
      <c r="AV78" s="6626"/>
      <c r="AW78" s="6687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837" t="s">
        <v>1860</v>
      </c>
      <c r="B98" s="6223" t="s">
        <v>77</v>
      </c>
      <c r="C98" s="6308"/>
      <c r="D98" s="6839" t="s">
        <v>29</v>
      </c>
      <c r="E98" s="6840"/>
      <c r="F98" s="6840"/>
      <c r="G98" s="6840"/>
      <c r="H98" s="6840"/>
      <c r="I98" s="6840"/>
      <c r="J98" s="6840"/>
      <c r="K98" s="6840"/>
      <c r="L98" s="6840"/>
      <c r="M98" s="6840"/>
      <c r="N98" s="6840"/>
      <c r="O98" s="6840"/>
      <c r="P98" s="6840"/>
      <c r="Q98" s="6840"/>
      <c r="R98" s="6840"/>
      <c r="S98" s="6840"/>
      <c r="T98" s="6840"/>
      <c r="U98" s="6840"/>
      <c r="V98" s="6840"/>
      <c r="W98" s="6840"/>
      <c r="X98" s="6840"/>
      <c r="Y98" s="6840"/>
      <c r="Z98" s="6840"/>
      <c r="AA98" s="6840"/>
      <c r="AB98" s="6840"/>
      <c r="AC98" s="6840"/>
      <c r="AD98" s="6840"/>
      <c r="AE98" s="6840"/>
      <c r="AF98" s="6840"/>
      <c r="AG98" s="6840"/>
      <c r="AH98" s="6840"/>
      <c r="AI98" s="6840"/>
      <c r="AJ98" s="6840"/>
      <c r="AK98" s="6840"/>
      <c r="AL98" s="6840"/>
      <c r="AM98" s="6840"/>
      <c r="AN98" s="6840"/>
      <c r="AO98" s="6840"/>
      <c r="AP98" s="6840"/>
      <c r="AQ98" s="6841"/>
      <c r="AR98" s="6842" t="s">
        <v>1861</v>
      </c>
      <c r="AS98" s="6843"/>
      <c r="AT98" s="6844" t="s">
        <v>457</v>
      </c>
      <c r="AU98" s="6845"/>
      <c r="AV98" s="6224" t="s">
        <v>36</v>
      </c>
      <c r="AW98" s="6243" t="s">
        <v>37</v>
      </c>
    </row>
    <row r="99" spans="1:133" x14ac:dyDescent="0.25">
      <c r="A99" s="5755"/>
      <c r="B99" s="6481"/>
      <c r="C99" s="6645"/>
      <c r="D99" s="6848" t="s">
        <v>1862</v>
      </c>
      <c r="E99" s="6842"/>
      <c r="F99" s="6848" t="s">
        <v>1888</v>
      </c>
      <c r="G99" s="6842"/>
      <c r="H99" s="6848" t="s">
        <v>1863</v>
      </c>
      <c r="I99" s="6849"/>
      <c r="J99" s="6842" t="s">
        <v>1889</v>
      </c>
      <c r="K99" s="6842"/>
      <c r="L99" s="6848" t="s">
        <v>1335</v>
      </c>
      <c r="M99" s="6842"/>
      <c r="N99" s="6848" t="s">
        <v>94</v>
      </c>
      <c r="O99" s="6842"/>
      <c r="P99" s="6848" t="s">
        <v>44</v>
      </c>
      <c r="Q99" s="6842"/>
      <c r="R99" s="6848" t="s">
        <v>45</v>
      </c>
      <c r="S99" s="6842"/>
      <c r="T99" s="6848" t="s">
        <v>46</v>
      </c>
      <c r="U99" s="6849"/>
      <c r="V99" s="6848" t="s">
        <v>47</v>
      </c>
      <c r="W99" s="6849"/>
      <c r="X99" s="6848" t="s">
        <v>48</v>
      </c>
      <c r="Y99" s="6849"/>
      <c r="Z99" s="6848" t="s">
        <v>49</v>
      </c>
      <c r="AA99" s="6849"/>
      <c r="AB99" s="6848" t="s">
        <v>50</v>
      </c>
      <c r="AC99" s="6849"/>
      <c r="AD99" s="6848" t="s">
        <v>51</v>
      </c>
      <c r="AE99" s="6849"/>
      <c r="AF99" s="6848" t="s">
        <v>52</v>
      </c>
      <c r="AG99" s="6849"/>
      <c r="AH99" s="6848" t="s">
        <v>53</v>
      </c>
      <c r="AI99" s="6849"/>
      <c r="AJ99" s="6848" t="s">
        <v>54</v>
      </c>
      <c r="AK99" s="6849"/>
      <c r="AL99" s="6848" t="s">
        <v>55</v>
      </c>
      <c r="AM99" s="6849"/>
      <c r="AN99" s="6848" t="s">
        <v>56</v>
      </c>
      <c r="AO99" s="6849"/>
      <c r="AP99" s="6848" t="s">
        <v>57</v>
      </c>
      <c r="AQ99" s="6843"/>
      <c r="AR99" s="6224" t="s">
        <v>58</v>
      </c>
      <c r="AS99" s="6851" t="s">
        <v>59</v>
      </c>
      <c r="AT99" s="6846"/>
      <c r="AU99" s="6847"/>
      <c r="AV99" s="6850"/>
      <c r="AW99" s="5759"/>
    </row>
    <row r="100" spans="1:133" x14ac:dyDescent="0.25">
      <c r="A100" s="6471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26"/>
      <c r="AS100" s="5956"/>
      <c r="AT100" s="1784" t="s">
        <v>462</v>
      </c>
      <c r="AU100" s="1831" t="s">
        <v>463</v>
      </c>
      <c r="AV100" s="6626"/>
      <c r="AW100" s="6687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837" t="s">
        <v>1860</v>
      </c>
      <c r="B120" s="6223" t="s">
        <v>77</v>
      </c>
      <c r="C120" s="6308"/>
      <c r="D120" s="6839" t="s">
        <v>29</v>
      </c>
      <c r="E120" s="6840"/>
      <c r="F120" s="6840"/>
      <c r="G120" s="6840"/>
      <c r="H120" s="6840"/>
      <c r="I120" s="6840"/>
      <c r="J120" s="6840"/>
      <c r="K120" s="6840"/>
      <c r="L120" s="6840"/>
      <c r="M120" s="6840"/>
      <c r="N120" s="6840"/>
      <c r="O120" s="6840"/>
      <c r="P120" s="6840"/>
      <c r="Q120" s="6840"/>
      <c r="R120" s="6840"/>
      <c r="S120" s="6840"/>
      <c r="T120" s="6840"/>
      <c r="U120" s="6840"/>
      <c r="V120" s="6840"/>
      <c r="W120" s="6840"/>
      <c r="X120" s="6840"/>
      <c r="Y120" s="6840"/>
      <c r="Z120" s="6840"/>
      <c r="AA120" s="6840"/>
      <c r="AB120" s="6840"/>
      <c r="AC120" s="6840"/>
      <c r="AD120" s="6840"/>
      <c r="AE120" s="6840"/>
      <c r="AF120" s="6840"/>
      <c r="AG120" s="6840"/>
      <c r="AH120" s="6840"/>
      <c r="AI120" s="6840"/>
      <c r="AJ120" s="6840"/>
      <c r="AK120" s="6840"/>
      <c r="AL120" s="6840"/>
      <c r="AM120" s="6840"/>
      <c r="AN120" s="6840"/>
      <c r="AO120" s="6840"/>
      <c r="AP120" s="6840"/>
      <c r="AQ120" s="6841"/>
      <c r="AR120" s="6842" t="s">
        <v>1861</v>
      </c>
      <c r="AS120" s="6843"/>
      <c r="AT120" s="6844" t="s">
        <v>457</v>
      </c>
      <c r="AU120" s="6845"/>
      <c r="AV120" s="6224" t="s">
        <v>36</v>
      </c>
      <c r="AW120" s="6243" t="s">
        <v>37</v>
      </c>
    </row>
    <row r="121" spans="1:133" x14ac:dyDescent="0.25">
      <c r="A121" s="5755"/>
      <c r="B121" s="6481"/>
      <c r="C121" s="6645"/>
      <c r="D121" s="6848" t="s">
        <v>1862</v>
      </c>
      <c r="E121" s="6842"/>
      <c r="F121" s="6848" t="s">
        <v>935</v>
      </c>
      <c r="G121" s="6842"/>
      <c r="H121" s="6848" t="s">
        <v>1863</v>
      </c>
      <c r="I121" s="6849"/>
      <c r="J121" s="6842" t="s">
        <v>937</v>
      </c>
      <c r="K121" s="6842"/>
      <c r="L121" s="6848" t="s">
        <v>326</v>
      </c>
      <c r="M121" s="6842"/>
      <c r="N121" s="6848" t="s">
        <v>94</v>
      </c>
      <c r="O121" s="6842"/>
      <c r="P121" s="6848" t="s">
        <v>44</v>
      </c>
      <c r="Q121" s="6842"/>
      <c r="R121" s="6848" t="s">
        <v>45</v>
      </c>
      <c r="S121" s="6842"/>
      <c r="T121" s="6848" t="s">
        <v>46</v>
      </c>
      <c r="U121" s="6849"/>
      <c r="V121" s="6848" t="s">
        <v>47</v>
      </c>
      <c r="W121" s="6849"/>
      <c r="X121" s="6848" t="s">
        <v>48</v>
      </c>
      <c r="Y121" s="6849"/>
      <c r="Z121" s="6848" t="s">
        <v>49</v>
      </c>
      <c r="AA121" s="6849"/>
      <c r="AB121" s="6848" t="s">
        <v>50</v>
      </c>
      <c r="AC121" s="6849"/>
      <c r="AD121" s="6848" t="s">
        <v>51</v>
      </c>
      <c r="AE121" s="6849"/>
      <c r="AF121" s="6848" t="s">
        <v>52</v>
      </c>
      <c r="AG121" s="6849"/>
      <c r="AH121" s="6848" t="s">
        <v>53</v>
      </c>
      <c r="AI121" s="6849"/>
      <c r="AJ121" s="6848" t="s">
        <v>54</v>
      </c>
      <c r="AK121" s="6849"/>
      <c r="AL121" s="6848" t="s">
        <v>55</v>
      </c>
      <c r="AM121" s="6849"/>
      <c r="AN121" s="6848" t="s">
        <v>56</v>
      </c>
      <c r="AO121" s="6849"/>
      <c r="AP121" s="6848" t="s">
        <v>57</v>
      </c>
      <c r="AQ121" s="6843"/>
      <c r="AR121" s="6224" t="s">
        <v>58</v>
      </c>
      <c r="AS121" s="6851" t="s">
        <v>59</v>
      </c>
      <c r="AT121" s="6846"/>
      <c r="AU121" s="6847"/>
      <c r="AV121" s="6850"/>
      <c r="AW121" s="5759"/>
    </row>
    <row r="122" spans="1:133" x14ac:dyDescent="0.25">
      <c r="A122" s="6471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26"/>
      <c r="AS122" s="5956"/>
      <c r="AT122" s="1784" t="s">
        <v>462</v>
      </c>
      <c r="AU122" s="1831" t="s">
        <v>463</v>
      </c>
      <c r="AV122" s="6626"/>
      <c r="AW122" s="6687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52" t="s">
        <v>1891</v>
      </c>
      <c r="B141" s="6852"/>
      <c r="C141" s="6852"/>
      <c r="D141" s="6852"/>
      <c r="E141" s="6852"/>
      <c r="F141" s="6852"/>
      <c r="G141" s="6852"/>
      <c r="H141" s="6852"/>
      <c r="I141" s="6852"/>
      <c r="J141" s="6852"/>
      <c r="K141" s="6852"/>
      <c r="L141" s="6852"/>
      <c r="M141" s="6852"/>
      <c r="N141" s="6852"/>
      <c r="O141" s="6852"/>
      <c r="P141" s="6852"/>
    </row>
    <row r="142" spans="1:133" x14ac:dyDescent="0.25">
      <c r="A142" s="6853" t="s">
        <v>1892</v>
      </c>
      <c r="B142" s="6243"/>
      <c r="C142" s="6839" t="s">
        <v>1893</v>
      </c>
      <c r="D142" s="6840"/>
      <c r="E142" s="6854"/>
      <c r="F142" s="6855" t="s">
        <v>1894</v>
      </c>
      <c r="G142" s="6855"/>
      <c r="H142" s="6855"/>
      <c r="I142" s="6855" t="s">
        <v>1895</v>
      </c>
      <c r="J142" s="6855"/>
      <c r="K142" s="6855"/>
      <c r="L142" s="6855" t="s">
        <v>1896</v>
      </c>
      <c r="M142" s="6855"/>
      <c r="N142" s="6855"/>
      <c r="O142" s="6839" t="s">
        <v>720</v>
      </c>
      <c r="P142" s="6854"/>
    </row>
    <row r="143" spans="1:133" x14ac:dyDescent="0.25">
      <c r="A143" s="6466"/>
      <c r="B143" s="6687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856" t="s">
        <v>1898</v>
      </c>
      <c r="B144" s="6857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59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58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6044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859" t="s">
        <v>1903</v>
      </c>
      <c r="B148" s="6860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52" t="s">
        <v>1904</v>
      </c>
      <c r="B149" s="6852"/>
      <c r="C149" s="6852"/>
      <c r="D149" s="6852"/>
      <c r="E149" s="6852"/>
      <c r="F149" s="6852"/>
      <c r="G149" s="6852"/>
      <c r="H149" s="6852"/>
      <c r="I149" s="6852"/>
      <c r="J149" s="6852"/>
      <c r="K149" s="6852"/>
      <c r="L149" s="6852"/>
      <c r="M149" s="6852"/>
      <c r="N149" s="6852"/>
      <c r="O149" s="6852"/>
      <c r="P149" s="6852"/>
    </row>
    <row r="150" spans="1:118" x14ac:dyDescent="0.25">
      <c r="A150" s="6853" t="s">
        <v>1892</v>
      </c>
      <c r="B150" s="6243"/>
      <c r="C150" s="6839" t="s">
        <v>1893</v>
      </c>
      <c r="D150" s="6840"/>
      <c r="E150" s="6854"/>
      <c r="F150" s="6855" t="s">
        <v>1894</v>
      </c>
      <c r="G150" s="6855"/>
      <c r="H150" s="6855"/>
      <c r="I150" s="6855" t="s">
        <v>1895</v>
      </c>
      <c r="J150" s="6855"/>
      <c r="K150" s="6855"/>
      <c r="L150" s="6855" t="s">
        <v>1896</v>
      </c>
      <c r="M150" s="6855"/>
      <c r="N150" s="6855"/>
      <c r="O150" s="6839" t="s">
        <v>720</v>
      </c>
      <c r="P150" s="6854"/>
    </row>
    <row r="151" spans="1:118" x14ac:dyDescent="0.25">
      <c r="A151" s="6466"/>
      <c r="B151" s="6687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861" t="s">
        <v>1898</v>
      </c>
      <c r="B152" s="6862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59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58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6044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863" t="s">
        <v>1903</v>
      </c>
      <c r="B156" s="6864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52" t="s">
        <v>1905</v>
      </c>
      <c r="B157" s="6852"/>
      <c r="C157" s="6852"/>
      <c r="D157" s="6852"/>
      <c r="E157" s="6852"/>
      <c r="F157" s="6852"/>
      <c r="G157" s="6852"/>
      <c r="H157" s="6852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53" t="s">
        <v>1892</v>
      </c>
      <c r="B158" s="6243"/>
      <c r="C158" s="6223" t="s">
        <v>77</v>
      </c>
      <c r="D158" s="6308"/>
      <c r="E158" s="6839" t="s">
        <v>29</v>
      </c>
      <c r="F158" s="6840"/>
      <c r="G158" s="6840"/>
      <c r="H158" s="6840"/>
      <c r="I158" s="6840"/>
      <c r="J158" s="6840"/>
      <c r="K158" s="6840"/>
      <c r="L158" s="6840"/>
      <c r="M158" s="6840"/>
      <c r="N158" s="6840"/>
      <c r="O158" s="6840"/>
      <c r="P158" s="6840"/>
      <c r="Q158" s="6840"/>
      <c r="R158" s="6840"/>
      <c r="S158" s="6840"/>
      <c r="T158" s="6840"/>
      <c r="U158" s="6840"/>
      <c r="V158" s="6840"/>
      <c r="W158" s="6840"/>
      <c r="X158" s="6840"/>
      <c r="Y158" s="6840"/>
      <c r="Z158" s="6840"/>
      <c r="AA158" s="6840"/>
      <c r="AB158" s="6840"/>
      <c r="AC158" s="6840"/>
      <c r="AD158" s="6840"/>
      <c r="AE158" s="6840"/>
      <c r="AF158" s="6840"/>
      <c r="AG158" s="6840"/>
      <c r="AH158" s="6840"/>
      <c r="AI158" s="6840"/>
      <c r="AJ158" s="6841"/>
      <c r="AK158" s="6865" t="s">
        <v>1906</v>
      </c>
      <c r="AL158" s="6865"/>
      <c r="AM158" s="6865"/>
      <c r="AN158" s="6866"/>
      <c r="AO158" s="6867" t="s">
        <v>457</v>
      </c>
      <c r="AP158" s="6865"/>
      <c r="AQ158" s="6865"/>
      <c r="AR158" s="6866"/>
      <c r="AS158" s="6844" t="s">
        <v>322</v>
      </c>
      <c r="AT158" s="6845"/>
      <c r="AU158" s="6844" t="s">
        <v>37</v>
      </c>
      <c r="AV158" s="6845"/>
      <c r="AW158" s="6242" t="s">
        <v>1907</v>
      </c>
      <c r="AX158" s="6243"/>
    </row>
    <row r="159" spans="1:118" x14ac:dyDescent="0.25">
      <c r="A159" s="5776"/>
      <c r="B159" s="5759"/>
      <c r="C159" s="6481"/>
      <c r="D159" s="6645"/>
      <c r="E159" s="6848" t="s">
        <v>1908</v>
      </c>
      <c r="F159" s="6842"/>
      <c r="G159" s="6848" t="s">
        <v>1863</v>
      </c>
      <c r="H159" s="6842"/>
      <c r="I159" s="6848" t="s">
        <v>937</v>
      </c>
      <c r="J159" s="6842"/>
      <c r="K159" s="6839" t="s">
        <v>326</v>
      </c>
      <c r="L159" s="6854"/>
      <c r="M159" s="6839" t="s">
        <v>94</v>
      </c>
      <c r="N159" s="6854"/>
      <c r="O159" s="6839" t="s">
        <v>44</v>
      </c>
      <c r="P159" s="6854"/>
      <c r="Q159" s="6839" t="s">
        <v>45</v>
      </c>
      <c r="R159" s="6854"/>
      <c r="S159" s="6839" t="s">
        <v>46</v>
      </c>
      <c r="T159" s="6854"/>
      <c r="U159" s="6839" t="s">
        <v>47</v>
      </c>
      <c r="V159" s="6854"/>
      <c r="W159" s="6839" t="s">
        <v>48</v>
      </c>
      <c r="X159" s="6854"/>
      <c r="Y159" s="6839" t="s">
        <v>49</v>
      </c>
      <c r="Z159" s="6854"/>
      <c r="AA159" s="6839" t="s">
        <v>50</v>
      </c>
      <c r="AB159" s="6854"/>
      <c r="AC159" s="6839" t="s">
        <v>51</v>
      </c>
      <c r="AD159" s="6854"/>
      <c r="AE159" s="6839" t="s">
        <v>52</v>
      </c>
      <c r="AF159" s="6854"/>
      <c r="AG159" s="6839" t="s">
        <v>53</v>
      </c>
      <c r="AH159" s="6854"/>
      <c r="AI159" s="6839" t="s">
        <v>1909</v>
      </c>
      <c r="AJ159" s="6841"/>
      <c r="AK159" s="6870" t="s">
        <v>58</v>
      </c>
      <c r="AL159" s="6871"/>
      <c r="AM159" s="6868" t="s">
        <v>59</v>
      </c>
      <c r="AN159" s="6869"/>
      <c r="AO159" s="6870" t="s">
        <v>462</v>
      </c>
      <c r="AP159" s="6871"/>
      <c r="AQ159" s="6872" t="s">
        <v>463</v>
      </c>
      <c r="AR159" s="6869"/>
      <c r="AS159" s="6846"/>
      <c r="AT159" s="6847"/>
      <c r="AU159" s="6846"/>
      <c r="AV159" s="6847"/>
      <c r="AW159" s="6467"/>
      <c r="AX159" s="6687"/>
    </row>
    <row r="160" spans="1:118" ht="31.5" x14ac:dyDescent="0.25">
      <c r="A160" s="6466"/>
      <c r="B160" s="6687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73" t="s">
        <v>1911</v>
      </c>
      <c r="B161" s="6874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75" t="s">
        <v>1912</v>
      </c>
      <c r="B162" s="6876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75" t="s">
        <v>1913</v>
      </c>
      <c r="B163" s="6876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75" t="s">
        <v>1876</v>
      </c>
      <c r="B164" s="6876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75" t="s">
        <v>1882</v>
      </c>
      <c r="B165" s="6876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75" t="s">
        <v>1914</v>
      </c>
      <c r="B166" s="6876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75" t="s">
        <v>1915</v>
      </c>
      <c r="B167" s="6876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75" t="s">
        <v>1879</v>
      </c>
      <c r="B168" s="6876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77" t="s">
        <v>1916</v>
      </c>
      <c r="B169" s="687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59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58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6044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79" t="s">
        <v>1881</v>
      </c>
      <c r="B173" s="6880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75" t="s">
        <v>1917</v>
      </c>
      <c r="B174" s="6876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75" t="s">
        <v>1883</v>
      </c>
      <c r="B175" s="6876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75" t="s">
        <v>1918</v>
      </c>
      <c r="B176" s="6876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75" t="s">
        <v>1919</v>
      </c>
      <c r="B177" s="6876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75" t="s">
        <v>1920</v>
      </c>
      <c r="B178" s="6876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75" t="s">
        <v>1921</v>
      </c>
      <c r="B179" s="6876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75" t="s">
        <v>1922</v>
      </c>
      <c r="B180" s="6876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75" t="s">
        <v>1923</v>
      </c>
      <c r="B181" s="6876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75" t="s">
        <v>1924</v>
      </c>
      <c r="B182" s="6876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1" t="s">
        <v>1925</v>
      </c>
      <c r="B183" s="6882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52" t="s">
        <v>1926</v>
      </c>
      <c r="B184" s="6852"/>
      <c r="C184" s="6852"/>
      <c r="D184" s="6852"/>
      <c r="E184" s="6852"/>
      <c r="F184" s="6852"/>
      <c r="G184" s="6852"/>
      <c r="H184" s="6852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53" t="s">
        <v>1892</v>
      </c>
      <c r="B185" s="6243"/>
      <c r="C185" s="6223" t="s">
        <v>77</v>
      </c>
      <c r="D185" s="6308"/>
      <c r="E185" s="6839" t="s">
        <v>29</v>
      </c>
      <c r="F185" s="6840"/>
      <c r="G185" s="6840"/>
      <c r="H185" s="6840"/>
      <c r="I185" s="6840"/>
      <c r="J185" s="6840"/>
      <c r="K185" s="6840"/>
      <c r="L185" s="6840"/>
      <c r="M185" s="6840"/>
      <c r="N185" s="6840"/>
      <c r="O185" s="6840"/>
      <c r="P185" s="6840"/>
      <c r="Q185" s="6840"/>
      <c r="R185" s="6840"/>
      <c r="S185" s="6840"/>
      <c r="T185" s="6840"/>
      <c r="U185" s="6840"/>
      <c r="V185" s="6840"/>
      <c r="W185" s="6840"/>
      <c r="X185" s="6840"/>
      <c r="Y185" s="6840"/>
      <c r="Z185" s="6840"/>
      <c r="AA185" s="6840"/>
      <c r="AB185" s="6840"/>
      <c r="AC185" s="6840"/>
      <c r="AD185" s="6840"/>
      <c r="AE185" s="6840"/>
      <c r="AF185" s="6840"/>
      <c r="AG185" s="6840"/>
      <c r="AH185" s="6840"/>
      <c r="AI185" s="6840"/>
      <c r="AJ185" s="6841"/>
      <c r="AK185" s="6865" t="s">
        <v>1906</v>
      </c>
      <c r="AL185" s="6865"/>
      <c r="AM185" s="6865"/>
      <c r="AN185" s="6866"/>
      <c r="AO185" s="6867" t="s">
        <v>457</v>
      </c>
      <c r="AP185" s="6865"/>
      <c r="AQ185" s="6865"/>
      <c r="AR185" s="6866"/>
      <c r="AS185" s="6844" t="s">
        <v>322</v>
      </c>
      <c r="AT185" s="6845"/>
      <c r="AU185" s="6844" t="s">
        <v>37</v>
      </c>
      <c r="AV185" s="6845"/>
      <c r="AW185" s="6242" t="s">
        <v>1907</v>
      </c>
      <c r="AX185" s="6243"/>
    </row>
    <row r="186" spans="1:130" x14ac:dyDescent="0.25">
      <c r="A186" s="5776"/>
      <c r="B186" s="5759"/>
      <c r="C186" s="6481"/>
      <c r="D186" s="6645"/>
      <c r="E186" s="6848" t="s">
        <v>1908</v>
      </c>
      <c r="F186" s="6842"/>
      <c r="G186" s="6848" t="s">
        <v>1863</v>
      </c>
      <c r="H186" s="6842"/>
      <c r="I186" s="6848" t="s">
        <v>937</v>
      </c>
      <c r="J186" s="6842"/>
      <c r="K186" s="6839" t="s">
        <v>326</v>
      </c>
      <c r="L186" s="6854"/>
      <c r="M186" s="6839" t="s">
        <v>94</v>
      </c>
      <c r="N186" s="6854"/>
      <c r="O186" s="6839" t="s">
        <v>44</v>
      </c>
      <c r="P186" s="6854"/>
      <c r="Q186" s="6839" t="s">
        <v>45</v>
      </c>
      <c r="R186" s="6854"/>
      <c r="S186" s="6839" t="s">
        <v>46</v>
      </c>
      <c r="T186" s="6854"/>
      <c r="U186" s="6839" t="s">
        <v>47</v>
      </c>
      <c r="V186" s="6854"/>
      <c r="W186" s="6839" t="s">
        <v>48</v>
      </c>
      <c r="X186" s="6854"/>
      <c r="Y186" s="6839" t="s">
        <v>49</v>
      </c>
      <c r="Z186" s="6854"/>
      <c r="AA186" s="6839" t="s">
        <v>50</v>
      </c>
      <c r="AB186" s="6854"/>
      <c r="AC186" s="6839" t="s">
        <v>51</v>
      </c>
      <c r="AD186" s="6854"/>
      <c r="AE186" s="6839" t="s">
        <v>52</v>
      </c>
      <c r="AF186" s="6854"/>
      <c r="AG186" s="6839" t="s">
        <v>53</v>
      </c>
      <c r="AH186" s="6854"/>
      <c r="AI186" s="6839" t="s">
        <v>1909</v>
      </c>
      <c r="AJ186" s="6841"/>
      <c r="AK186" s="6870" t="s">
        <v>58</v>
      </c>
      <c r="AL186" s="6871"/>
      <c r="AM186" s="6868" t="s">
        <v>59</v>
      </c>
      <c r="AN186" s="6869"/>
      <c r="AO186" s="6870" t="s">
        <v>463</v>
      </c>
      <c r="AP186" s="6871"/>
      <c r="AQ186" s="6872" t="s">
        <v>462</v>
      </c>
      <c r="AR186" s="6869"/>
      <c r="AS186" s="6846"/>
      <c r="AT186" s="6847"/>
      <c r="AU186" s="6846"/>
      <c r="AV186" s="6847"/>
      <c r="AW186" s="6467"/>
      <c r="AX186" s="6687"/>
    </row>
    <row r="187" spans="1:130" ht="31.5" x14ac:dyDescent="0.25">
      <c r="A187" s="6466"/>
      <c r="B187" s="6687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73" t="s">
        <v>1911</v>
      </c>
      <c r="B188" s="6874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75" t="s">
        <v>1912</v>
      </c>
      <c r="B189" s="6876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75" t="s">
        <v>1913</v>
      </c>
      <c r="B190" s="6876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75" t="s">
        <v>1876</v>
      </c>
      <c r="B191" s="6876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75" t="s">
        <v>1882</v>
      </c>
      <c r="B192" s="6876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75" t="s">
        <v>1914</v>
      </c>
      <c r="B193" s="6876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75" t="s">
        <v>1915</v>
      </c>
      <c r="B194" s="6876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75" t="s">
        <v>1879</v>
      </c>
      <c r="B195" s="6876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77" t="s">
        <v>1916</v>
      </c>
      <c r="B196" s="687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59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58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6044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79" t="s">
        <v>1881</v>
      </c>
      <c r="B200" s="6880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75" t="s">
        <v>1917</v>
      </c>
      <c r="B201" s="6876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75" t="s">
        <v>1883</v>
      </c>
      <c r="B202" s="6876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75" t="s">
        <v>1918</v>
      </c>
      <c r="B203" s="6876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75" t="s">
        <v>1919</v>
      </c>
      <c r="B204" s="6876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75" t="s">
        <v>1920</v>
      </c>
      <c r="B205" s="6876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75" t="s">
        <v>1921</v>
      </c>
      <c r="B206" s="6876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75" t="s">
        <v>1922</v>
      </c>
      <c r="B207" s="6876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75" t="s">
        <v>1923</v>
      </c>
      <c r="B208" s="6876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75" t="s">
        <v>1924</v>
      </c>
      <c r="B209" s="6876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1" t="s">
        <v>1925</v>
      </c>
      <c r="B210" s="6882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83" t="s">
        <v>1892</v>
      </c>
      <c r="B212" s="6886" t="s">
        <v>77</v>
      </c>
      <c r="C212" s="6886"/>
      <c r="D212" s="6886" t="s">
        <v>29</v>
      </c>
      <c r="E212" s="6886"/>
      <c r="F212" s="6886"/>
      <c r="G212" s="6886"/>
      <c r="H212" s="6886"/>
      <c r="I212" s="6886"/>
      <c r="J212" s="6886"/>
      <c r="K212" s="6886"/>
      <c r="L212" s="6886"/>
      <c r="M212" s="6886"/>
      <c r="N212" s="6886"/>
      <c r="O212" s="6886"/>
      <c r="P212" s="6886"/>
      <c r="Q212" s="6886"/>
      <c r="R212" s="6886"/>
      <c r="S212" s="6886"/>
      <c r="T212" s="6886"/>
      <c r="U212" s="6886"/>
      <c r="V212" s="6886"/>
      <c r="W212" s="6886"/>
      <c r="X212" s="6886"/>
      <c r="Y212" s="6886"/>
      <c r="Z212" s="6886"/>
      <c r="AA212" s="6886"/>
      <c r="AB212" s="6886"/>
      <c r="AC212" s="6886"/>
      <c r="AD212" s="6886"/>
      <c r="AE212" s="6886"/>
      <c r="AF212" s="6886"/>
      <c r="AG212" s="6886"/>
      <c r="AH212" s="6886"/>
      <c r="AI212" s="6886"/>
      <c r="AJ212" s="6886"/>
      <c r="AK212" s="6887"/>
      <c r="AL212" s="6871" t="s">
        <v>1928</v>
      </c>
      <c r="AM212" s="6888"/>
      <c r="AN212" s="6889" t="s">
        <v>457</v>
      </c>
      <c r="AO212" s="6843"/>
      <c r="AP212" s="6871" t="s">
        <v>36</v>
      </c>
      <c r="AQ212" s="6890" t="s">
        <v>37</v>
      </c>
    </row>
    <row r="213" spans="1:130" x14ac:dyDescent="0.25">
      <c r="A213" s="6884"/>
      <c r="B213" s="6886"/>
      <c r="C213" s="6886"/>
      <c r="D213" s="6886" t="s">
        <v>343</v>
      </c>
      <c r="E213" s="6886"/>
      <c r="F213" s="6886" t="s">
        <v>326</v>
      </c>
      <c r="G213" s="6886"/>
      <c r="H213" s="6886" t="s">
        <v>94</v>
      </c>
      <c r="I213" s="6886"/>
      <c r="J213" s="6886" t="s">
        <v>44</v>
      </c>
      <c r="K213" s="6886"/>
      <c r="L213" s="6886" t="s">
        <v>45</v>
      </c>
      <c r="M213" s="6886"/>
      <c r="N213" s="6886" t="s">
        <v>46</v>
      </c>
      <c r="O213" s="6886"/>
      <c r="P213" s="6886" t="s">
        <v>47</v>
      </c>
      <c r="Q213" s="6886"/>
      <c r="R213" s="6886" t="s">
        <v>48</v>
      </c>
      <c r="S213" s="6886"/>
      <c r="T213" s="6886" t="s">
        <v>49</v>
      </c>
      <c r="U213" s="6886"/>
      <c r="V213" s="6886" t="s">
        <v>50</v>
      </c>
      <c r="W213" s="6886"/>
      <c r="X213" s="6886" t="s">
        <v>51</v>
      </c>
      <c r="Y213" s="6886"/>
      <c r="Z213" s="6886" t="s">
        <v>52</v>
      </c>
      <c r="AA213" s="6886"/>
      <c r="AB213" s="6886" t="s">
        <v>53</v>
      </c>
      <c r="AC213" s="6886"/>
      <c r="AD213" s="6886" t="s">
        <v>54</v>
      </c>
      <c r="AE213" s="6886"/>
      <c r="AF213" s="6886" t="s">
        <v>55</v>
      </c>
      <c r="AG213" s="6886"/>
      <c r="AH213" s="6886" t="s">
        <v>56</v>
      </c>
      <c r="AI213" s="6886"/>
      <c r="AJ213" s="6886" t="s">
        <v>57</v>
      </c>
      <c r="AK213" s="6887"/>
      <c r="AL213" s="6891" t="s">
        <v>58</v>
      </c>
      <c r="AM213" s="6869" t="s">
        <v>59</v>
      </c>
      <c r="AN213" s="6892" t="s">
        <v>462</v>
      </c>
      <c r="AO213" s="6284" t="s">
        <v>463</v>
      </c>
      <c r="AP213" s="6871"/>
      <c r="AQ213" s="6890"/>
    </row>
    <row r="214" spans="1:130" x14ac:dyDescent="0.25">
      <c r="A214" s="6885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91"/>
      <c r="AM214" s="6869"/>
      <c r="AN214" s="5767"/>
      <c r="AO214" s="6491"/>
      <c r="AP214" s="6871"/>
      <c r="AQ214" s="6890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83" t="s">
        <v>1892</v>
      </c>
      <c r="B223" s="6886" t="s">
        <v>77</v>
      </c>
      <c r="C223" s="6886"/>
      <c r="D223" s="6886" t="s">
        <v>29</v>
      </c>
      <c r="E223" s="6886"/>
      <c r="F223" s="6886"/>
      <c r="G223" s="6886"/>
      <c r="H223" s="6886"/>
      <c r="I223" s="6886"/>
      <c r="J223" s="6886"/>
      <c r="K223" s="6886"/>
      <c r="L223" s="6886"/>
      <c r="M223" s="6886"/>
      <c r="N223" s="6886"/>
      <c r="O223" s="6886"/>
      <c r="P223" s="6886"/>
      <c r="Q223" s="6886"/>
      <c r="R223" s="6886"/>
      <c r="S223" s="6886"/>
      <c r="T223" s="6886"/>
      <c r="U223" s="6886"/>
      <c r="V223" s="6886"/>
      <c r="W223" s="6886"/>
      <c r="X223" s="6886"/>
      <c r="Y223" s="6886"/>
      <c r="Z223" s="6886"/>
      <c r="AA223" s="6886"/>
      <c r="AB223" s="6886"/>
      <c r="AC223" s="6886"/>
      <c r="AD223" s="6886"/>
      <c r="AE223" s="6886"/>
      <c r="AF223" s="6886"/>
      <c r="AG223" s="6886"/>
      <c r="AH223" s="6886"/>
      <c r="AI223" s="6886"/>
      <c r="AJ223" s="6886"/>
      <c r="AK223" s="6887"/>
      <c r="AL223" s="6871" t="s">
        <v>1861</v>
      </c>
      <c r="AM223" s="6888"/>
      <c r="AN223" s="6889" t="s">
        <v>457</v>
      </c>
      <c r="AO223" s="6843"/>
      <c r="AP223" s="6871" t="s">
        <v>36</v>
      </c>
      <c r="AQ223" s="6890" t="s">
        <v>37</v>
      </c>
    </row>
    <row r="224" spans="1:130" x14ac:dyDescent="0.25">
      <c r="A224" s="6884"/>
      <c r="B224" s="6886"/>
      <c r="C224" s="6886"/>
      <c r="D224" s="6886" t="s">
        <v>343</v>
      </c>
      <c r="E224" s="6886"/>
      <c r="F224" s="6886" t="s">
        <v>326</v>
      </c>
      <c r="G224" s="6886"/>
      <c r="H224" s="6886" t="s">
        <v>94</v>
      </c>
      <c r="I224" s="6886"/>
      <c r="J224" s="6886" t="s">
        <v>44</v>
      </c>
      <c r="K224" s="6886"/>
      <c r="L224" s="6886" t="s">
        <v>45</v>
      </c>
      <c r="M224" s="6886"/>
      <c r="N224" s="6886" t="s">
        <v>46</v>
      </c>
      <c r="O224" s="6886"/>
      <c r="P224" s="6886" t="s">
        <v>47</v>
      </c>
      <c r="Q224" s="6886"/>
      <c r="R224" s="6886" t="s">
        <v>48</v>
      </c>
      <c r="S224" s="6886"/>
      <c r="T224" s="6886" t="s">
        <v>49</v>
      </c>
      <c r="U224" s="6886"/>
      <c r="V224" s="6886" t="s">
        <v>50</v>
      </c>
      <c r="W224" s="6886"/>
      <c r="X224" s="6886" t="s">
        <v>51</v>
      </c>
      <c r="Y224" s="6886"/>
      <c r="Z224" s="6886" t="s">
        <v>52</v>
      </c>
      <c r="AA224" s="6886"/>
      <c r="AB224" s="6886" t="s">
        <v>53</v>
      </c>
      <c r="AC224" s="6886"/>
      <c r="AD224" s="6886" t="s">
        <v>54</v>
      </c>
      <c r="AE224" s="6886"/>
      <c r="AF224" s="6886" t="s">
        <v>55</v>
      </c>
      <c r="AG224" s="6886"/>
      <c r="AH224" s="6886" t="s">
        <v>56</v>
      </c>
      <c r="AI224" s="6886"/>
      <c r="AJ224" s="6886" t="s">
        <v>57</v>
      </c>
      <c r="AK224" s="6887"/>
      <c r="AL224" s="6891" t="s">
        <v>58</v>
      </c>
      <c r="AM224" s="6869" t="s">
        <v>59</v>
      </c>
      <c r="AN224" s="6892" t="s">
        <v>462</v>
      </c>
      <c r="AO224" s="6284" t="s">
        <v>463</v>
      </c>
      <c r="AP224" s="6871"/>
      <c r="AQ224" s="6890"/>
    </row>
    <row r="225" spans="1:132" x14ac:dyDescent="0.25">
      <c r="A225" s="6885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91"/>
      <c r="AM225" s="6869"/>
      <c r="AN225" s="5767"/>
      <c r="AO225" s="6491"/>
      <c r="AP225" s="6871"/>
      <c r="AQ225" s="6890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97" t="s">
        <v>1936</v>
      </c>
      <c r="B234" s="6898"/>
      <c r="C234" s="6900" t="s">
        <v>77</v>
      </c>
      <c r="D234" s="6898"/>
      <c r="E234" s="6902" t="s">
        <v>29</v>
      </c>
      <c r="F234" s="6903"/>
      <c r="G234" s="6903"/>
      <c r="H234" s="6903"/>
      <c r="I234" s="6903"/>
      <c r="J234" s="6903"/>
      <c r="K234" s="6903"/>
      <c r="L234" s="6903"/>
      <c r="M234" s="6903"/>
      <c r="N234" s="6903"/>
      <c r="O234" s="6903"/>
      <c r="P234" s="6903"/>
      <c r="Q234" s="6903"/>
      <c r="R234" s="6903"/>
      <c r="S234" s="6903"/>
      <c r="T234" s="6903"/>
      <c r="U234" s="6903"/>
      <c r="V234" s="6903"/>
      <c r="W234" s="6903"/>
      <c r="X234" s="6903"/>
      <c r="Y234" s="6903"/>
      <c r="Z234" s="6903"/>
      <c r="AA234" s="6903"/>
      <c r="AB234" s="6903"/>
      <c r="AC234" s="6903"/>
      <c r="AD234" s="6903"/>
      <c r="AE234" s="6903"/>
      <c r="AF234" s="6903"/>
      <c r="AG234" s="6903"/>
      <c r="AH234" s="6903"/>
      <c r="AI234" s="6903"/>
      <c r="AJ234" s="6904"/>
      <c r="AK234" s="6867" t="s">
        <v>1906</v>
      </c>
      <c r="AL234" s="6865"/>
      <c r="AM234" s="6865"/>
      <c r="AN234" s="6866"/>
      <c r="AO234" s="6867" t="s">
        <v>457</v>
      </c>
      <c r="AP234" s="6865"/>
      <c r="AQ234" s="6865"/>
      <c r="AR234" s="6866"/>
      <c r="AS234" s="6893" t="s">
        <v>322</v>
      </c>
      <c r="AT234" s="6894"/>
      <c r="AU234" s="6893" t="s">
        <v>37</v>
      </c>
      <c r="AV234" s="6894"/>
      <c r="AW234" s="6242" t="s">
        <v>1907</v>
      </c>
      <c r="AX234" s="6243"/>
    </row>
    <row r="235" spans="1:132" x14ac:dyDescent="0.25">
      <c r="A235" s="6594"/>
      <c r="B235" s="5876"/>
      <c r="C235" s="6901"/>
      <c r="D235" s="6899"/>
      <c r="E235" s="6848" t="s">
        <v>1908</v>
      </c>
      <c r="F235" s="6842"/>
      <c r="G235" s="6848" t="s">
        <v>1863</v>
      </c>
      <c r="H235" s="6842"/>
      <c r="I235" s="6848" t="s">
        <v>937</v>
      </c>
      <c r="J235" s="6842"/>
      <c r="K235" s="6839" t="s">
        <v>326</v>
      </c>
      <c r="L235" s="6854"/>
      <c r="M235" s="6839" t="s">
        <v>94</v>
      </c>
      <c r="N235" s="6854"/>
      <c r="O235" s="6839" t="s">
        <v>44</v>
      </c>
      <c r="P235" s="6854"/>
      <c r="Q235" s="6839" t="s">
        <v>45</v>
      </c>
      <c r="R235" s="6854"/>
      <c r="S235" s="6839" t="s">
        <v>46</v>
      </c>
      <c r="T235" s="6854"/>
      <c r="U235" s="6839" t="s">
        <v>47</v>
      </c>
      <c r="V235" s="6854"/>
      <c r="W235" s="6840" t="s">
        <v>48</v>
      </c>
      <c r="X235" s="6854"/>
      <c r="Y235" s="6840" t="s">
        <v>49</v>
      </c>
      <c r="Z235" s="6854"/>
      <c r="AA235" s="6840" t="s">
        <v>50</v>
      </c>
      <c r="AB235" s="6854"/>
      <c r="AC235" s="6839" t="s">
        <v>51</v>
      </c>
      <c r="AD235" s="6854"/>
      <c r="AE235" s="6840" t="s">
        <v>52</v>
      </c>
      <c r="AF235" s="6854"/>
      <c r="AG235" s="6840" t="s">
        <v>53</v>
      </c>
      <c r="AH235" s="6854"/>
      <c r="AI235" s="6840" t="s">
        <v>1937</v>
      </c>
      <c r="AJ235" s="6841"/>
      <c r="AK235" s="6870" t="s">
        <v>58</v>
      </c>
      <c r="AL235" s="6871"/>
      <c r="AM235" s="6872" t="s">
        <v>59</v>
      </c>
      <c r="AN235" s="6869"/>
      <c r="AO235" s="6870" t="s">
        <v>462</v>
      </c>
      <c r="AP235" s="6871"/>
      <c r="AQ235" s="6872" t="s">
        <v>463</v>
      </c>
      <c r="AR235" s="6869"/>
      <c r="AS235" s="6473"/>
      <c r="AT235" s="6895"/>
      <c r="AU235" s="6473"/>
      <c r="AV235" s="6895"/>
      <c r="AW235" s="6467"/>
      <c r="AX235" s="6687"/>
    </row>
    <row r="236" spans="1:132" ht="31.5" x14ac:dyDescent="0.25">
      <c r="A236" s="6585"/>
      <c r="B236" s="6899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96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9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9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9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9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9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9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9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9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9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9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9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9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9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9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9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9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9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74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96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90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90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74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905" t="s">
        <v>1948</v>
      </c>
      <c r="B260" s="6905"/>
      <c r="C260" s="6905"/>
      <c r="D260" s="6905"/>
      <c r="E260" s="6905"/>
      <c r="F260" s="6905"/>
      <c r="G260" s="6905"/>
      <c r="H260" s="6905"/>
      <c r="I260" s="6905"/>
      <c r="J260" s="6905"/>
      <c r="K260" s="6905"/>
      <c r="L260" s="6905"/>
      <c r="M260" s="6905"/>
      <c r="N260" s="6905"/>
      <c r="O260" s="6905"/>
      <c r="P260" s="6905"/>
      <c r="Q260" s="6905"/>
      <c r="R260" s="6905"/>
      <c r="S260" s="6905"/>
      <c r="T260" s="6905"/>
      <c r="U260" s="6905"/>
      <c r="V260" s="6905"/>
      <c r="W260" s="6905"/>
      <c r="X260" s="6905"/>
      <c r="Y260" s="6905"/>
      <c r="Z260" s="6905"/>
      <c r="AA260" s="6905"/>
      <c r="AB260" s="6905"/>
      <c r="AC260" s="1971"/>
      <c r="AD260" s="1971"/>
    </row>
    <row r="261" spans="1:132" x14ac:dyDescent="0.25">
      <c r="A261" s="6883" t="s">
        <v>697</v>
      </c>
      <c r="B261" s="6906" t="s">
        <v>77</v>
      </c>
      <c r="C261" s="6397"/>
      <c r="D261" s="6330"/>
      <c r="E261" s="6902" t="s">
        <v>101</v>
      </c>
      <c r="F261" s="6903"/>
      <c r="G261" s="6903"/>
      <c r="H261" s="6903"/>
      <c r="I261" s="6903"/>
      <c r="J261" s="6903"/>
      <c r="K261" s="6903"/>
      <c r="L261" s="6903"/>
      <c r="M261" s="6903"/>
      <c r="N261" s="6903"/>
      <c r="O261" s="6903"/>
      <c r="P261" s="6903"/>
      <c r="Q261" s="6903"/>
      <c r="R261" s="6903"/>
      <c r="S261" s="6903"/>
      <c r="T261" s="6903"/>
      <c r="U261" s="6903"/>
      <c r="V261" s="6903"/>
      <c r="W261" s="6903"/>
      <c r="X261" s="6903"/>
      <c r="Y261" s="6903"/>
      <c r="Z261" s="6903"/>
      <c r="AA261" s="6903"/>
      <c r="AB261" s="6904"/>
      <c r="AC261" s="6907" t="s">
        <v>36</v>
      </c>
      <c r="AD261" s="6330" t="s">
        <v>37</v>
      </c>
    </row>
    <row r="262" spans="1:132" ht="15" customHeight="1" x14ac:dyDescent="0.25">
      <c r="A262" s="6884"/>
      <c r="B262" s="6331"/>
      <c r="C262" s="6201"/>
      <c r="D262" s="6123"/>
      <c r="E262" s="6868" t="s">
        <v>1204</v>
      </c>
      <c r="F262" s="6871"/>
      <c r="G262" s="6868" t="s">
        <v>45</v>
      </c>
      <c r="H262" s="6871"/>
      <c r="I262" s="6868" t="s">
        <v>46</v>
      </c>
      <c r="J262" s="6871"/>
      <c r="K262" s="6868" t="s">
        <v>47</v>
      </c>
      <c r="L262" s="6871"/>
      <c r="M262" s="6868" t="s">
        <v>48</v>
      </c>
      <c r="N262" s="6871"/>
      <c r="O262" s="6868" t="s">
        <v>49</v>
      </c>
      <c r="P262" s="6871"/>
      <c r="Q262" s="6868" t="s">
        <v>50</v>
      </c>
      <c r="R262" s="6871"/>
      <c r="S262" s="6868" t="s">
        <v>51</v>
      </c>
      <c r="T262" s="6871"/>
      <c r="U262" s="6868" t="s">
        <v>1949</v>
      </c>
      <c r="V262" s="6871"/>
      <c r="W262" s="6868" t="s">
        <v>1583</v>
      </c>
      <c r="X262" s="6871"/>
      <c r="Y262" s="6868" t="s">
        <v>308</v>
      </c>
      <c r="Z262" s="6871"/>
      <c r="AA262" s="6868" t="s">
        <v>737</v>
      </c>
      <c r="AB262" s="6869"/>
      <c r="AC262" s="6908"/>
      <c r="AD262" s="6123"/>
    </row>
    <row r="263" spans="1:132" x14ac:dyDescent="0.25">
      <c r="A263" s="6885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909"/>
      <c r="AD263" s="691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911" t="s">
        <v>1952</v>
      </c>
      <c r="B266" s="6911"/>
      <c r="C266" s="6911"/>
      <c r="D266" s="6911"/>
      <c r="E266" s="6911"/>
      <c r="F266" s="6911"/>
      <c r="G266" s="6911"/>
      <c r="H266" s="6911"/>
      <c r="I266" s="6911"/>
      <c r="J266" s="6911"/>
      <c r="K266" s="6911"/>
      <c r="L266" s="6911"/>
      <c r="M266" s="6911"/>
      <c r="N266" s="6911"/>
      <c r="O266" s="6911"/>
      <c r="P266" s="6911"/>
      <c r="Q266" s="6911"/>
      <c r="R266" s="6911"/>
      <c r="S266" s="6911"/>
      <c r="T266" s="6911"/>
      <c r="U266" s="6911"/>
      <c r="V266" s="6911"/>
      <c r="W266" s="6911"/>
      <c r="X266" s="6911"/>
      <c r="Y266" s="6911"/>
      <c r="Z266" s="6911"/>
      <c r="AA266" s="6911"/>
      <c r="AB266" s="6911"/>
      <c r="AC266" s="6911"/>
      <c r="AD266" s="6911"/>
      <c r="AE266" s="6911"/>
      <c r="AF266" s="6911"/>
      <c r="AG266" s="6911"/>
      <c r="AH266" s="6911"/>
      <c r="AI266" s="6911"/>
      <c r="AJ266" s="6911"/>
      <c r="AK266" s="1971"/>
      <c r="AL266" s="1971"/>
    </row>
    <row r="267" spans="1:132" x14ac:dyDescent="0.25">
      <c r="A267" s="6883" t="s">
        <v>697</v>
      </c>
      <c r="B267" s="6906" t="s">
        <v>77</v>
      </c>
      <c r="C267" s="6397"/>
      <c r="D267" s="6330"/>
      <c r="E267" s="6886" t="s">
        <v>101</v>
      </c>
      <c r="F267" s="6886"/>
      <c r="G267" s="6886"/>
      <c r="H267" s="6886"/>
      <c r="I267" s="6886"/>
      <c r="J267" s="6886"/>
      <c r="K267" s="6886"/>
      <c r="L267" s="6886"/>
      <c r="M267" s="6886"/>
      <c r="N267" s="6886"/>
      <c r="O267" s="6886"/>
      <c r="P267" s="6886"/>
      <c r="Q267" s="6886"/>
      <c r="R267" s="6886"/>
      <c r="S267" s="6886"/>
      <c r="T267" s="6886"/>
      <c r="U267" s="6886"/>
      <c r="V267" s="6886"/>
      <c r="W267" s="6886"/>
      <c r="X267" s="6886"/>
      <c r="Y267" s="6886"/>
      <c r="Z267" s="6886"/>
      <c r="AA267" s="6886"/>
      <c r="AB267" s="6886"/>
      <c r="AC267" s="6886"/>
      <c r="AD267" s="6886"/>
      <c r="AE267" s="6886"/>
      <c r="AF267" s="6886"/>
      <c r="AG267" s="6886"/>
      <c r="AH267" s="6886"/>
      <c r="AI267" s="6886"/>
      <c r="AJ267" s="6887"/>
      <c r="AK267" s="6907" t="s">
        <v>36</v>
      </c>
      <c r="AL267" s="6330" t="s">
        <v>37</v>
      </c>
    </row>
    <row r="268" spans="1:132" ht="15" customHeight="1" x14ac:dyDescent="0.25">
      <c r="A268" s="6884"/>
      <c r="B268" s="6331"/>
      <c r="C268" s="6201"/>
      <c r="D268" s="6123"/>
      <c r="E268" s="6868" t="s">
        <v>474</v>
      </c>
      <c r="F268" s="6871"/>
      <c r="G268" s="6912" t="s">
        <v>1953</v>
      </c>
      <c r="H268" s="6913"/>
      <c r="I268" s="6912" t="s">
        <v>1954</v>
      </c>
      <c r="J268" s="6913"/>
      <c r="K268" s="6912" t="s">
        <v>303</v>
      </c>
      <c r="L268" s="6913"/>
      <c r="M268" s="6868" t="s">
        <v>44</v>
      </c>
      <c r="N268" s="6871"/>
      <c r="O268" s="6868" t="s">
        <v>45</v>
      </c>
      <c r="P268" s="6871"/>
      <c r="Q268" s="6868" t="s">
        <v>46</v>
      </c>
      <c r="R268" s="6871"/>
      <c r="S268" s="6868" t="s">
        <v>47</v>
      </c>
      <c r="T268" s="6871"/>
      <c r="U268" s="6868" t="s">
        <v>48</v>
      </c>
      <c r="V268" s="6871"/>
      <c r="W268" s="6868" t="s">
        <v>49</v>
      </c>
      <c r="X268" s="6871"/>
      <c r="Y268" s="6868" t="s">
        <v>50</v>
      </c>
      <c r="Z268" s="6871"/>
      <c r="AA268" s="6868" t="s">
        <v>51</v>
      </c>
      <c r="AB268" s="6871"/>
      <c r="AC268" s="6868" t="s">
        <v>1949</v>
      </c>
      <c r="AD268" s="6871"/>
      <c r="AE268" s="6868" t="s">
        <v>1583</v>
      </c>
      <c r="AF268" s="6871"/>
      <c r="AG268" s="6868" t="s">
        <v>308</v>
      </c>
      <c r="AH268" s="6871"/>
      <c r="AI268" s="6868" t="s">
        <v>737</v>
      </c>
      <c r="AJ268" s="6869"/>
      <c r="AK268" s="6908"/>
      <c r="AL268" s="6123"/>
    </row>
    <row r="269" spans="1:132" x14ac:dyDescent="0.25">
      <c r="A269" s="6885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909"/>
      <c r="AL269" s="691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LAUTARO (09108)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1958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</row>
    <row r="8" spans="1:86" ht="18" customHeight="1" x14ac:dyDescent="0.25">
      <c r="A8" s="6926" t="s">
        <v>1959</v>
      </c>
      <c r="B8" s="6926"/>
      <c r="C8" s="6926"/>
      <c r="D8" s="6926"/>
      <c r="E8" s="6926"/>
      <c r="F8" s="6926"/>
      <c r="G8" s="6926"/>
      <c r="H8" s="6926"/>
      <c r="I8" s="6926"/>
      <c r="J8" s="6926"/>
      <c r="K8" s="6926"/>
      <c r="L8" s="4139"/>
      <c r="M8" s="4139"/>
    </row>
    <row r="9" spans="1:86" x14ac:dyDescent="0.25">
      <c r="A9" s="6916"/>
      <c r="B9" s="6883" t="s">
        <v>77</v>
      </c>
      <c r="C9" s="6902" t="s">
        <v>1960</v>
      </c>
      <c r="D9" s="6903"/>
      <c r="E9" s="6903"/>
      <c r="F9" s="6903"/>
      <c r="G9" s="6903"/>
      <c r="H9" s="6903"/>
      <c r="I9" s="6903"/>
      <c r="J9" s="6903"/>
      <c r="K9" s="6904"/>
      <c r="L9" s="6923" t="s">
        <v>36</v>
      </c>
      <c r="M9" s="6330" t="s">
        <v>37</v>
      </c>
    </row>
    <row r="10" spans="1:86" x14ac:dyDescent="0.25">
      <c r="A10" s="6917"/>
      <c r="B10" s="6885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5904"/>
      <c r="M10" s="691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15" t="s">
        <v>1969</v>
      </c>
      <c r="B20" s="6915"/>
      <c r="C20" s="6915"/>
      <c r="D20" s="6915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18" t="s">
        <v>1972</v>
      </c>
      <c r="B24" s="6918"/>
      <c r="C24" s="6918"/>
      <c r="D24" s="6918"/>
      <c r="E24" s="6918"/>
      <c r="F24" s="6918"/>
      <c r="G24" s="6918"/>
      <c r="H24" s="6918"/>
      <c r="I24" s="6918"/>
      <c r="J24" s="6918"/>
      <c r="K24" s="6918"/>
      <c r="CA24" s="1971"/>
    </row>
    <row r="25" spans="1:86" x14ac:dyDescent="0.25">
      <c r="A25" s="6924"/>
      <c r="B25" s="6916" t="s">
        <v>77</v>
      </c>
      <c r="C25" s="6903" t="s">
        <v>1960</v>
      </c>
      <c r="D25" s="6903"/>
      <c r="E25" s="6903"/>
      <c r="F25" s="6903"/>
      <c r="G25" s="6903"/>
      <c r="H25" s="6903"/>
      <c r="I25" s="6903"/>
      <c r="J25" s="6903"/>
      <c r="K25" s="6904"/>
      <c r="L25" s="6330" t="s">
        <v>36</v>
      </c>
      <c r="M25" s="6916" t="s">
        <v>37</v>
      </c>
      <c r="CA25" s="1971"/>
    </row>
    <row r="26" spans="1:86" x14ac:dyDescent="0.25">
      <c r="A26" s="6925"/>
      <c r="B26" s="6917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910"/>
      <c r="M26" s="6917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15" t="s">
        <v>1979</v>
      </c>
      <c r="B33" s="6915"/>
      <c r="C33" s="6915"/>
      <c r="D33" s="6915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18" t="s">
        <v>1982</v>
      </c>
      <c r="B37" s="6918"/>
      <c r="C37" s="6918"/>
      <c r="D37" s="6918"/>
      <c r="E37" s="6918"/>
      <c r="F37" s="6918"/>
      <c r="G37" s="6918"/>
      <c r="H37" s="6918"/>
      <c r="I37" s="6918"/>
      <c r="J37" s="6918"/>
      <c r="K37" s="6918"/>
      <c r="CA37" s="1971"/>
      <c r="CB37" s="1971"/>
    </row>
    <row r="38" spans="1:86" x14ac:dyDescent="0.25">
      <c r="A38" s="6919"/>
      <c r="B38" s="6921" t="s">
        <v>77</v>
      </c>
      <c r="C38" s="6902" t="s">
        <v>1960</v>
      </c>
      <c r="D38" s="6903"/>
      <c r="E38" s="6903"/>
      <c r="F38" s="6903"/>
      <c r="G38" s="6903"/>
      <c r="H38" s="6903"/>
      <c r="I38" s="6903"/>
      <c r="J38" s="6903"/>
      <c r="K38" s="6904"/>
      <c r="L38" s="6923" t="s">
        <v>36</v>
      </c>
      <c r="M38" s="6330" t="s">
        <v>37</v>
      </c>
      <c r="CA38" s="1971"/>
    </row>
    <row r="39" spans="1:86" x14ac:dyDescent="0.25">
      <c r="A39" s="6920"/>
      <c r="B39" s="6922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5904"/>
      <c r="M39" s="691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14" t="s">
        <v>1983</v>
      </c>
      <c r="B48" s="6914"/>
      <c r="C48" s="6914"/>
      <c r="D48" s="6914"/>
      <c r="E48" s="6914"/>
      <c r="F48" s="6914"/>
      <c r="G48" s="6914"/>
      <c r="H48" s="6914"/>
      <c r="I48" s="6914"/>
      <c r="J48" s="6914"/>
      <c r="K48" s="6914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15" t="s">
        <v>1988</v>
      </c>
      <c r="B54" s="6915"/>
      <c r="C54" s="6915"/>
      <c r="D54" s="6915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18" t="s">
        <v>1992</v>
      </c>
      <c r="B60" s="6918"/>
      <c r="C60" s="6918"/>
      <c r="D60" s="6918"/>
      <c r="E60" s="6918"/>
      <c r="F60" s="6918"/>
      <c r="G60" s="6918"/>
      <c r="H60" s="6918"/>
      <c r="I60" s="6918"/>
      <c r="J60" s="6918"/>
      <c r="K60" s="6918"/>
      <c r="L60" s="6"/>
      <c r="M60" s="6"/>
      <c r="CA60" s="1971"/>
    </row>
    <row r="61" spans="1:86" x14ac:dyDescent="0.25">
      <c r="A61" s="6916"/>
      <c r="B61" s="6883" t="s">
        <v>77</v>
      </c>
      <c r="C61" s="6903" t="s">
        <v>1960</v>
      </c>
      <c r="D61" s="6903"/>
      <c r="E61" s="6903"/>
      <c r="F61" s="6903"/>
      <c r="G61" s="6903"/>
      <c r="H61" s="6903"/>
      <c r="I61" s="6903"/>
      <c r="J61" s="6903"/>
      <c r="K61" s="6904"/>
      <c r="L61" s="6907" t="s">
        <v>36</v>
      </c>
      <c r="M61" s="6330" t="s">
        <v>37</v>
      </c>
      <c r="CA61" s="1971"/>
    </row>
    <row r="62" spans="1:86" x14ac:dyDescent="0.25">
      <c r="A62" s="6917"/>
      <c r="B62" s="6885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909"/>
      <c r="M62" s="691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0</v>
      </c>
      <c r="C64" s="4074"/>
      <c r="D64" s="4074"/>
      <c r="E64" s="4074"/>
      <c r="F64" s="4074"/>
      <c r="G64" s="4074"/>
      <c r="H64" s="4074"/>
      <c r="I64" s="4074"/>
      <c r="J64" s="4074"/>
      <c r="K64" s="892"/>
      <c r="L64" s="4074"/>
      <c r="M64" s="4051"/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/>
      <c r="D65" s="1911"/>
      <c r="E65" s="1911"/>
      <c r="F65" s="1911"/>
      <c r="G65" s="1911"/>
      <c r="H65" s="1911"/>
      <c r="I65" s="1911"/>
      <c r="J65" s="1911"/>
      <c r="K65" s="1953"/>
      <c r="L65" s="1911"/>
      <c r="M65" s="877"/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/>
      <c r="D67" s="4074"/>
      <c r="E67" s="4074"/>
      <c r="F67" s="4074"/>
      <c r="G67" s="4074"/>
      <c r="H67" s="4074"/>
      <c r="I67" s="4074"/>
      <c r="J67" s="4074"/>
      <c r="K67" s="892"/>
      <c r="L67" s="4074"/>
      <c r="M67" s="4051"/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60"/>
      <c r="M68" s="3537"/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/>
      <c r="D70" s="4074"/>
      <c r="E70" s="4074"/>
      <c r="F70" s="4074"/>
      <c r="G70" s="4074"/>
      <c r="H70" s="4074"/>
      <c r="I70" s="4074"/>
      <c r="J70" s="4074"/>
      <c r="K70" s="892"/>
      <c r="L70" s="4074"/>
      <c r="M70" s="4051"/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/>
      <c r="D73" s="4160"/>
      <c r="E73" s="4160"/>
      <c r="F73" s="4160"/>
      <c r="G73" s="4160"/>
      <c r="H73" s="4160"/>
      <c r="I73" s="4160"/>
      <c r="J73" s="4160"/>
      <c r="K73" s="326"/>
      <c r="L73" s="4160"/>
      <c r="M73" s="3537"/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15" t="s">
        <v>2004</v>
      </c>
      <c r="B74" s="6915"/>
      <c r="C74" s="6915"/>
      <c r="D74" s="6915"/>
      <c r="E74" s="6915"/>
      <c r="F74" s="6915"/>
      <c r="G74" s="6915"/>
      <c r="H74" s="6915"/>
      <c r="I74" s="6915"/>
      <c r="J74" s="6915"/>
      <c r="K74" s="6915"/>
      <c r="CA74" s="1971"/>
    </row>
    <row r="75" spans="1:86" x14ac:dyDescent="0.25">
      <c r="A75" s="6916"/>
      <c r="B75" s="6883" t="s">
        <v>77</v>
      </c>
      <c r="C75" s="6903" t="s">
        <v>29</v>
      </c>
      <c r="D75" s="6903"/>
      <c r="E75" s="6903"/>
      <c r="F75" s="6903"/>
      <c r="G75" s="6903"/>
      <c r="H75" s="6903"/>
      <c r="I75" s="6903"/>
      <c r="J75" s="6903"/>
      <c r="K75" s="6904"/>
      <c r="L75" s="6907" t="s">
        <v>36</v>
      </c>
      <c r="M75" s="6330" t="s">
        <v>37</v>
      </c>
      <c r="CA75" s="1971"/>
    </row>
    <row r="76" spans="1:86" x14ac:dyDescent="0.25">
      <c r="A76" s="6917"/>
      <c r="B76" s="6885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909"/>
      <c r="M76" s="691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0</v>
      </c>
      <c r="C78" s="44"/>
      <c r="D78" s="44"/>
      <c r="E78" s="44"/>
      <c r="F78" s="44"/>
      <c r="G78" s="44"/>
      <c r="H78" s="44"/>
      <c r="I78" s="44"/>
      <c r="J78" s="44"/>
      <c r="K78" s="1026"/>
      <c r="L78" s="44"/>
      <c r="M78" s="142"/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14" t="s">
        <v>2012</v>
      </c>
      <c r="B89" s="6914"/>
      <c r="C89" s="6914"/>
      <c r="D89" s="6914"/>
      <c r="E89" s="6914"/>
      <c r="F89" s="6914"/>
      <c r="G89" s="6914"/>
      <c r="H89" s="6914"/>
      <c r="I89" s="6914"/>
      <c r="J89" s="6914"/>
      <c r="K89" s="6914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15" t="s">
        <v>2015</v>
      </c>
      <c r="B93" s="6915"/>
      <c r="C93" s="6915"/>
      <c r="D93" s="6915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27" t="s">
        <v>2018</v>
      </c>
      <c r="B97" s="6927"/>
      <c r="C97" s="6927"/>
      <c r="D97" s="6927"/>
      <c r="E97" s="6927"/>
      <c r="F97" s="6927"/>
      <c r="G97" s="6927"/>
      <c r="H97" s="6927"/>
      <c r="I97" s="6927"/>
      <c r="J97" s="6927"/>
      <c r="K97" s="6927"/>
      <c r="L97" s="6927"/>
      <c r="M97" s="6927"/>
      <c r="N97" s="6927"/>
      <c r="O97" s="6927"/>
      <c r="P97" s="6927"/>
      <c r="Q97" s="6927"/>
      <c r="R97" s="6927"/>
      <c r="S97" s="1971"/>
      <c r="T97" s="1971"/>
    </row>
    <row r="98" spans="1:86" x14ac:dyDescent="0.25">
      <c r="A98" s="6916" t="s">
        <v>697</v>
      </c>
      <c r="B98" s="6916" t="s">
        <v>77</v>
      </c>
      <c r="C98" s="6890" t="s">
        <v>2019</v>
      </c>
      <c r="D98" s="6890"/>
      <c r="E98" s="6890"/>
      <c r="F98" s="6890"/>
      <c r="G98" s="6890"/>
      <c r="H98" s="6890"/>
      <c r="I98" s="6890"/>
      <c r="J98" s="6890"/>
      <c r="K98" s="6890"/>
      <c r="L98" s="6888"/>
      <c r="M98" s="6923" t="s">
        <v>36</v>
      </c>
      <c r="N98" s="6330" t="s">
        <v>37</v>
      </c>
    </row>
    <row r="99" spans="1:86" ht="21" x14ac:dyDescent="0.25">
      <c r="A99" s="6917"/>
      <c r="B99" s="6917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5904"/>
      <c r="N99" s="6910"/>
    </row>
    <row r="100" spans="1:86" x14ac:dyDescent="0.25">
      <c r="A100" s="4185" t="s">
        <v>2020</v>
      </c>
      <c r="B100" s="3538">
        <f>SUM(C100:L100)</f>
        <v>0</v>
      </c>
      <c r="C100" s="290"/>
      <c r="D100" s="535"/>
      <c r="E100" s="535"/>
      <c r="F100" s="535"/>
      <c r="G100" s="535"/>
      <c r="H100" s="535"/>
      <c r="I100" s="535"/>
      <c r="J100" s="535"/>
      <c r="K100" s="535"/>
      <c r="L100" s="61"/>
      <c r="M100" s="4186"/>
      <c r="N100" s="107"/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0</v>
      </c>
      <c r="C101" s="4127"/>
      <c r="D101" s="369"/>
      <c r="E101" s="369"/>
      <c r="F101" s="369"/>
      <c r="G101" s="369"/>
      <c r="H101" s="369"/>
      <c r="I101" s="369"/>
      <c r="J101" s="369"/>
      <c r="K101" s="369"/>
      <c r="L101" s="4189"/>
      <c r="M101" s="4186"/>
      <c r="N101" s="347"/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/>
      <c r="D102" s="369"/>
      <c r="E102" s="369"/>
      <c r="F102" s="369"/>
      <c r="G102" s="369"/>
      <c r="H102" s="369"/>
      <c r="I102" s="369"/>
      <c r="J102" s="369"/>
      <c r="K102" s="369"/>
      <c r="L102" s="4189"/>
      <c r="M102" s="4186"/>
      <c r="N102" s="347"/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905" t="s">
        <v>2027</v>
      </c>
      <c r="B106" s="6905"/>
      <c r="C106" s="6905"/>
      <c r="D106" s="6905"/>
      <c r="E106" s="6905"/>
      <c r="F106" s="6905"/>
      <c r="G106" s="6905"/>
      <c r="H106" s="6905"/>
      <c r="I106" s="6905"/>
      <c r="J106" s="6905"/>
      <c r="K106" s="6905"/>
      <c r="L106" s="6905"/>
      <c r="M106" s="6905"/>
      <c r="N106" s="6905"/>
      <c r="O106" s="6911"/>
      <c r="P106" s="6911"/>
      <c r="Q106" s="6911"/>
      <c r="R106" s="6911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6" t="s">
        <v>2028</v>
      </c>
      <c r="B107" s="6916" t="s">
        <v>77</v>
      </c>
      <c r="C107" s="6902" t="s">
        <v>29</v>
      </c>
      <c r="D107" s="6903"/>
      <c r="E107" s="6903"/>
      <c r="F107" s="6903"/>
      <c r="G107" s="6903"/>
      <c r="H107" s="6903"/>
      <c r="I107" s="6903"/>
      <c r="J107" s="6903"/>
      <c r="K107" s="6903"/>
      <c r="L107" s="6903"/>
      <c r="M107" s="6903"/>
      <c r="N107" s="6903"/>
      <c r="O107" s="6903"/>
      <c r="P107" s="6903"/>
      <c r="Q107" s="6903"/>
      <c r="R107" s="6904"/>
      <c r="S107" s="6923" t="s">
        <v>36</v>
      </c>
      <c r="T107" s="6330" t="s">
        <v>37</v>
      </c>
    </row>
    <row r="108" spans="1:86" ht="21" x14ac:dyDescent="0.25">
      <c r="A108" s="6917"/>
      <c r="B108" s="6917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5904"/>
      <c r="T108" s="691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911" t="s">
        <v>2043</v>
      </c>
      <c r="B114" s="6911"/>
      <c r="C114" s="6911"/>
      <c r="D114" s="6911"/>
      <c r="E114" s="6911"/>
      <c r="F114" s="6911"/>
      <c r="G114" s="6911"/>
      <c r="H114" s="6911"/>
      <c r="I114" s="6911"/>
      <c r="J114" s="6911"/>
      <c r="K114" s="6911"/>
      <c r="L114" s="6911"/>
      <c r="M114" s="6911"/>
      <c r="N114" s="6911"/>
      <c r="O114" s="6911"/>
      <c r="P114" s="6911"/>
      <c r="Q114" s="6911"/>
      <c r="R114" s="6911"/>
      <c r="S114" s="6911"/>
      <c r="T114" s="6911"/>
      <c r="U114" s="6911"/>
      <c r="V114" s="6911"/>
      <c r="W114" s="6911"/>
      <c r="X114" s="6911"/>
      <c r="Y114" s="6911"/>
      <c r="Z114" s="6911"/>
      <c r="AA114" s="6911"/>
      <c r="AB114" s="6911"/>
      <c r="AC114" s="6911"/>
      <c r="AD114" s="6911"/>
      <c r="AE114" s="6911"/>
      <c r="AF114" s="6911"/>
      <c r="AG114" s="6911"/>
      <c r="AH114" s="6911"/>
      <c r="AI114" s="6911"/>
      <c r="AJ114" s="6911"/>
    </row>
    <row r="115" spans="1:86" x14ac:dyDescent="0.25">
      <c r="A115" s="6883" t="s">
        <v>697</v>
      </c>
      <c r="B115" s="6906" t="s">
        <v>77</v>
      </c>
      <c r="C115" s="6397"/>
      <c r="D115" s="6330"/>
      <c r="E115" s="6902" t="s">
        <v>101</v>
      </c>
      <c r="F115" s="6903"/>
      <c r="G115" s="6903"/>
      <c r="H115" s="6903"/>
      <c r="I115" s="6903"/>
      <c r="J115" s="6903"/>
      <c r="K115" s="6903"/>
      <c r="L115" s="6903"/>
      <c r="M115" s="6903"/>
      <c r="N115" s="6903"/>
      <c r="O115" s="6903"/>
      <c r="P115" s="6903"/>
      <c r="Q115" s="6903"/>
      <c r="R115" s="6903"/>
      <c r="S115" s="6903"/>
      <c r="T115" s="6903"/>
      <c r="U115" s="6903"/>
      <c r="V115" s="6903"/>
      <c r="W115" s="6903"/>
      <c r="X115" s="6903"/>
      <c r="Y115" s="6903"/>
      <c r="Z115" s="6903"/>
      <c r="AA115" s="6903"/>
      <c r="AB115" s="6903"/>
      <c r="AC115" s="6903"/>
      <c r="AD115" s="6903"/>
      <c r="AE115" s="6903"/>
      <c r="AF115" s="6903"/>
      <c r="AG115" s="6903"/>
      <c r="AH115" s="6903"/>
      <c r="AI115" s="6903"/>
      <c r="AJ115" s="6928"/>
    </row>
    <row r="116" spans="1:86" x14ac:dyDescent="0.25">
      <c r="A116" s="6884"/>
      <c r="B116" s="6929" t="s">
        <v>389</v>
      </c>
      <c r="C116" s="6224" t="s">
        <v>58</v>
      </c>
      <c r="D116" s="6243" t="s">
        <v>59</v>
      </c>
      <c r="E116" s="6868" t="s">
        <v>474</v>
      </c>
      <c r="F116" s="6871"/>
      <c r="G116" s="6912" t="s">
        <v>1953</v>
      </c>
      <c r="H116" s="6913"/>
      <c r="I116" s="6912" t="s">
        <v>1954</v>
      </c>
      <c r="J116" s="6913"/>
      <c r="K116" s="6912" t="s">
        <v>303</v>
      </c>
      <c r="L116" s="6913"/>
      <c r="M116" s="6868" t="s">
        <v>44</v>
      </c>
      <c r="N116" s="6871"/>
      <c r="O116" s="6868" t="s">
        <v>45</v>
      </c>
      <c r="P116" s="6871"/>
      <c r="Q116" s="6868" t="s">
        <v>46</v>
      </c>
      <c r="R116" s="6871"/>
      <c r="S116" s="6868" t="s">
        <v>47</v>
      </c>
      <c r="T116" s="6871"/>
      <c r="U116" s="6868" t="s">
        <v>48</v>
      </c>
      <c r="V116" s="6871"/>
      <c r="W116" s="6868" t="s">
        <v>49</v>
      </c>
      <c r="X116" s="6871"/>
      <c r="Y116" s="6868" t="s">
        <v>50</v>
      </c>
      <c r="Z116" s="6871"/>
      <c r="AA116" s="6868" t="s">
        <v>51</v>
      </c>
      <c r="AB116" s="6871"/>
      <c r="AC116" s="6868" t="s">
        <v>1949</v>
      </c>
      <c r="AD116" s="6871"/>
      <c r="AE116" s="6868" t="s">
        <v>1583</v>
      </c>
      <c r="AF116" s="6871"/>
      <c r="AG116" s="6868" t="s">
        <v>308</v>
      </c>
      <c r="AH116" s="6871"/>
      <c r="AI116" s="6868" t="s">
        <v>737</v>
      </c>
      <c r="AJ116" s="6871"/>
    </row>
    <row r="117" spans="1:86" x14ac:dyDescent="0.25">
      <c r="A117" s="6885"/>
      <c r="B117" s="6483"/>
      <c r="C117" s="6626"/>
      <c r="D117" s="6687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0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abSelected="1" topLeftCell="V70" zoomScale="80" zoomScaleNormal="80" workbookViewId="0">
      <selection activeCell="AT37" sqref="AT37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LAUTARO (09108)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819" t="s">
        <v>2050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6059" t="s">
        <v>2051</v>
      </c>
      <c r="B8" s="6059"/>
      <c r="C8" s="6059"/>
      <c r="D8" s="6059"/>
      <c r="E8" s="6059"/>
      <c r="F8" s="6059"/>
      <c r="G8" s="6059"/>
      <c r="H8" s="6059"/>
      <c r="I8" s="6059"/>
      <c r="J8" s="6059"/>
      <c r="K8" s="6059"/>
      <c r="L8" s="6059"/>
      <c r="M8" s="6059"/>
      <c r="N8" s="6059"/>
      <c r="O8" s="6059"/>
      <c r="P8" s="6059"/>
      <c r="Q8" s="6059"/>
      <c r="R8" s="6059"/>
      <c r="S8" s="6059"/>
      <c r="T8" s="6059"/>
      <c r="U8" s="6059"/>
      <c r="V8" s="6059"/>
      <c r="W8" s="6059"/>
      <c r="X8" s="6059"/>
      <c r="Y8" s="6059"/>
      <c r="Z8" s="6059"/>
      <c r="AA8" s="6059"/>
      <c r="AB8" s="6059"/>
      <c r="AC8" s="6059"/>
      <c r="AD8" s="6059"/>
      <c r="AE8" s="6059"/>
      <c r="AF8" s="6059"/>
      <c r="AG8" s="6059"/>
      <c r="AH8" s="6059"/>
      <c r="AI8" s="6059"/>
      <c r="AJ8" s="6059"/>
      <c r="AK8" s="6059"/>
      <c r="AL8" s="6059"/>
      <c r="AM8" s="6059"/>
    </row>
    <row r="9" spans="1:104" ht="18" customHeight="1" x14ac:dyDescent="0.25">
      <c r="A9" s="6911" t="s">
        <v>2052</v>
      </c>
      <c r="B9" s="6911"/>
      <c r="C9" s="6911"/>
      <c r="D9" s="6911"/>
      <c r="E9" s="6911"/>
      <c r="F9" s="6911"/>
      <c r="G9" s="6911"/>
      <c r="H9" s="6911"/>
      <c r="I9" s="6911"/>
      <c r="J9" s="6911"/>
      <c r="K9" s="6911"/>
      <c r="L9" s="6911"/>
      <c r="M9" s="6911"/>
      <c r="N9" s="6911"/>
      <c r="O9" s="6911"/>
      <c r="P9" s="6911"/>
      <c r="Q9" s="6911"/>
      <c r="R9" s="6911"/>
      <c r="S9" s="6911"/>
      <c r="T9" s="6911"/>
      <c r="U9" s="6911"/>
      <c r="V9" s="6911"/>
      <c r="W9" s="6911"/>
      <c r="X9" s="6911"/>
      <c r="Y9" s="6911"/>
      <c r="Z9" s="6911"/>
      <c r="AA9" s="6911"/>
      <c r="AB9" s="6911"/>
      <c r="AC9" s="6911"/>
      <c r="AD9" s="6911"/>
      <c r="AE9" s="6911"/>
      <c r="AF9" s="6911"/>
      <c r="AG9" s="6911"/>
      <c r="AH9" s="6911"/>
      <c r="AI9" s="6911"/>
      <c r="AJ9" s="6911"/>
      <c r="AK9" s="6911"/>
      <c r="AL9" s="6911"/>
      <c r="AM9" s="6911"/>
    </row>
    <row r="10" spans="1:104" ht="18" customHeight="1" x14ac:dyDescent="0.25">
      <c r="A10" s="6686" t="s">
        <v>2053</v>
      </c>
      <c r="B10" s="6930" t="s">
        <v>27</v>
      </c>
      <c r="C10" s="6853" t="s">
        <v>302</v>
      </c>
      <c r="D10" s="6242"/>
      <c r="E10" s="6243"/>
      <c r="F10" s="6838" t="s">
        <v>101</v>
      </c>
      <c r="G10" s="6223"/>
      <c r="H10" s="6223"/>
      <c r="I10" s="6223"/>
      <c r="J10" s="6223"/>
      <c r="K10" s="6223"/>
      <c r="L10" s="6223"/>
      <c r="M10" s="6223"/>
      <c r="N10" s="6223"/>
      <c r="O10" s="6223"/>
      <c r="P10" s="6223"/>
      <c r="Q10" s="6223"/>
      <c r="R10" s="6223"/>
      <c r="S10" s="6223"/>
      <c r="T10" s="6223"/>
      <c r="U10" s="6223"/>
      <c r="V10" s="6223"/>
      <c r="W10" s="6223"/>
      <c r="X10" s="6223"/>
      <c r="Y10" s="6223"/>
      <c r="Z10" s="6223"/>
      <c r="AA10" s="6223"/>
      <c r="AB10" s="6223"/>
      <c r="AC10" s="6223"/>
      <c r="AD10" s="6223"/>
      <c r="AE10" s="6223"/>
      <c r="AF10" s="6223"/>
      <c r="AG10" s="6223"/>
      <c r="AH10" s="6223"/>
      <c r="AI10" s="6223"/>
      <c r="AJ10" s="6223"/>
      <c r="AK10" s="6223"/>
      <c r="AL10" s="6223"/>
      <c r="AM10" s="6934"/>
      <c r="AN10" s="6937" t="s">
        <v>2054</v>
      </c>
      <c r="AO10" s="6242" t="s">
        <v>457</v>
      </c>
      <c r="AP10" s="6243"/>
      <c r="AQ10" s="6837" t="s">
        <v>36</v>
      </c>
      <c r="AR10" s="6837" t="s">
        <v>37</v>
      </c>
      <c r="AS10" s="6837" t="s">
        <v>1907</v>
      </c>
      <c r="AT10" s="6837" t="s">
        <v>34</v>
      </c>
      <c r="AU10" s="6837" t="s">
        <v>2055</v>
      </c>
    </row>
    <row r="11" spans="1:104" ht="18" customHeight="1" x14ac:dyDescent="0.25">
      <c r="A11" s="6686"/>
      <c r="B11" s="5771"/>
      <c r="C11" s="6466"/>
      <c r="D11" s="6467"/>
      <c r="E11" s="6687"/>
      <c r="F11" s="6939" t="s">
        <v>343</v>
      </c>
      <c r="G11" s="6939"/>
      <c r="H11" s="6848" t="s">
        <v>326</v>
      </c>
      <c r="I11" s="6849"/>
      <c r="J11" s="6848" t="s">
        <v>94</v>
      </c>
      <c r="K11" s="6849"/>
      <c r="L11" s="6848" t="s">
        <v>2056</v>
      </c>
      <c r="M11" s="6849"/>
      <c r="N11" s="6848" t="s">
        <v>305</v>
      </c>
      <c r="O11" s="6849"/>
      <c r="P11" s="6848" t="s">
        <v>974</v>
      </c>
      <c r="Q11" s="6849"/>
      <c r="R11" s="6848" t="s">
        <v>629</v>
      </c>
      <c r="S11" s="6849"/>
      <c r="T11" s="6848" t="s">
        <v>2057</v>
      </c>
      <c r="U11" s="6849"/>
      <c r="V11" s="6848" t="s">
        <v>630</v>
      </c>
      <c r="W11" s="6849"/>
      <c r="X11" s="6848" t="s">
        <v>2058</v>
      </c>
      <c r="Y11" s="6849"/>
      <c r="Z11" s="6848" t="s">
        <v>2059</v>
      </c>
      <c r="AA11" s="6849"/>
      <c r="AB11" s="6848" t="s">
        <v>1949</v>
      </c>
      <c r="AC11" s="6849"/>
      <c r="AD11" s="6848" t="s">
        <v>1583</v>
      </c>
      <c r="AE11" s="6849"/>
      <c r="AF11" s="6848" t="s">
        <v>308</v>
      </c>
      <c r="AG11" s="6849"/>
      <c r="AH11" s="6848" t="s">
        <v>2060</v>
      </c>
      <c r="AI11" s="6849"/>
      <c r="AJ11" s="6848" t="s">
        <v>2061</v>
      </c>
      <c r="AK11" s="6849"/>
      <c r="AL11" s="6839" t="s">
        <v>57</v>
      </c>
      <c r="AM11" s="6841"/>
      <c r="AN11" s="6938"/>
      <c r="AO11" s="6467"/>
      <c r="AP11" s="6687"/>
      <c r="AQ11" s="5755"/>
      <c r="AR11" s="5755"/>
      <c r="AS11" s="5755"/>
      <c r="AT11" s="5755"/>
      <c r="AU11" s="5755"/>
    </row>
    <row r="12" spans="1:104" ht="18" customHeight="1" x14ac:dyDescent="0.25">
      <c r="A12" s="6686"/>
      <c r="B12" s="646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69"/>
      <c r="AO12" s="504" t="s">
        <v>462</v>
      </c>
      <c r="AP12" s="487" t="s">
        <v>1553</v>
      </c>
      <c r="AQ12" s="6471"/>
      <c r="AR12" s="6471"/>
      <c r="AS12" s="6471"/>
      <c r="AT12" s="6471"/>
      <c r="AU12" s="6471"/>
    </row>
    <row r="13" spans="1:104" x14ac:dyDescent="0.25">
      <c r="A13" s="6896" t="s">
        <v>2062</v>
      </c>
      <c r="B13" s="3486" t="s">
        <v>64</v>
      </c>
      <c r="C13" s="3346">
        <f t="shared" ref="C13:C75" si="0">SUM(D13+E13)</f>
        <v>19</v>
      </c>
      <c r="D13" s="4093">
        <f>+F13+H13+J13+L13+N13+P13+R13+T13+V13+X13+Z13+AB13+AD13+AF13+AH13+AJ13+AL13</f>
        <v>4</v>
      </c>
      <c r="E13" s="4206">
        <f>+G13+I13+K13+M13+O13+Q13+S13+U13+W13+Y13+AA13+AC13+AE13+AG13+AI13+AK13+AM13</f>
        <v>15</v>
      </c>
      <c r="F13" s="4048"/>
      <c r="G13" s="4207"/>
      <c r="H13" s="4048"/>
      <c r="I13" s="4207"/>
      <c r="J13" s="4048">
        <v>1</v>
      </c>
      <c r="K13" s="4050"/>
      <c r="L13" s="4048"/>
      <c r="M13" s="4050"/>
      <c r="N13" s="4048"/>
      <c r="O13" s="4050"/>
      <c r="P13" s="4048"/>
      <c r="Q13" s="4050"/>
      <c r="R13" s="4048"/>
      <c r="S13" s="4050"/>
      <c r="T13" s="4048">
        <v>1</v>
      </c>
      <c r="U13" s="4050">
        <v>1</v>
      </c>
      <c r="V13" s="4048"/>
      <c r="W13" s="4050"/>
      <c r="X13" s="4048"/>
      <c r="Y13" s="4050"/>
      <c r="Z13" s="4048"/>
      <c r="AA13" s="4050">
        <v>4</v>
      </c>
      <c r="AB13" s="4048"/>
      <c r="AC13" s="4050">
        <v>1</v>
      </c>
      <c r="AD13" s="4048"/>
      <c r="AE13" s="4050">
        <v>3</v>
      </c>
      <c r="AF13" s="4048"/>
      <c r="AG13" s="4050">
        <v>2</v>
      </c>
      <c r="AH13" s="4048">
        <v>1</v>
      </c>
      <c r="AI13" s="4050">
        <v>1</v>
      </c>
      <c r="AJ13" s="4048"/>
      <c r="AK13" s="4050">
        <v>1</v>
      </c>
      <c r="AL13" s="4208">
        <v>1</v>
      </c>
      <c r="AM13" s="4209">
        <v>2</v>
      </c>
      <c r="AN13" s="4210">
        <v>0</v>
      </c>
      <c r="AO13" s="4211">
        <v>0</v>
      </c>
      <c r="AP13" s="4051">
        <v>0</v>
      </c>
      <c r="AQ13" s="4212">
        <v>1</v>
      </c>
      <c r="AR13" s="4212">
        <v>0</v>
      </c>
      <c r="AS13" s="4213"/>
      <c r="AT13" s="4089">
        <v>0</v>
      </c>
      <c r="AU13" s="4089">
        <v>0</v>
      </c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90"/>
      <c r="B14" s="4214" t="s">
        <v>98</v>
      </c>
      <c r="C14" s="4029">
        <f t="shared" si="0"/>
        <v>32</v>
      </c>
      <c r="D14" s="4099">
        <f t="shared" ref="D14:E23" si="1">+F14+H14+J14+L14+N14+P14+R14+T14+V14+X14+Z14+AB14+AD14+AF14+AH14+AJ14+AL14</f>
        <v>16</v>
      </c>
      <c r="E14" s="4215">
        <f>+G14+I14+K14+M14+O14+Q14+S14+U14+W14+Y14+AA14+AC14+AE14+AG14+AI14+AK14+AM14</f>
        <v>16</v>
      </c>
      <c r="F14" s="4034"/>
      <c r="G14" s="330"/>
      <c r="H14" s="4034"/>
      <c r="I14" s="330"/>
      <c r="J14" s="4034">
        <v>10</v>
      </c>
      <c r="K14" s="2003">
        <v>12</v>
      </c>
      <c r="L14" s="4034">
        <v>4</v>
      </c>
      <c r="M14" s="2003"/>
      <c r="N14" s="4034">
        <v>2</v>
      </c>
      <c r="O14" s="2003"/>
      <c r="P14" s="4034"/>
      <c r="Q14" s="2003"/>
      <c r="R14" s="4034"/>
      <c r="S14" s="2003">
        <v>2</v>
      </c>
      <c r="T14" s="4034"/>
      <c r="U14" s="2003"/>
      <c r="V14" s="4034"/>
      <c r="W14" s="2003"/>
      <c r="X14" s="4034"/>
      <c r="Y14" s="2003"/>
      <c r="Z14" s="4034"/>
      <c r="AA14" s="2003"/>
      <c r="AB14" s="4034"/>
      <c r="AC14" s="2003"/>
      <c r="AD14" s="4034"/>
      <c r="AE14" s="2003">
        <v>2</v>
      </c>
      <c r="AF14" s="4034"/>
      <c r="AG14" s="2003"/>
      <c r="AH14" s="4034"/>
      <c r="AI14" s="2003"/>
      <c r="AJ14" s="4034"/>
      <c r="AK14" s="2003"/>
      <c r="AL14" s="4216"/>
      <c r="AM14" s="332"/>
      <c r="AN14" s="4217">
        <v>0</v>
      </c>
      <c r="AO14" s="4025">
        <v>0</v>
      </c>
      <c r="AP14" s="330">
        <v>0</v>
      </c>
      <c r="AQ14" s="4089">
        <v>2</v>
      </c>
      <c r="AR14" s="4089">
        <v>0</v>
      </c>
      <c r="AS14" s="4218"/>
      <c r="AT14" s="4089">
        <v>1</v>
      </c>
      <c r="AU14" s="4089">
        <v>0</v>
      </c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90"/>
      <c r="B15" s="4214" t="s">
        <v>65</v>
      </c>
      <c r="C15" s="4029">
        <f t="shared" si="0"/>
        <v>7</v>
      </c>
      <c r="D15" s="4099">
        <f t="shared" si="1"/>
        <v>0</v>
      </c>
      <c r="E15" s="4215">
        <f t="shared" si="1"/>
        <v>7</v>
      </c>
      <c r="F15" s="4034"/>
      <c r="G15" s="330"/>
      <c r="H15" s="4034"/>
      <c r="I15" s="330"/>
      <c r="J15" s="4034"/>
      <c r="K15" s="2003">
        <v>1</v>
      </c>
      <c r="L15" s="4034"/>
      <c r="M15" s="2003"/>
      <c r="N15" s="4034"/>
      <c r="O15" s="2003"/>
      <c r="P15" s="4034"/>
      <c r="Q15" s="2003"/>
      <c r="R15" s="4034"/>
      <c r="S15" s="2003">
        <v>3</v>
      </c>
      <c r="T15" s="4034"/>
      <c r="U15" s="2003">
        <v>2</v>
      </c>
      <c r="V15" s="4034"/>
      <c r="W15" s="2003">
        <v>1</v>
      </c>
      <c r="X15" s="4034"/>
      <c r="Y15" s="2003"/>
      <c r="Z15" s="4034"/>
      <c r="AA15" s="2003"/>
      <c r="AB15" s="4034"/>
      <c r="AC15" s="2003"/>
      <c r="AD15" s="4034"/>
      <c r="AE15" s="2003"/>
      <c r="AF15" s="4034"/>
      <c r="AG15" s="2003"/>
      <c r="AH15" s="4034"/>
      <c r="AI15" s="2003"/>
      <c r="AJ15" s="4034"/>
      <c r="AK15" s="2003"/>
      <c r="AL15" s="4216"/>
      <c r="AM15" s="332"/>
      <c r="AN15" s="4217">
        <v>0</v>
      </c>
      <c r="AO15" s="4025">
        <v>0</v>
      </c>
      <c r="AP15" s="330">
        <v>0</v>
      </c>
      <c r="AQ15" s="4089">
        <v>1</v>
      </c>
      <c r="AR15" s="4089">
        <v>1</v>
      </c>
      <c r="AS15" s="4218"/>
      <c r="AT15" s="4089">
        <v>0</v>
      </c>
      <c r="AU15" s="4089">
        <v>0</v>
      </c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9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/>
      <c r="G16" s="330"/>
      <c r="H16" s="4034"/>
      <c r="I16" s="330"/>
      <c r="J16" s="4034"/>
      <c r="K16" s="2003"/>
      <c r="L16" s="4034"/>
      <c r="M16" s="2003"/>
      <c r="N16" s="4034"/>
      <c r="O16" s="2003"/>
      <c r="P16" s="4034"/>
      <c r="Q16" s="2003"/>
      <c r="R16" s="4034"/>
      <c r="S16" s="2003"/>
      <c r="T16" s="4034"/>
      <c r="U16" s="2003"/>
      <c r="V16" s="4034"/>
      <c r="W16" s="2003"/>
      <c r="X16" s="4034"/>
      <c r="Y16" s="2003"/>
      <c r="Z16" s="4034"/>
      <c r="AA16" s="2003"/>
      <c r="AB16" s="4034"/>
      <c r="AC16" s="2003"/>
      <c r="AD16" s="4034"/>
      <c r="AE16" s="2003"/>
      <c r="AF16" s="4034"/>
      <c r="AG16" s="2003"/>
      <c r="AH16" s="4034"/>
      <c r="AI16" s="2003"/>
      <c r="AJ16" s="4034"/>
      <c r="AK16" s="2003"/>
      <c r="AL16" s="4216"/>
      <c r="AM16" s="332"/>
      <c r="AN16" s="4217"/>
      <c r="AO16" s="4025"/>
      <c r="AP16" s="330"/>
      <c r="AQ16" s="4089"/>
      <c r="AR16" s="4089"/>
      <c r="AS16" s="4218"/>
      <c r="AT16" s="4089"/>
      <c r="AU16" s="4089"/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9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/>
      <c r="G17" s="330"/>
      <c r="H17" s="4034"/>
      <c r="I17" s="330"/>
      <c r="J17" s="4034"/>
      <c r="K17" s="2003"/>
      <c r="L17" s="4034"/>
      <c r="M17" s="2003"/>
      <c r="N17" s="4034"/>
      <c r="O17" s="2003"/>
      <c r="P17" s="4034"/>
      <c r="Q17" s="2003"/>
      <c r="R17" s="4034"/>
      <c r="S17" s="2003"/>
      <c r="T17" s="4034"/>
      <c r="U17" s="2003"/>
      <c r="V17" s="4034"/>
      <c r="W17" s="2003"/>
      <c r="X17" s="4034"/>
      <c r="Y17" s="2003"/>
      <c r="Z17" s="4034"/>
      <c r="AA17" s="2003"/>
      <c r="AB17" s="4034"/>
      <c r="AC17" s="2003"/>
      <c r="AD17" s="4034"/>
      <c r="AE17" s="2003"/>
      <c r="AF17" s="4034"/>
      <c r="AG17" s="2003"/>
      <c r="AH17" s="4034"/>
      <c r="AI17" s="2003"/>
      <c r="AJ17" s="4034"/>
      <c r="AK17" s="2003"/>
      <c r="AL17" s="4216"/>
      <c r="AM17" s="332"/>
      <c r="AN17" s="4217"/>
      <c r="AO17" s="4025"/>
      <c r="AP17" s="330"/>
      <c r="AQ17" s="4089"/>
      <c r="AR17" s="4089"/>
      <c r="AS17" s="4218"/>
      <c r="AT17" s="4089"/>
      <c r="AU17" s="4089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9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/>
      <c r="G18" s="330"/>
      <c r="H18" s="4034"/>
      <c r="I18" s="330"/>
      <c r="J18" s="4034"/>
      <c r="K18" s="2003"/>
      <c r="L18" s="4034"/>
      <c r="M18" s="2003"/>
      <c r="N18" s="4034"/>
      <c r="O18" s="2003"/>
      <c r="P18" s="4034"/>
      <c r="Q18" s="2003"/>
      <c r="R18" s="4034"/>
      <c r="S18" s="2003"/>
      <c r="T18" s="4034"/>
      <c r="U18" s="2003"/>
      <c r="V18" s="4034"/>
      <c r="W18" s="2003"/>
      <c r="X18" s="4034"/>
      <c r="Y18" s="2003"/>
      <c r="Z18" s="4034"/>
      <c r="AA18" s="2003"/>
      <c r="AB18" s="4034"/>
      <c r="AC18" s="2003"/>
      <c r="AD18" s="4034"/>
      <c r="AE18" s="2003"/>
      <c r="AF18" s="4034"/>
      <c r="AG18" s="2003"/>
      <c r="AH18" s="4034"/>
      <c r="AI18" s="2003"/>
      <c r="AJ18" s="4034"/>
      <c r="AK18" s="2003"/>
      <c r="AL18" s="4216"/>
      <c r="AM18" s="332"/>
      <c r="AN18" s="4217"/>
      <c r="AO18" s="4025"/>
      <c r="AP18" s="330"/>
      <c r="AQ18" s="4089"/>
      <c r="AR18" s="4089"/>
      <c r="AS18" s="4218"/>
      <c r="AT18" s="4089"/>
      <c r="AU18" s="4089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9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/>
      <c r="G19" s="330"/>
      <c r="H19" s="4034"/>
      <c r="I19" s="330"/>
      <c r="J19" s="4034"/>
      <c r="K19" s="2003"/>
      <c r="L19" s="4034"/>
      <c r="M19" s="2003"/>
      <c r="N19" s="4034"/>
      <c r="O19" s="2003"/>
      <c r="P19" s="4034"/>
      <c r="Q19" s="2003"/>
      <c r="R19" s="4034"/>
      <c r="S19" s="2003"/>
      <c r="T19" s="4034"/>
      <c r="U19" s="2003"/>
      <c r="V19" s="4034"/>
      <c r="W19" s="2003"/>
      <c r="X19" s="4034"/>
      <c r="Y19" s="2003"/>
      <c r="Z19" s="4034"/>
      <c r="AA19" s="2003"/>
      <c r="AB19" s="4034"/>
      <c r="AC19" s="2003"/>
      <c r="AD19" s="4034"/>
      <c r="AE19" s="2003"/>
      <c r="AF19" s="4034"/>
      <c r="AG19" s="2003"/>
      <c r="AH19" s="4034"/>
      <c r="AI19" s="2003"/>
      <c r="AJ19" s="4034"/>
      <c r="AK19" s="2003"/>
      <c r="AL19" s="4216"/>
      <c r="AM19" s="332"/>
      <c r="AN19" s="4217"/>
      <c r="AO19" s="4025"/>
      <c r="AP19" s="330"/>
      <c r="AQ19" s="4089"/>
      <c r="AR19" s="4089"/>
      <c r="AS19" s="4218"/>
      <c r="AT19" s="4089"/>
      <c r="AU19" s="4089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9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217"/>
      <c r="AO20" s="1162"/>
      <c r="AP20" s="330"/>
      <c r="AQ20" s="4089"/>
      <c r="AR20" s="4089"/>
      <c r="AS20" s="4218"/>
      <c r="AT20" s="4089"/>
      <c r="AU20" s="4089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9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/>
      <c r="G21" s="330"/>
      <c r="H21" s="4034"/>
      <c r="I21" s="330"/>
      <c r="J21" s="4034"/>
      <c r="K21" s="2003"/>
      <c r="L21" s="4034"/>
      <c r="M21" s="2003"/>
      <c r="N21" s="4034"/>
      <c r="O21" s="2003"/>
      <c r="P21" s="4034"/>
      <c r="Q21" s="2003"/>
      <c r="R21" s="4034"/>
      <c r="S21" s="2003"/>
      <c r="T21" s="4034"/>
      <c r="U21" s="2003"/>
      <c r="V21" s="4034"/>
      <c r="W21" s="2003"/>
      <c r="X21" s="4034"/>
      <c r="Y21" s="2003"/>
      <c r="Z21" s="4034"/>
      <c r="AA21" s="2003"/>
      <c r="AB21" s="4034"/>
      <c r="AC21" s="2003"/>
      <c r="AD21" s="4034"/>
      <c r="AE21" s="2003"/>
      <c r="AF21" s="4034"/>
      <c r="AG21" s="2003"/>
      <c r="AH21" s="4034"/>
      <c r="AI21" s="2003"/>
      <c r="AJ21" s="4034"/>
      <c r="AK21" s="2003"/>
      <c r="AL21" s="4216"/>
      <c r="AM21" s="332"/>
      <c r="AN21" s="4217"/>
      <c r="AO21" s="4025"/>
      <c r="AP21" s="330"/>
      <c r="AQ21" s="4089"/>
      <c r="AR21" s="4089"/>
      <c r="AS21" s="4218"/>
      <c r="AT21" s="4089"/>
      <c r="AU21" s="4089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9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/>
      <c r="G22" s="330"/>
      <c r="H22" s="4034"/>
      <c r="I22" s="330"/>
      <c r="J22" s="4034"/>
      <c r="K22" s="2003"/>
      <c r="L22" s="4034"/>
      <c r="M22" s="2003"/>
      <c r="N22" s="4034"/>
      <c r="O22" s="2003"/>
      <c r="P22" s="4034"/>
      <c r="Q22" s="2003"/>
      <c r="R22" s="4034"/>
      <c r="S22" s="2003"/>
      <c r="T22" s="4034"/>
      <c r="U22" s="2003"/>
      <c r="V22" s="4034"/>
      <c r="W22" s="2003"/>
      <c r="X22" s="4034"/>
      <c r="Y22" s="2003"/>
      <c r="Z22" s="4034"/>
      <c r="AA22" s="2003"/>
      <c r="AB22" s="4034"/>
      <c r="AC22" s="2003"/>
      <c r="AD22" s="4034"/>
      <c r="AE22" s="2003"/>
      <c r="AF22" s="4034"/>
      <c r="AG22" s="2003"/>
      <c r="AH22" s="4034"/>
      <c r="AI22" s="2003"/>
      <c r="AJ22" s="4034"/>
      <c r="AK22" s="2003"/>
      <c r="AL22" s="4221"/>
      <c r="AM22" s="332"/>
      <c r="AN22" s="4217"/>
      <c r="AO22" s="4025"/>
      <c r="AP22" s="330"/>
      <c r="AQ22" s="4089"/>
      <c r="AR22" s="4089"/>
      <c r="AS22" s="4218"/>
      <c r="AT22" s="4089"/>
      <c r="AU22" s="4089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74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/>
      <c r="G23" s="3537"/>
      <c r="H23" s="897"/>
      <c r="I23" s="3537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60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96" t="s">
        <v>2066</v>
      </c>
      <c r="B24" s="3486" t="s">
        <v>64</v>
      </c>
      <c r="C24" s="3346">
        <f t="shared" ref="C24:C34" si="15">SUM(D24+E24)</f>
        <v>9</v>
      </c>
      <c r="D24" s="4093">
        <f>+F24+H24+J24+L24+N24+P24+R24+T24+V24+X24+Z24+AB24+AD24+AF24+AH24+AJ24+AL24</f>
        <v>2</v>
      </c>
      <c r="E24" s="4206">
        <f>+G24+I24+K24+M24+O24+Q24+S24+U24+W24+Y24+AA24+AC24+AE24+AG24+AI24+AK24+AM24</f>
        <v>7</v>
      </c>
      <c r="F24" s="4048"/>
      <c r="G24" s="4207"/>
      <c r="H24" s="4048"/>
      <c r="I24" s="4207"/>
      <c r="J24" s="4048"/>
      <c r="K24" s="4050"/>
      <c r="L24" s="4048"/>
      <c r="M24" s="4050"/>
      <c r="N24" s="4048"/>
      <c r="O24" s="4050"/>
      <c r="P24" s="4048"/>
      <c r="Q24" s="4050"/>
      <c r="R24" s="4048"/>
      <c r="S24" s="4050"/>
      <c r="T24" s="4048">
        <v>1</v>
      </c>
      <c r="U24" s="4050"/>
      <c r="V24" s="4048"/>
      <c r="W24" s="4050"/>
      <c r="X24" s="4048"/>
      <c r="Y24" s="4050"/>
      <c r="Z24" s="4048"/>
      <c r="AA24" s="4050">
        <v>2</v>
      </c>
      <c r="AB24" s="4048"/>
      <c r="AC24" s="4050"/>
      <c r="AD24" s="4048"/>
      <c r="AE24" s="4050">
        <v>2</v>
      </c>
      <c r="AF24" s="4048"/>
      <c r="AG24" s="4050"/>
      <c r="AH24" s="4048"/>
      <c r="AI24" s="4050">
        <v>1</v>
      </c>
      <c r="AJ24" s="4048"/>
      <c r="AK24" s="4050">
        <v>1</v>
      </c>
      <c r="AL24" s="4208">
        <v>1</v>
      </c>
      <c r="AM24" s="4209">
        <v>1</v>
      </c>
      <c r="AN24" s="4210">
        <v>0</v>
      </c>
      <c r="AO24" s="4211">
        <v>0</v>
      </c>
      <c r="AP24" s="4051">
        <v>0</v>
      </c>
      <c r="AQ24" s="4212">
        <v>1</v>
      </c>
      <c r="AR24" s="4212">
        <v>0</v>
      </c>
      <c r="AS24" s="4213"/>
      <c r="AT24" s="4089">
        <v>0</v>
      </c>
      <c r="AU24" s="4089">
        <v>0</v>
      </c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90"/>
      <c r="B25" s="4214" t="s">
        <v>98</v>
      </c>
      <c r="C25" s="4029">
        <f t="shared" si="15"/>
        <v>16</v>
      </c>
      <c r="D25" s="4099">
        <f t="shared" ref="D25:E34" si="16">+F25+H25+J25+L25+N25+P25+R25+T25+V25+X25+Z25+AB25+AD25+AF25+AH25+AJ25+AL25</f>
        <v>8</v>
      </c>
      <c r="E25" s="4215">
        <f>+G25+I25+K25+M25+O25+Q25+S25+U25+W25+Y25+AA25+AC25+AE25+AG25+AI25+AK25+AM25</f>
        <v>8</v>
      </c>
      <c r="F25" s="4034"/>
      <c r="G25" s="330"/>
      <c r="H25" s="4034"/>
      <c r="I25" s="330"/>
      <c r="J25" s="4034">
        <v>5</v>
      </c>
      <c r="K25" s="2003">
        <v>6</v>
      </c>
      <c r="L25" s="4034">
        <v>2</v>
      </c>
      <c r="M25" s="2003"/>
      <c r="N25" s="4034">
        <v>1</v>
      </c>
      <c r="O25" s="2003"/>
      <c r="P25" s="4034"/>
      <c r="Q25" s="2003"/>
      <c r="R25" s="4034"/>
      <c r="S25" s="2003">
        <v>1</v>
      </c>
      <c r="T25" s="4034"/>
      <c r="U25" s="2003"/>
      <c r="V25" s="4034"/>
      <c r="W25" s="2003"/>
      <c r="X25" s="4034"/>
      <c r="Y25" s="2003"/>
      <c r="Z25" s="4034"/>
      <c r="AA25" s="2003"/>
      <c r="AB25" s="4034"/>
      <c r="AC25" s="2003"/>
      <c r="AD25" s="4034"/>
      <c r="AE25" s="2003">
        <v>1</v>
      </c>
      <c r="AF25" s="4034"/>
      <c r="AG25" s="2003"/>
      <c r="AH25" s="4034"/>
      <c r="AI25" s="2003"/>
      <c r="AJ25" s="4034"/>
      <c r="AK25" s="2003"/>
      <c r="AL25" s="4216"/>
      <c r="AM25" s="332"/>
      <c r="AN25" s="4217">
        <v>0</v>
      </c>
      <c r="AO25" s="4025">
        <v>0</v>
      </c>
      <c r="AP25" s="330">
        <v>0</v>
      </c>
      <c r="AQ25" s="4089">
        <v>1</v>
      </c>
      <c r="AR25" s="4089">
        <v>0</v>
      </c>
      <c r="AS25" s="4218"/>
      <c r="AT25" s="4089">
        <v>0</v>
      </c>
      <c r="AU25" s="4089">
        <v>0</v>
      </c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90"/>
      <c r="B26" s="4214" t="s">
        <v>65</v>
      </c>
      <c r="C26" s="4029">
        <f t="shared" si="15"/>
        <v>9</v>
      </c>
      <c r="D26" s="4099">
        <f t="shared" si="16"/>
        <v>0</v>
      </c>
      <c r="E26" s="4215">
        <f t="shared" si="16"/>
        <v>9</v>
      </c>
      <c r="F26" s="4034"/>
      <c r="G26" s="330"/>
      <c r="H26" s="4034"/>
      <c r="I26" s="330"/>
      <c r="J26" s="4034"/>
      <c r="K26" s="2003"/>
      <c r="L26" s="4034"/>
      <c r="M26" s="2003">
        <v>1</v>
      </c>
      <c r="N26" s="4034"/>
      <c r="O26" s="2003">
        <v>1</v>
      </c>
      <c r="P26" s="4034"/>
      <c r="Q26" s="2003">
        <v>1</v>
      </c>
      <c r="R26" s="4034"/>
      <c r="S26" s="2003">
        <v>3</v>
      </c>
      <c r="T26" s="4034"/>
      <c r="U26" s="2003">
        <v>2</v>
      </c>
      <c r="V26" s="4034"/>
      <c r="W26" s="2003">
        <v>1</v>
      </c>
      <c r="X26" s="4034"/>
      <c r="Y26" s="2003"/>
      <c r="Z26" s="4034"/>
      <c r="AA26" s="2003"/>
      <c r="AB26" s="4034"/>
      <c r="AC26" s="2003"/>
      <c r="AD26" s="4034"/>
      <c r="AE26" s="2003"/>
      <c r="AF26" s="4034"/>
      <c r="AG26" s="2003"/>
      <c r="AH26" s="4034"/>
      <c r="AI26" s="2003"/>
      <c r="AJ26" s="4034"/>
      <c r="AK26" s="2003"/>
      <c r="AL26" s="4216"/>
      <c r="AM26" s="332"/>
      <c r="AN26" s="4217">
        <v>0</v>
      </c>
      <c r="AO26" s="4025">
        <v>0</v>
      </c>
      <c r="AP26" s="330">
        <v>0</v>
      </c>
      <c r="AQ26" s="4089">
        <v>1</v>
      </c>
      <c r="AR26" s="4089">
        <v>1</v>
      </c>
      <c r="AS26" s="4218"/>
      <c r="AT26" s="4089">
        <v>0</v>
      </c>
      <c r="AU26" s="4089">
        <v>0</v>
      </c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90"/>
      <c r="B27" s="4214" t="s">
        <v>105</v>
      </c>
      <c r="C27" s="4029">
        <f t="shared" si="15"/>
        <v>0</v>
      </c>
      <c r="D27" s="4099">
        <f t="shared" si="16"/>
        <v>0</v>
      </c>
      <c r="E27" s="4215">
        <f t="shared" si="16"/>
        <v>0</v>
      </c>
      <c r="F27" s="4034"/>
      <c r="G27" s="330"/>
      <c r="H27" s="4034"/>
      <c r="I27" s="330"/>
      <c r="J27" s="4034"/>
      <c r="K27" s="2003"/>
      <c r="L27" s="4034"/>
      <c r="M27" s="2003"/>
      <c r="N27" s="4034"/>
      <c r="O27" s="2003"/>
      <c r="P27" s="4034"/>
      <c r="Q27" s="2003"/>
      <c r="R27" s="4034"/>
      <c r="S27" s="2003"/>
      <c r="T27" s="4034"/>
      <c r="U27" s="2003"/>
      <c r="V27" s="4034"/>
      <c r="W27" s="2003"/>
      <c r="X27" s="4034"/>
      <c r="Y27" s="2003"/>
      <c r="Z27" s="4034"/>
      <c r="AA27" s="2003"/>
      <c r="AB27" s="4034"/>
      <c r="AC27" s="2003"/>
      <c r="AD27" s="4034"/>
      <c r="AE27" s="2003"/>
      <c r="AF27" s="4034"/>
      <c r="AG27" s="2003"/>
      <c r="AH27" s="4034"/>
      <c r="AI27" s="2003"/>
      <c r="AJ27" s="4034"/>
      <c r="AK27" s="2003"/>
      <c r="AL27" s="4216"/>
      <c r="AM27" s="332"/>
      <c r="AN27" s="4217"/>
      <c r="AO27" s="4025"/>
      <c r="AP27" s="330"/>
      <c r="AQ27" s="4089"/>
      <c r="AR27" s="4089"/>
      <c r="AS27" s="4218"/>
      <c r="AT27" s="4089"/>
      <c r="AU27" s="4089"/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9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/>
      <c r="G28" s="330"/>
      <c r="H28" s="4034"/>
      <c r="I28" s="330"/>
      <c r="J28" s="4034"/>
      <c r="K28" s="2003"/>
      <c r="L28" s="4034"/>
      <c r="M28" s="2003"/>
      <c r="N28" s="4034"/>
      <c r="O28" s="2003"/>
      <c r="P28" s="4034"/>
      <c r="Q28" s="2003"/>
      <c r="R28" s="4034"/>
      <c r="S28" s="2003"/>
      <c r="T28" s="4034"/>
      <c r="U28" s="2003"/>
      <c r="V28" s="4034"/>
      <c r="W28" s="2003"/>
      <c r="X28" s="4034"/>
      <c r="Y28" s="2003"/>
      <c r="Z28" s="4034"/>
      <c r="AA28" s="2003"/>
      <c r="AB28" s="4034"/>
      <c r="AC28" s="2003"/>
      <c r="AD28" s="4034"/>
      <c r="AE28" s="2003"/>
      <c r="AF28" s="4034"/>
      <c r="AG28" s="2003"/>
      <c r="AH28" s="4034"/>
      <c r="AI28" s="2003"/>
      <c r="AJ28" s="4034"/>
      <c r="AK28" s="2003"/>
      <c r="AL28" s="4216"/>
      <c r="AM28" s="332"/>
      <c r="AN28" s="4217"/>
      <c r="AO28" s="4025"/>
      <c r="AP28" s="330"/>
      <c r="AQ28" s="4089"/>
      <c r="AR28" s="4089"/>
      <c r="AS28" s="4218"/>
      <c r="AT28" s="4089"/>
      <c r="AU28" s="4089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9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/>
      <c r="G29" s="330"/>
      <c r="H29" s="4034"/>
      <c r="I29" s="330"/>
      <c r="J29" s="4034"/>
      <c r="K29" s="2003"/>
      <c r="L29" s="4034"/>
      <c r="M29" s="2003"/>
      <c r="N29" s="4034"/>
      <c r="O29" s="2003"/>
      <c r="P29" s="4034"/>
      <c r="Q29" s="2003"/>
      <c r="R29" s="4034"/>
      <c r="S29" s="2003"/>
      <c r="T29" s="4034"/>
      <c r="U29" s="2003"/>
      <c r="V29" s="4034"/>
      <c r="W29" s="2003"/>
      <c r="X29" s="4034"/>
      <c r="Y29" s="2003"/>
      <c r="Z29" s="4034"/>
      <c r="AA29" s="2003"/>
      <c r="AB29" s="4034"/>
      <c r="AC29" s="2003"/>
      <c r="AD29" s="4034"/>
      <c r="AE29" s="2003"/>
      <c r="AF29" s="4034"/>
      <c r="AG29" s="2003"/>
      <c r="AH29" s="4034"/>
      <c r="AI29" s="2003"/>
      <c r="AJ29" s="4034"/>
      <c r="AK29" s="2003"/>
      <c r="AL29" s="4216"/>
      <c r="AM29" s="332"/>
      <c r="AN29" s="4217"/>
      <c r="AO29" s="4025"/>
      <c r="AP29" s="330"/>
      <c r="AQ29" s="4089"/>
      <c r="AR29" s="4089"/>
      <c r="AS29" s="4218"/>
      <c r="AT29" s="4089"/>
      <c r="AU29" s="4089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9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/>
      <c r="G30" s="330"/>
      <c r="H30" s="4034"/>
      <c r="I30" s="330"/>
      <c r="J30" s="4034"/>
      <c r="K30" s="2003"/>
      <c r="L30" s="4034"/>
      <c r="M30" s="2003"/>
      <c r="N30" s="4034"/>
      <c r="O30" s="2003"/>
      <c r="P30" s="4034"/>
      <c r="Q30" s="2003"/>
      <c r="R30" s="4034"/>
      <c r="S30" s="2003"/>
      <c r="T30" s="4034"/>
      <c r="U30" s="2003"/>
      <c r="V30" s="4034"/>
      <c r="W30" s="2003"/>
      <c r="X30" s="4034"/>
      <c r="Y30" s="2003"/>
      <c r="Z30" s="4034"/>
      <c r="AA30" s="2003"/>
      <c r="AB30" s="4034"/>
      <c r="AC30" s="2003"/>
      <c r="AD30" s="4034"/>
      <c r="AE30" s="2003"/>
      <c r="AF30" s="4034"/>
      <c r="AG30" s="2003"/>
      <c r="AH30" s="4034"/>
      <c r="AI30" s="2003"/>
      <c r="AJ30" s="4034"/>
      <c r="AK30" s="2003"/>
      <c r="AL30" s="4216"/>
      <c r="AM30" s="332"/>
      <c r="AN30" s="4217"/>
      <c r="AO30" s="4025"/>
      <c r="AP30" s="330"/>
      <c r="AQ30" s="4089"/>
      <c r="AR30" s="4089"/>
      <c r="AS30" s="4218"/>
      <c r="AT30" s="4089"/>
      <c r="AU30" s="4089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9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217"/>
      <c r="AO31" s="1162"/>
      <c r="AP31" s="330"/>
      <c r="AQ31" s="4089"/>
      <c r="AR31" s="4089"/>
      <c r="AS31" s="4218"/>
      <c r="AT31" s="4089"/>
      <c r="AU31" s="4089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9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/>
      <c r="G32" s="330"/>
      <c r="H32" s="4034"/>
      <c r="I32" s="330"/>
      <c r="J32" s="4034"/>
      <c r="K32" s="2003"/>
      <c r="L32" s="4034"/>
      <c r="M32" s="2003"/>
      <c r="N32" s="4034"/>
      <c r="O32" s="2003"/>
      <c r="P32" s="4034"/>
      <c r="Q32" s="2003"/>
      <c r="R32" s="4034"/>
      <c r="S32" s="2003"/>
      <c r="T32" s="4034"/>
      <c r="U32" s="2003"/>
      <c r="V32" s="4034"/>
      <c r="W32" s="2003"/>
      <c r="X32" s="4034"/>
      <c r="Y32" s="2003"/>
      <c r="Z32" s="4034"/>
      <c r="AA32" s="2003"/>
      <c r="AB32" s="4034"/>
      <c r="AC32" s="2003"/>
      <c r="AD32" s="4034"/>
      <c r="AE32" s="2003"/>
      <c r="AF32" s="4034"/>
      <c r="AG32" s="2003"/>
      <c r="AH32" s="4034"/>
      <c r="AI32" s="2003"/>
      <c r="AJ32" s="4034"/>
      <c r="AK32" s="2003"/>
      <c r="AL32" s="4216"/>
      <c r="AM32" s="332"/>
      <c r="AN32" s="4217"/>
      <c r="AO32" s="4025"/>
      <c r="AP32" s="330"/>
      <c r="AQ32" s="4089"/>
      <c r="AR32" s="4089"/>
      <c r="AS32" s="4218"/>
      <c r="AT32" s="4089"/>
      <c r="AU32" s="4089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9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/>
      <c r="G33" s="330"/>
      <c r="H33" s="4034"/>
      <c r="I33" s="330"/>
      <c r="J33" s="4034"/>
      <c r="K33" s="2003"/>
      <c r="L33" s="4034"/>
      <c r="M33" s="2003"/>
      <c r="N33" s="4034"/>
      <c r="O33" s="2003"/>
      <c r="P33" s="4034"/>
      <c r="Q33" s="2003"/>
      <c r="R33" s="4034"/>
      <c r="S33" s="2003"/>
      <c r="T33" s="4034"/>
      <c r="U33" s="2003"/>
      <c r="V33" s="4034"/>
      <c r="W33" s="2003"/>
      <c r="X33" s="4034"/>
      <c r="Y33" s="2003"/>
      <c r="Z33" s="4034"/>
      <c r="AA33" s="2003"/>
      <c r="AB33" s="4034"/>
      <c r="AC33" s="2003"/>
      <c r="AD33" s="4034"/>
      <c r="AE33" s="2003"/>
      <c r="AF33" s="4034"/>
      <c r="AG33" s="2003"/>
      <c r="AH33" s="4034"/>
      <c r="AI33" s="2003"/>
      <c r="AJ33" s="4034"/>
      <c r="AK33" s="2003"/>
      <c r="AL33" s="4221"/>
      <c r="AM33" s="332"/>
      <c r="AN33" s="4217"/>
      <c r="AO33" s="4025"/>
      <c r="AP33" s="330"/>
      <c r="AQ33" s="4089"/>
      <c r="AR33" s="4089"/>
      <c r="AS33" s="4218"/>
      <c r="AT33" s="4089"/>
      <c r="AU33" s="4089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74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/>
      <c r="G34" s="3537"/>
      <c r="H34" s="897"/>
      <c r="I34" s="3537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60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96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/>
      <c r="I35" s="4207"/>
      <c r="J35" s="4048"/>
      <c r="K35" s="4050"/>
      <c r="L35" s="4048"/>
      <c r="M35" s="4050"/>
      <c r="N35" s="4048"/>
      <c r="O35" s="4050"/>
      <c r="P35" s="4048"/>
      <c r="Q35" s="4050"/>
      <c r="R35" s="4048"/>
      <c r="S35" s="4050"/>
      <c r="T35" s="4048"/>
      <c r="U35" s="4050"/>
      <c r="V35" s="4048"/>
      <c r="W35" s="4050"/>
      <c r="X35" s="4048"/>
      <c r="Y35" s="4050"/>
      <c r="Z35" s="4048"/>
      <c r="AA35" s="4050"/>
      <c r="AB35" s="4048"/>
      <c r="AC35" s="4050"/>
      <c r="AD35" s="4048"/>
      <c r="AE35" s="4050"/>
      <c r="AF35" s="4048"/>
      <c r="AG35" s="4050"/>
      <c r="AH35" s="4048"/>
      <c r="AI35" s="4050"/>
      <c r="AJ35" s="4048"/>
      <c r="AK35" s="4050"/>
      <c r="AL35" s="4208"/>
      <c r="AM35" s="4209"/>
      <c r="AN35" s="2069"/>
      <c r="AO35" s="4211"/>
      <c r="AP35" s="4051"/>
      <c r="AQ35" s="4212"/>
      <c r="AR35" s="4212"/>
      <c r="AS35" s="4213"/>
      <c r="AT35" s="2070"/>
      <c r="AU35" s="2070"/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90"/>
      <c r="B36" s="4214" t="s">
        <v>1404</v>
      </c>
      <c r="C36" s="4029">
        <f t="shared" si="0"/>
        <v>1</v>
      </c>
      <c r="D36" s="4099">
        <f t="shared" ref="D36:E51" si="30">SUM(H36+J36+L36+N36+P36+R36+T36+V36+X36+Z36+AB36+AD36+AF36+AH36+AJ36+AL36)</f>
        <v>0</v>
      </c>
      <c r="E36" s="4215">
        <f t="shared" si="30"/>
        <v>1</v>
      </c>
      <c r="F36" s="1924"/>
      <c r="G36" s="4224"/>
      <c r="H36" s="4034"/>
      <c r="I36" s="330"/>
      <c r="J36" s="4034"/>
      <c r="K36" s="2003"/>
      <c r="L36" s="4034"/>
      <c r="M36" s="2003"/>
      <c r="N36" s="4034"/>
      <c r="O36" s="2003"/>
      <c r="P36" s="4034"/>
      <c r="Q36" s="2003"/>
      <c r="R36" s="4034"/>
      <c r="S36" s="2003">
        <v>1</v>
      </c>
      <c r="T36" s="4034"/>
      <c r="U36" s="2003"/>
      <c r="V36" s="4034"/>
      <c r="W36" s="2003"/>
      <c r="X36" s="4034"/>
      <c r="Y36" s="2003"/>
      <c r="Z36" s="4034"/>
      <c r="AA36" s="2003"/>
      <c r="AB36" s="4034"/>
      <c r="AC36" s="2003"/>
      <c r="AD36" s="4034"/>
      <c r="AE36" s="2003"/>
      <c r="AF36" s="4034"/>
      <c r="AG36" s="2003"/>
      <c r="AH36" s="4034"/>
      <c r="AI36" s="2003"/>
      <c r="AJ36" s="4034"/>
      <c r="AK36" s="2003"/>
      <c r="AL36" s="4216"/>
      <c r="AM36" s="332"/>
      <c r="AN36" s="4217">
        <v>0</v>
      </c>
      <c r="AO36" s="4025">
        <v>0</v>
      </c>
      <c r="AP36" s="330">
        <v>0</v>
      </c>
      <c r="AQ36" s="4089">
        <v>0</v>
      </c>
      <c r="AR36" s="4089">
        <v>0</v>
      </c>
      <c r="AS36" s="4218"/>
      <c r="AT36" s="4089">
        <v>0</v>
      </c>
      <c r="AU36" s="4089">
        <v>0</v>
      </c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9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/>
      <c r="I37" s="330"/>
      <c r="J37" s="4034"/>
      <c r="K37" s="2003"/>
      <c r="L37" s="4034"/>
      <c r="M37" s="2003"/>
      <c r="N37" s="4034"/>
      <c r="O37" s="2003"/>
      <c r="P37" s="4034"/>
      <c r="Q37" s="2003"/>
      <c r="R37" s="4034"/>
      <c r="S37" s="2003"/>
      <c r="T37" s="4034"/>
      <c r="U37" s="2003"/>
      <c r="V37" s="4034"/>
      <c r="W37" s="2003"/>
      <c r="X37" s="4034"/>
      <c r="Y37" s="2003"/>
      <c r="Z37" s="4034"/>
      <c r="AA37" s="2003"/>
      <c r="AB37" s="4034"/>
      <c r="AC37" s="2003"/>
      <c r="AD37" s="4034"/>
      <c r="AE37" s="2003"/>
      <c r="AF37" s="4034"/>
      <c r="AG37" s="2003"/>
      <c r="AH37" s="4034"/>
      <c r="AI37" s="2003"/>
      <c r="AJ37" s="4034"/>
      <c r="AK37" s="2003"/>
      <c r="AL37" s="4216"/>
      <c r="AM37" s="332"/>
      <c r="AN37" s="4217"/>
      <c r="AO37" s="4025"/>
      <c r="AP37" s="330"/>
      <c r="AQ37" s="4089"/>
      <c r="AR37" s="4089"/>
      <c r="AS37" s="4218"/>
      <c r="AT37" s="4089"/>
      <c r="AU37" s="4089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9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/>
      <c r="I38" s="330"/>
      <c r="J38" s="4034"/>
      <c r="K38" s="2003"/>
      <c r="L38" s="4034"/>
      <c r="M38" s="2003"/>
      <c r="N38" s="4034"/>
      <c r="O38" s="2003"/>
      <c r="P38" s="4034"/>
      <c r="Q38" s="2003"/>
      <c r="R38" s="4034"/>
      <c r="S38" s="2003"/>
      <c r="T38" s="4034"/>
      <c r="U38" s="2003"/>
      <c r="V38" s="4034"/>
      <c r="W38" s="2003"/>
      <c r="X38" s="4034"/>
      <c r="Y38" s="2003"/>
      <c r="Z38" s="4034"/>
      <c r="AA38" s="2003"/>
      <c r="AB38" s="4034"/>
      <c r="AC38" s="2003"/>
      <c r="AD38" s="4034"/>
      <c r="AE38" s="2003"/>
      <c r="AF38" s="4034"/>
      <c r="AG38" s="2003"/>
      <c r="AH38" s="4034"/>
      <c r="AI38" s="2003"/>
      <c r="AJ38" s="4034"/>
      <c r="AK38" s="2003"/>
      <c r="AL38" s="4216"/>
      <c r="AM38" s="332"/>
      <c r="AN38" s="4217"/>
      <c r="AO38" s="4025"/>
      <c r="AP38" s="330"/>
      <c r="AQ38" s="4089"/>
      <c r="AR38" s="4089"/>
      <c r="AS38" s="4218"/>
      <c r="AT38" s="4089"/>
      <c r="AU38" s="4089"/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9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/>
      <c r="I39" s="330"/>
      <c r="J39" s="4034"/>
      <c r="K39" s="2003"/>
      <c r="L39" s="4034"/>
      <c r="M39" s="2003"/>
      <c r="N39" s="4034"/>
      <c r="O39" s="2003"/>
      <c r="P39" s="4034"/>
      <c r="Q39" s="2003"/>
      <c r="R39" s="4034"/>
      <c r="S39" s="2003"/>
      <c r="T39" s="4034"/>
      <c r="U39" s="2003"/>
      <c r="V39" s="4034"/>
      <c r="W39" s="2003"/>
      <c r="X39" s="4034"/>
      <c r="Y39" s="2003"/>
      <c r="Z39" s="4034"/>
      <c r="AA39" s="2003"/>
      <c r="AB39" s="4034"/>
      <c r="AC39" s="2003"/>
      <c r="AD39" s="4034"/>
      <c r="AE39" s="2003"/>
      <c r="AF39" s="4034"/>
      <c r="AG39" s="2003"/>
      <c r="AH39" s="4034"/>
      <c r="AI39" s="2003"/>
      <c r="AJ39" s="4034"/>
      <c r="AK39" s="2003"/>
      <c r="AL39" s="4216"/>
      <c r="AM39" s="332"/>
      <c r="AN39" s="4217"/>
      <c r="AO39" s="4025"/>
      <c r="AP39" s="330"/>
      <c r="AQ39" s="4089"/>
      <c r="AR39" s="4089"/>
      <c r="AS39" s="4218"/>
      <c r="AT39" s="4089"/>
      <c r="AU39" s="4089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9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/>
      <c r="I40" s="330"/>
      <c r="J40" s="4034"/>
      <c r="K40" s="2003"/>
      <c r="L40" s="4034"/>
      <c r="M40" s="2003"/>
      <c r="N40" s="4034"/>
      <c r="O40" s="2003"/>
      <c r="P40" s="4034"/>
      <c r="Q40" s="2003"/>
      <c r="R40" s="4034"/>
      <c r="S40" s="2003"/>
      <c r="T40" s="4034"/>
      <c r="U40" s="2003"/>
      <c r="V40" s="4034"/>
      <c r="W40" s="2003"/>
      <c r="X40" s="4034"/>
      <c r="Y40" s="2003"/>
      <c r="Z40" s="4034"/>
      <c r="AA40" s="2003"/>
      <c r="AB40" s="4034"/>
      <c r="AC40" s="2003"/>
      <c r="AD40" s="4034"/>
      <c r="AE40" s="2003"/>
      <c r="AF40" s="4034"/>
      <c r="AG40" s="2003"/>
      <c r="AH40" s="4034"/>
      <c r="AI40" s="2003"/>
      <c r="AJ40" s="4034"/>
      <c r="AK40" s="2003"/>
      <c r="AL40" s="4216"/>
      <c r="AM40" s="332"/>
      <c r="AN40" s="4217"/>
      <c r="AO40" s="4025"/>
      <c r="AP40" s="330"/>
      <c r="AQ40" s="4089"/>
      <c r="AR40" s="4089"/>
      <c r="AS40" s="4218"/>
      <c r="AT40" s="4089"/>
      <c r="AU40" s="4089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9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/>
      <c r="I41" s="330"/>
      <c r="J41" s="4034"/>
      <c r="K41" s="2003"/>
      <c r="L41" s="4034"/>
      <c r="M41" s="2003"/>
      <c r="N41" s="4034"/>
      <c r="O41" s="2003"/>
      <c r="P41" s="4034"/>
      <c r="Q41" s="2003"/>
      <c r="R41" s="4034"/>
      <c r="S41" s="2003"/>
      <c r="T41" s="4034"/>
      <c r="U41" s="2003"/>
      <c r="V41" s="4034"/>
      <c r="W41" s="2003"/>
      <c r="X41" s="4034"/>
      <c r="Y41" s="2003"/>
      <c r="Z41" s="4034"/>
      <c r="AA41" s="2003"/>
      <c r="AB41" s="4034"/>
      <c r="AC41" s="2003"/>
      <c r="AD41" s="4034"/>
      <c r="AE41" s="2003"/>
      <c r="AF41" s="4034"/>
      <c r="AG41" s="2003"/>
      <c r="AH41" s="4034"/>
      <c r="AI41" s="2003"/>
      <c r="AJ41" s="4034"/>
      <c r="AK41" s="2003"/>
      <c r="AL41" s="4216"/>
      <c r="AM41" s="332"/>
      <c r="AN41" s="4217"/>
      <c r="AO41" s="4025"/>
      <c r="AP41" s="330"/>
      <c r="AQ41" s="4089"/>
      <c r="AR41" s="4089"/>
      <c r="AS41" s="4218"/>
      <c r="AT41" s="4089"/>
      <c r="AU41" s="4089"/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9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44"/>
      <c r="AN42" s="4217"/>
      <c r="AO42" s="1162"/>
      <c r="AP42" s="330"/>
      <c r="AQ42" s="4089"/>
      <c r="AR42" s="4089"/>
      <c r="AS42" s="4218"/>
      <c r="AT42" s="4089"/>
      <c r="AU42" s="4089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9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/>
      <c r="I43" s="330"/>
      <c r="J43" s="4034"/>
      <c r="K43" s="2003"/>
      <c r="L43" s="4034"/>
      <c r="M43" s="2003"/>
      <c r="N43" s="4034"/>
      <c r="O43" s="2003"/>
      <c r="P43" s="4034"/>
      <c r="Q43" s="2003"/>
      <c r="R43" s="4034"/>
      <c r="S43" s="2003"/>
      <c r="T43" s="4034"/>
      <c r="U43" s="2003"/>
      <c r="V43" s="4034"/>
      <c r="W43" s="2003"/>
      <c r="X43" s="4034"/>
      <c r="Y43" s="2003"/>
      <c r="Z43" s="4034"/>
      <c r="AA43" s="2003"/>
      <c r="AB43" s="4034"/>
      <c r="AC43" s="2003"/>
      <c r="AD43" s="4034"/>
      <c r="AE43" s="2003"/>
      <c r="AF43" s="4034"/>
      <c r="AG43" s="2003"/>
      <c r="AH43" s="4034"/>
      <c r="AI43" s="2003"/>
      <c r="AJ43" s="4034"/>
      <c r="AK43" s="2003"/>
      <c r="AL43" s="4216"/>
      <c r="AM43" s="332"/>
      <c r="AN43" s="4217"/>
      <c r="AO43" s="4025"/>
      <c r="AP43" s="330"/>
      <c r="AQ43" s="4089"/>
      <c r="AR43" s="4089"/>
      <c r="AS43" s="4218"/>
      <c r="AT43" s="4089"/>
      <c r="AU43" s="4089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9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4034"/>
      <c r="S44" s="2003"/>
      <c r="T44" s="4034"/>
      <c r="U44" s="2003"/>
      <c r="V44" s="4034"/>
      <c r="W44" s="2003"/>
      <c r="X44" s="4034"/>
      <c r="Y44" s="2003"/>
      <c r="Z44" s="4034"/>
      <c r="AA44" s="2003"/>
      <c r="AB44" s="4034"/>
      <c r="AC44" s="2003"/>
      <c r="AD44" s="4034"/>
      <c r="AE44" s="2003"/>
      <c r="AF44" s="4034"/>
      <c r="AG44" s="2003"/>
      <c r="AH44" s="4034"/>
      <c r="AI44" s="2003"/>
      <c r="AJ44" s="4034"/>
      <c r="AK44" s="2003"/>
      <c r="AL44" s="4216"/>
      <c r="AM44" s="332"/>
      <c r="AN44" s="4217"/>
      <c r="AO44" s="4025"/>
      <c r="AP44" s="330"/>
      <c r="AQ44" s="4089"/>
      <c r="AR44" s="4089"/>
      <c r="AS44" s="4218"/>
      <c r="AT44" s="4089"/>
      <c r="AU44" s="4089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74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/>
      <c r="I45" s="3537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226"/>
      <c r="AM45" s="326"/>
      <c r="AN45" s="2320"/>
      <c r="AO45" s="4160"/>
      <c r="AP45" s="877"/>
      <c r="AQ45" s="1954"/>
      <c r="AR45" s="1954"/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96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/>
      <c r="I46" s="4207"/>
      <c r="J46" s="4048"/>
      <c r="K46" s="4050"/>
      <c r="L46" s="4048"/>
      <c r="M46" s="4050"/>
      <c r="N46" s="4048"/>
      <c r="O46" s="4050"/>
      <c r="P46" s="4048"/>
      <c r="Q46" s="4050"/>
      <c r="R46" s="4048"/>
      <c r="S46" s="4050"/>
      <c r="T46" s="4048"/>
      <c r="U46" s="4050"/>
      <c r="V46" s="4048"/>
      <c r="W46" s="4050"/>
      <c r="X46" s="4048"/>
      <c r="Y46" s="4050"/>
      <c r="Z46" s="4048"/>
      <c r="AA46" s="4050"/>
      <c r="AB46" s="4048"/>
      <c r="AC46" s="4050"/>
      <c r="AD46" s="4048"/>
      <c r="AE46" s="4050"/>
      <c r="AF46" s="4048"/>
      <c r="AG46" s="4050"/>
      <c r="AH46" s="4048"/>
      <c r="AI46" s="4050"/>
      <c r="AJ46" s="4048"/>
      <c r="AK46" s="4050"/>
      <c r="AL46" s="4208"/>
      <c r="AM46" s="4209"/>
      <c r="AN46" s="2069"/>
      <c r="AO46" s="4211"/>
      <c r="AP46" s="4051"/>
      <c r="AQ46" s="2070"/>
      <c r="AR46" s="2070"/>
      <c r="AS46" s="4227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9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/>
      <c r="I47" s="330"/>
      <c r="J47" s="4034"/>
      <c r="K47" s="2003"/>
      <c r="L47" s="4034"/>
      <c r="M47" s="2003"/>
      <c r="N47" s="4034"/>
      <c r="O47" s="2003"/>
      <c r="P47" s="4034"/>
      <c r="Q47" s="2003"/>
      <c r="R47" s="4034"/>
      <c r="S47" s="2003"/>
      <c r="T47" s="4034"/>
      <c r="U47" s="2003"/>
      <c r="V47" s="4034"/>
      <c r="W47" s="2003"/>
      <c r="X47" s="4034"/>
      <c r="Y47" s="2003"/>
      <c r="Z47" s="4034"/>
      <c r="AA47" s="2003"/>
      <c r="AB47" s="4034"/>
      <c r="AC47" s="2003"/>
      <c r="AD47" s="4034"/>
      <c r="AE47" s="2003"/>
      <c r="AF47" s="4034"/>
      <c r="AG47" s="2003"/>
      <c r="AH47" s="4034"/>
      <c r="AI47" s="2003"/>
      <c r="AJ47" s="4034"/>
      <c r="AK47" s="2003"/>
      <c r="AL47" s="4216"/>
      <c r="AM47" s="332"/>
      <c r="AN47" s="4217"/>
      <c r="AO47" s="4025"/>
      <c r="AP47" s="330"/>
      <c r="AQ47" s="4089"/>
      <c r="AR47" s="4089"/>
      <c r="AS47" s="4218"/>
      <c r="AT47" s="4089"/>
      <c r="AU47" s="4089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9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/>
      <c r="I48" s="330"/>
      <c r="J48" s="4034"/>
      <c r="K48" s="2003"/>
      <c r="L48" s="4034"/>
      <c r="M48" s="2003"/>
      <c r="N48" s="4034"/>
      <c r="O48" s="2003"/>
      <c r="P48" s="4034"/>
      <c r="Q48" s="2003"/>
      <c r="R48" s="4034"/>
      <c r="S48" s="2003"/>
      <c r="T48" s="4034"/>
      <c r="U48" s="2003"/>
      <c r="V48" s="4034"/>
      <c r="W48" s="2003"/>
      <c r="X48" s="4034"/>
      <c r="Y48" s="2003"/>
      <c r="Z48" s="4034"/>
      <c r="AA48" s="2003"/>
      <c r="AB48" s="4034"/>
      <c r="AC48" s="2003"/>
      <c r="AD48" s="4034"/>
      <c r="AE48" s="2003"/>
      <c r="AF48" s="4034"/>
      <c r="AG48" s="2003"/>
      <c r="AH48" s="4034"/>
      <c r="AI48" s="2003"/>
      <c r="AJ48" s="4034"/>
      <c r="AK48" s="2003"/>
      <c r="AL48" s="4216"/>
      <c r="AM48" s="332"/>
      <c r="AN48" s="4217"/>
      <c r="AO48" s="4025"/>
      <c r="AP48" s="330"/>
      <c r="AQ48" s="4089"/>
      <c r="AR48" s="4089"/>
      <c r="AS48" s="4218"/>
      <c r="AT48" s="4089"/>
      <c r="AU48" s="4089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9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/>
      <c r="I49" s="330"/>
      <c r="J49" s="4034"/>
      <c r="K49" s="2003"/>
      <c r="L49" s="4034"/>
      <c r="M49" s="2003"/>
      <c r="N49" s="4034"/>
      <c r="O49" s="2003"/>
      <c r="P49" s="4034"/>
      <c r="Q49" s="2003"/>
      <c r="R49" s="4034"/>
      <c r="S49" s="2003"/>
      <c r="T49" s="4034"/>
      <c r="U49" s="2003"/>
      <c r="V49" s="4034"/>
      <c r="W49" s="2003"/>
      <c r="X49" s="4034"/>
      <c r="Y49" s="2003"/>
      <c r="Z49" s="4034"/>
      <c r="AA49" s="2003"/>
      <c r="AB49" s="4034"/>
      <c r="AC49" s="2003"/>
      <c r="AD49" s="4034"/>
      <c r="AE49" s="2003"/>
      <c r="AF49" s="4034"/>
      <c r="AG49" s="2003"/>
      <c r="AH49" s="4034"/>
      <c r="AI49" s="2003"/>
      <c r="AJ49" s="4034"/>
      <c r="AK49" s="2003"/>
      <c r="AL49" s="4216"/>
      <c r="AM49" s="332"/>
      <c r="AN49" s="4217"/>
      <c r="AO49" s="4025"/>
      <c r="AP49" s="330"/>
      <c r="AQ49" s="4089"/>
      <c r="AR49" s="4089"/>
      <c r="AS49" s="4218"/>
      <c r="AT49" s="4089"/>
      <c r="AU49" s="4089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9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/>
      <c r="I50" s="330"/>
      <c r="J50" s="4034"/>
      <c r="K50" s="2003"/>
      <c r="L50" s="4034"/>
      <c r="M50" s="2003"/>
      <c r="N50" s="4034"/>
      <c r="O50" s="2003"/>
      <c r="P50" s="4034"/>
      <c r="Q50" s="2003"/>
      <c r="R50" s="4034"/>
      <c r="S50" s="2003"/>
      <c r="T50" s="4034"/>
      <c r="U50" s="2003"/>
      <c r="V50" s="4034"/>
      <c r="W50" s="2003"/>
      <c r="X50" s="4034"/>
      <c r="Y50" s="2003"/>
      <c r="Z50" s="4034"/>
      <c r="AA50" s="2003"/>
      <c r="AB50" s="4034"/>
      <c r="AC50" s="2003"/>
      <c r="AD50" s="4034"/>
      <c r="AE50" s="2003"/>
      <c r="AF50" s="4034"/>
      <c r="AG50" s="2003"/>
      <c r="AH50" s="4034"/>
      <c r="AI50" s="2003"/>
      <c r="AJ50" s="4034"/>
      <c r="AK50" s="2003"/>
      <c r="AL50" s="4216"/>
      <c r="AM50" s="332"/>
      <c r="AN50" s="4217"/>
      <c r="AO50" s="4025"/>
      <c r="AP50" s="330"/>
      <c r="AQ50" s="4089"/>
      <c r="AR50" s="4089"/>
      <c r="AS50" s="4218"/>
      <c r="AT50" s="4089"/>
      <c r="AU50" s="4089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9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/>
      <c r="I51" s="330"/>
      <c r="J51" s="4034"/>
      <c r="K51" s="2003"/>
      <c r="L51" s="4034"/>
      <c r="M51" s="2003"/>
      <c r="N51" s="4034"/>
      <c r="O51" s="2003"/>
      <c r="P51" s="4034"/>
      <c r="Q51" s="2003"/>
      <c r="R51" s="4034"/>
      <c r="S51" s="2003"/>
      <c r="T51" s="4034"/>
      <c r="U51" s="2003"/>
      <c r="V51" s="4034"/>
      <c r="W51" s="2003"/>
      <c r="X51" s="4034"/>
      <c r="Y51" s="2003"/>
      <c r="Z51" s="4034"/>
      <c r="AA51" s="2003"/>
      <c r="AB51" s="4034"/>
      <c r="AC51" s="2003"/>
      <c r="AD51" s="4034"/>
      <c r="AE51" s="2003"/>
      <c r="AF51" s="4034"/>
      <c r="AG51" s="2003"/>
      <c r="AH51" s="4034"/>
      <c r="AI51" s="2003"/>
      <c r="AJ51" s="4034"/>
      <c r="AK51" s="2003"/>
      <c r="AL51" s="4216"/>
      <c r="AM51" s="332"/>
      <c r="AN51" s="4217"/>
      <c r="AO51" s="4025"/>
      <c r="AP51" s="330"/>
      <c r="AQ51" s="4089"/>
      <c r="AR51" s="4089"/>
      <c r="AS51" s="4218"/>
      <c r="AT51" s="4089"/>
      <c r="AU51" s="4089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9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/>
      <c r="I52" s="330"/>
      <c r="J52" s="4034"/>
      <c r="K52" s="2003"/>
      <c r="L52" s="4034"/>
      <c r="M52" s="2003"/>
      <c r="N52" s="4034"/>
      <c r="O52" s="2003"/>
      <c r="P52" s="4034"/>
      <c r="Q52" s="2003"/>
      <c r="R52" s="4034"/>
      <c r="S52" s="2003"/>
      <c r="T52" s="4034"/>
      <c r="U52" s="2003"/>
      <c r="V52" s="4034"/>
      <c r="W52" s="2003"/>
      <c r="X52" s="4034"/>
      <c r="Y52" s="2003"/>
      <c r="Z52" s="4034"/>
      <c r="AA52" s="2003"/>
      <c r="AB52" s="4034"/>
      <c r="AC52" s="2003"/>
      <c r="AD52" s="4034"/>
      <c r="AE52" s="2003"/>
      <c r="AF52" s="4034"/>
      <c r="AG52" s="2003"/>
      <c r="AH52" s="4034"/>
      <c r="AI52" s="2003"/>
      <c r="AJ52" s="4034"/>
      <c r="AK52" s="2003"/>
      <c r="AL52" s="4216"/>
      <c r="AM52" s="332"/>
      <c r="AN52" s="4217"/>
      <c r="AO52" s="4025"/>
      <c r="AP52" s="330"/>
      <c r="AQ52" s="4089"/>
      <c r="AR52" s="4089"/>
      <c r="AS52" s="4218"/>
      <c r="AT52" s="4089"/>
      <c r="AU52" s="4089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9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217"/>
      <c r="AO53" s="1162"/>
      <c r="AP53" s="330"/>
      <c r="AQ53" s="4089"/>
      <c r="AR53" s="4089"/>
      <c r="AS53" s="4218"/>
      <c r="AT53" s="4089"/>
      <c r="AU53" s="4089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9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/>
      <c r="I54" s="330"/>
      <c r="J54" s="4034"/>
      <c r="K54" s="2003"/>
      <c r="L54" s="4034"/>
      <c r="M54" s="2003"/>
      <c r="N54" s="4034"/>
      <c r="O54" s="2003"/>
      <c r="P54" s="4034"/>
      <c r="Q54" s="2003"/>
      <c r="R54" s="4034"/>
      <c r="S54" s="2003"/>
      <c r="T54" s="4034"/>
      <c r="U54" s="2003"/>
      <c r="V54" s="4034"/>
      <c r="W54" s="2003"/>
      <c r="X54" s="4034"/>
      <c r="Y54" s="2003"/>
      <c r="Z54" s="4034"/>
      <c r="AA54" s="2003"/>
      <c r="AB54" s="4034"/>
      <c r="AC54" s="2003"/>
      <c r="AD54" s="4034"/>
      <c r="AE54" s="2003"/>
      <c r="AF54" s="4034"/>
      <c r="AG54" s="2003"/>
      <c r="AH54" s="4034"/>
      <c r="AI54" s="2003"/>
      <c r="AJ54" s="4034"/>
      <c r="AK54" s="2003"/>
      <c r="AL54" s="4216"/>
      <c r="AM54" s="332"/>
      <c r="AN54" s="4217"/>
      <c r="AO54" s="4025"/>
      <c r="AP54" s="330"/>
      <c r="AQ54" s="4089"/>
      <c r="AR54" s="4089"/>
      <c r="AS54" s="4218"/>
      <c r="AT54" s="4089"/>
      <c r="AU54" s="4089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9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/>
      <c r="I55" s="330"/>
      <c r="J55" s="4034"/>
      <c r="K55" s="2003"/>
      <c r="L55" s="4034"/>
      <c r="M55" s="2003"/>
      <c r="N55" s="4034"/>
      <c r="O55" s="2003"/>
      <c r="P55" s="4034"/>
      <c r="Q55" s="2003"/>
      <c r="R55" s="4034"/>
      <c r="S55" s="2003"/>
      <c r="T55" s="4034"/>
      <c r="U55" s="2003"/>
      <c r="V55" s="4034"/>
      <c r="W55" s="2003"/>
      <c r="X55" s="4034"/>
      <c r="Y55" s="2003"/>
      <c r="Z55" s="4034"/>
      <c r="AA55" s="2003"/>
      <c r="AB55" s="4034"/>
      <c r="AC55" s="2003"/>
      <c r="AD55" s="4034"/>
      <c r="AE55" s="2003"/>
      <c r="AF55" s="4034"/>
      <c r="AG55" s="2235"/>
      <c r="AH55" s="4034"/>
      <c r="AI55" s="2003"/>
      <c r="AJ55" s="4034"/>
      <c r="AK55" s="2003"/>
      <c r="AL55" s="4216"/>
      <c r="AM55" s="332"/>
      <c r="AN55" s="4217"/>
      <c r="AO55" s="4025"/>
      <c r="AP55" s="330"/>
      <c r="AQ55" s="4089"/>
      <c r="AR55" s="4089"/>
      <c r="AS55" s="4218"/>
      <c r="AT55" s="4089"/>
      <c r="AU55" s="4089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74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/>
      <c r="I56" s="3537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226"/>
      <c r="AM56" s="326"/>
      <c r="AN56" s="2320"/>
      <c r="AO56" s="4160"/>
      <c r="AP56" s="877"/>
      <c r="AQ56" s="1954"/>
      <c r="AR56" s="1954"/>
      <c r="AS56" s="4218"/>
      <c r="AT56" s="4089"/>
      <c r="AU56" s="4089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96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/>
      <c r="K57" s="4050"/>
      <c r="L57" s="4048"/>
      <c r="M57" s="4050"/>
      <c r="N57" s="4048"/>
      <c r="O57" s="4050"/>
      <c r="P57" s="4048"/>
      <c r="Q57" s="4050"/>
      <c r="R57" s="4048"/>
      <c r="S57" s="4050"/>
      <c r="T57" s="4048"/>
      <c r="U57" s="4050"/>
      <c r="V57" s="4048"/>
      <c r="W57" s="4050"/>
      <c r="X57" s="4048"/>
      <c r="Y57" s="4050"/>
      <c r="Z57" s="4048"/>
      <c r="AA57" s="4050"/>
      <c r="AB57" s="4048"/>
      <c r="AC57" s="4050"/>
      <c r="AD57" s="4048"/>
      <c r="AE57" s="4050"/>
      <c r="AF57" s="4048"/>
      <c r="AG57" s="4050"/>
      <c r="AH57" s="4048"/>
      <c r="AI57" s="4050"/>
      <c r="AJ57" s="4048"/>
      <c r="AK57" s="4050"/>
      <c r="AL57" s="4208"/>
      <c r="AM57" s="4209"/>
      <c r="AN57" s="2069"/>
      <c r="AO57" s="4211"/>
      <c r="AP57" s="4207"/>
      <c r="AQ57" s="4228"/>
      <c r="AR57" s="4228"/>
      <c r="AS57" s="4228"/>
      <c r="AT57" s="4228"/>
      <c r="AU57" s="4228"/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9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/>
      <c r="K58" s="2003"/>
      <c r="L58" s="4034"/>
      <c r="M58" s="2003"/>
      <c r="N58" s="4034"/>
      <c r="O58" s="2003"/>
      <c r="P58" s="4034"/>
      <c r="Q58" s="2003"/>
      <c r="R58" s="4034"/>
      <c r="S58" s="2003"/>
      <c r="T58" s="4034"/>
      <c r="U58" s="2003"/>
      <c r="V58" s="4034"/>
      <c r="W58" s="2003"/>
      <c r="X58" s="4034"/>
      <c r="Y58" s="2003"/>
      <c r="Z58" s="4034"/>
      <c r="AA58" s="2003"/>
      <c r="AB58" s="4034"/>
      <c r="AC58" s="2003"/>
      <c r="AD58" s="4034"/>
      <c r="AE58" s="2003"/>
      <c r="AF58" s="4034"/>
      <c r="AG58" s="2003"/>
      <c r="AH58" s="4034"/>
      <c r="AI58" s="2003"/>
      <c r="AJ58" s="4034"/>
      <c r="AK58" s="2003"/>
      <c r="AL58" s="4216"/>
      <c r="AM58" s="332"/>
      <c r="AN58" s="4217"/>
      <c r="AO58" s="4025"/>
      <c r="AP58" s="330"/>
      <c r="AQ58" s="4089"/>
      <c r="AR58" s="4089"/>
      <c r="AS58" s="4089"/>
      <c r="AT58" s="4089"/>
      <c r="AU58" s="4089"/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90"/>
      <c r="B59" s="4214" t="s">
        <v>65</v>
      </c>
      <c r="C59" s="4029">
        <f t="shared" si="0"/>
        <v>2</v>
      </c>
      <c r="D59" s="4099">
        <f>SUM(J59+L59+N59+P59+R59+T59+V59+X59+Z59+AB59+AD59+AF59+AH59+AJ59+AL59)</f>
        <v>0</v>
      </c>
      <c r="E59" s="4215">
        <f>SUM(K59+M59+O59+Q59+S59+U59+W59+Y59+AA59+AC59+AE59+AG59+AI59+AK59+AM59)</f>
        <v>2</v>
      </c>
      <c r="F59" s="1924"/>
      <c r="G59" s="4224"/>
      <c r="H59" s="1924"/>
      <c r="I59" s="4224"/>
      <c r="J59" s="4034"/>
      <c r="K59" s="2003"/>
      <c r="L59" s="4034"/>
      <c r="M59" s="2003">
        <v>1</v>
      </c>
      <c r="N59" s="4034"/>
      <c r="O59" s="2003"/>
      <c r="P59" s="4034"/>
      <c r="Q59" s="2003"/>
      <c r="R59" s="4034"/>
      <c r="S59" s="2003">
        <v>1</v>
      </c>
      <c r="T59" s="4034"/>
      <c r="U59" s="2003"/>
      <c r="V59" s="4034"/>
      <c r="W59" s="2003"/>
      <c r="X59" s="4034"/>
      <c r="Y59" s="2003"/>
      <c r="Z59" s="4034"/>
      <c r="AA59" s="2003"/>
      <c r="AB59" s="4034"/>
      <c r="AC59" s="2003"/>
      <c r="AD59" s="4034"/>
      <c r="AE59" s="2003"/>
      <c r="AF59" s="4034"/>
      <c r="AG59" s="2003"/>
      <c r="AH59" s="4034"/>
      <c r="AI59" s="2003"/>
      <c r="AJ59" s="4034"/>
      <c r="AK59" s="2003"/>
      <c r="AL59" s="4216"/>
      <c r="AM59" s="332"/>
      <c r="AN59" s="4217">
        <v>0</v>
      </c>
      <c r="AO59" s="4025">
        <v>0</v>
      </c>
      <c r="AP59" s="330">
        <v>0</v>
      </c>
      <c r="AQ59" s="4089">
        <v>0</v>
      </c>
      <c r="AR59" s="4089">
        <v>1</v>
      </c>
      <c r="AS59" s="4089">
        <v>0</v>
      </c>
      <c r="AT59" s="4089">
        <v>0</v>
      </c>
      <c r="AU59" s="4089">
        <v>0</v>
      </c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9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/>
      <c r="K60" s="2003"/>
      <c r="L60" s="4034"/>
      <c r="M60" s="2003"/>
      <c r="N60" s="4034"/>
      <c r="O60" s="2003"/>
      <c r="P60" s="4034"/>
      <c r="Q60" s="2003"/>
      <c r="R60" s="4034"/>
      <c r="S60" s="2003"/>
      <c r="T60" s="4034"/>
      <c r="U60" s="2003"/>
      <c r="V60" s="4034"/>
      <c r="W60" s="2003"/>
      <c r="X60" s="4034"/>
      <c r="Y60" s="2003"/>
      <c r="Z60" s="4034"/>
      <c r="AA60" s="2003"/>
      <c r="AB60" s="4034"/>
      <c r="AC60" s="2003"/>
      <c r="AD60" s="4034"/>
      <c r="AE60" s="2003"/>
      <c r="AF60" s="4034"/>
      <c r="AG60" s="2003"/>
      <c r="AH60" s="4034"/>
      <c r="AI60" s="2003"/>
      <c r="AJ60" s="4034"/>
      <c r="AK60" s="2003"/>
      <c r="AL60" s="4216"/>
      <c r="AM60" s="332"/>
      <c r="AN60" s="4217"/>
      <c r="AO60" s="4025"/>
      <c r="AP60" s="330"/>
      <c r="AQ60" s="4089"/>
      <c r="AR60" s="4089"/>
      <c r="AS60" s="4089"/>
      <c r="AT60" s="4089"/>
      <c r="AU60" s="4089"/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9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44"/>
      <c r="AN61" s="4217"/>
      <c r="AO61" s="1162"/>
      <c r="AP61" s="34"/>
      <c r="AQ61" s="4230"/>
      <c r="AR61" s="4230"/>
      <c r="AS61" s="4230"/>
      <c r="AT61" s="4230"/>
      <c r="AU61" s="4230"/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74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96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/>
      <c r="K63" s="4050"/>
      <c r="L63" s="4048"/>
      <c r="M63" s="4050"/>
      <c r="N63" s="4048"/>
      <c r="O63" s="4050"/>
      <c r="P63" s="4048"/>
      <c r="Q63" s="4050"/>
      <c r="R63" s="4048"/>
      <c r="S63" s="4050"/>
      <c r="T63" s="4048"/>
      <c r="U63" s="4050"/>
      <c r="V63" s="4048"/>
      <c r="W63" s="4050"/>
      <c r="X63" s="4048"/>
      <c r="Y63" s="4050"/>
      <c r="Z63" s="4048"/>
      <c r="AA63" s="4050"/>
      <c r="AB63" s="4034"/>
      <c r="AC63" s="2003"/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/>
      <c r="AO63" s="4074"/>
      <c r="AP63" s="4051"/>
      <c r="AQ63" s="4212"/>
      <c r="AR63" s="4212"/>
      <c r="AS63" s="4212"/>
      <c r="AT63" s="4212"/>
      <c r="AU63" s="4212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90"/>
      <c r="B64" s="4214" t="s">
        <v>65</v>
      </c>
      <c r="C64" s="4029">
        <f t="shared" si="0"/>
        <v>3</v>
      </c>
      <c r="D64" s="4099">
        <f t="shared" si="36"/>
        <v>0</v>
      </c>
      <c r="E64" s="4215">
        <f t="shared" si="36"/>
        <v>3</v>
      </c>
      <c r="F64" s="1924"/>
      <c r="G64" s="4224"/>
      <c r="H64" s="1924"/>
      <c r="I64" s="4224"/>
      <c r="J64" s="4034"/>
      <c r="K64" s="2003"/>
      <c r="L64" s="4034"/>
      <c r="M64" s="2003"/>
      <c r="N64" s="4034"/>
      <c r="O64" s="2003"/>
      <c r="P64" s="4034"/>
      <c r="Q64" s="2003"/>
      <c r="R64" s="4034"/>
      <c r="S64" s="2003">
        <v>2</v>
      </c>
      <c r="T64" s="4034"/>
      <c r="U64" s="2003"/>
      <c r="V64" s="4034"/>
      <c r="W64" s="2003">
        <v>1</v>
      </c>
      <c r="X64" s="4034"/>
      <c r="Y64" s="2003"/>
      <c r="Z64" s="4034"/>
      <c r="AA64" s="2003"/>
      <c r="AB64" s="4034"/>
      <c r="AC64" s="2003"/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>
        <v>0</v>
      </c>
      <c r="AO64" s="4025">
        <v>0</v>
      </c>
      <c r="AP64" s="330">
        <v>0</v>
      </c>
      <c r="AQ64" s="4089">
        <v>0</v>
      </c>
      <c r="AR64" s="4089">
        <v>0</v>
      </c>
      <c r="AS64" s="4089">
        <v>0</v>
      </c>
      <c r="AT64" s="4089">
        <v>0</v>
      </c>
      <c r="AU64" s="4089">
        <v>0</v>
      </c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9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4034"/>
      <c r="AC65" s="2003"/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/>
      <c r="AO65" s="1162"/>
      <c r="AP65" s="34"/>
      <c r="AQ65" s="4230"/>
      <c r="AR65" s="4230"/>
      <c r="AS65" s="4230"/>
      <c r="AT65" s="4230"/>
      <c r="AU65" s="4230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74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4034"/>
      <c r="AC66" s="2003"/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96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/>
      <c r="K67" s="4050"/>
      <c r="L67" s="4048"/>
      <c r="M67" s="4050"/>
      <c r="N67" s="4048"/>
      <c r="O67" s="4050"/>
      <c r="P67" s="4048"/>
      <c r="Q67" s="4050"/>
      <c r="R67" s="4048"/>
      <c r="S67" s="4050"/>
      <c r="T67" s="4048"/>
      <c r="U67" s="4050"/>
      <c r="V67" s="4048"/>
      <c r="W67" s="4050"/>
      <c r="X67" s="4048"/>
      <c r="Y67" s="4050"/>
      <c r="Z67" s="4048"/>
      <c r="AA67" s="4050"/>
      <c r="AB67" s="4048"/>
      <c r="AC67" s="4050"/>
      <c r="AD67" s="4048"/>
      <c r="AE67" s="4050"/>
      <c r="AF67" s="4048"/>
      <c r="AG67" s="4050"/>
      <c r="AH67" s="4048"/>
      <c r="AI67" s="4050"/>
      <c r="AJ67" s="4048"/>
      <c r="AK67" s="4050"/>
      <c r="AL67" s="4208"/>
      <c r="AM67" s="4209"/>
      <c r="AN67" s="2069"/>
      <c r="AO67" s="4074"/>
      <c r="AP67" s="4051"/>
      <c r="AQ67" s="4212"/>
      <c r="AR67" s="4212"/>
      <c r="AS67" s="4212"/>
      <c r="AT67" s="4212"/>
      <c r="AU67" s="4212"/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9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/>
      <c r="K68" s="2003"/>
      <c r="L68" s="4034"/>
      <c r="M68" s="2003"/>
      <c r="N68" s="4034"/>
      <c r="O68" s="2003"/>
      <c r="P68" s="4034"/>
      <c r="Q68" s="2003"/>
      <c r="R68" s="4034"/>
      <c r="S68" s="2003"/>
      <c r="T68" s="4034"/>
      <c r="U68" s="2003"/>
      <c r="V68" s="4034"/>
      <c r="W68" s="2003"/>
      <c r="X68" s="4034"/>
      <c r="Y68" s="2003"/>
      <c r="Z68" s="4034"/>
      <c r="AA68" s="2003"/>
      <c r="AB68" s="4034"/>
      <c r="AC68" s="2003"/>
      <c r="AD68" s="4034"/>
      <c r="AE68" s="2003"/>
      <c r="AF68" s="4034"/>
      <c r="AG68" s="2003"/>
      <c r="AH68" s="4034"/>
      <c r="AI68" s="2003"/>
      <c r="AJ68" s="4034"/>
      <c r="AK68" s="2003"/>
      <c r="AL68" s="4216"/>
      <c r="AM68" s="332"/>
      <c r="AN68" s="4217"/>
      <c r="AO68" s="214"/>
      <c r="AP68" s="29"/>
      <c r="AQ68" s="1952"/>
      <c r="AR68" s="1952"/>
      <c r="AS68" s="1952"/>
      <c r="AT68" s="1952"/>
      <c r="AU68" s="1952"/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90"/>
      <c r="B69" s="4214" t="s">
        <v>65</v>
      </c>
      <c r="C69" s="4029">
        <f t="shared" si="0"/>
        <v>0</v>
      </c>
      <c r="D69" s="4099">
        <f t="shared" si="37"/>
        <v>0</v>
      </c>
      <c r="E69" s="4215">
        <f t="shared" si="37"/>
        <v>0</v>
      </c>
      <c r="F69" s="1924"/>
      <c r="G69" s="4224"/>
      <c r="H69" s="1924"/>
      <c r="I69" s="4224"/>
      <c r="J69" s="4034"/>
      <c r="K69" s="2003"/>
      <c r="L69" s="4034"/>
      <c r="M69" s="2003"/>
      <c r="N69" s="4034"/>
      <c r="O69" s="2003"/>
      <c r="P69" s="4034"/>
      <c r="Q69" s="2003"/>
      <c r="R69" s="4034"/>
      <c r="S69" s="2003"/>
      <c r="T69" s="4034"/>
      <c r="U69" s="2003"/>
      <c r="V69" s="4034"/>
      <c r="W69" s="2003"/>
      <c r="X69" s="4034"/>
      <c r="Y69" s="2003"/>
      <c r="Z69" s="4034"/>
      <c r="AA69" s="2003"/>
      <c r="AB69" s="4034"/>
      <c r="AC69" s="2003"/>
      <c r="AD69" s="4034"/>
      <c r="AE69" s="2003"/>
      <c r="AF69" s="4034"/>
      <c r="AG69" s="2003"/>
      <c r="AH69" s="4034"/>
      <c r="AI69" s="2003"/>
      <c r="AJ69" s="4034"/>
      <c r="AK69" s="2003"/>
      <c r="AL69" s="4216"/>
      <c r="AM69" s="332"/>
      <c r="AN69" s="4217"/>
      <c r="AO69" s="4025"/>
      <c r="AP69" s="330"/>
      <c r="AQ69" s="4089"/>
      <c r="AR69" s="4089"/>
      <c r="AS69" s="4089"/>
      <c r="AT69" s="4089"/>
      <c r="AU69" s="4089"/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9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/>
      <c r="K70" s="2003"/>
      <c r="L70" s="4034"/>
      <c r="M70" s="2003"/>
      <c r="N70" s="4034"/>
      <c r="O70" s="2003"/>
      <c r="P70" s="4034"/>
      <c r="Q70" s="2003"/>
      <c r="R70" s="4034"/>
      <c r="S70" s="2003"/>
      <c r="T70" s="4034"/>
      <c r="U70" s="2003"/>
      <c r="V70" s="4034"/>
      <c r="W70" s="2003"/>
      <c r="X70" s="4034"/>
      <c r="Y70" s="2003"/>
      <c r="Z70" s="4034"/>
      <c r="AA70" s="2003"/>
      <c r="AB70" s="4034"/>
      <c r="AC70" s="2003"/>
      <c r="AD70" s="4034"/>
      <c r="AE70" s="2003"/>
      <c r="AF70" s="4034"/>
      <c r="AG70" s="2003"/>
      <c r="AH70" s="4034"/>
      <c r="AI70" s="2003"/>
      <c r="AJ70" s="4034"/>
      <c r="AK70" s="2003"/>
      <c r="AL70" s="4216"/>
      <c r="AM70" s="332"/>
      <c r="AN70" s="4217"/>
      <c r="AO70" s="4025"/>
      <c r="AP70" s="330"/>
      <c r="AQ70" s="4089"/>
      <c r="AR70" s="4089"/>
      <c r="AS70" s="4089"/>
      <c r="AT70" s="4089"/>
      <c r="AU70" s="4089"/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9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/>
      <c r="K71" s="2003"/>
      <c r="L71" s="4034"/>
      <c r="M71" s="2003"/>
      <c r="N71" s="4034"/>
      <c r="O71" s="2003"/>
      <c r="P71" s="4034"/>
      <c r="Q71" s="2003"/>
      <c r="R71" s="4034"/>
      <c r="S71" s="2003"/>
      <c r="T71" s="4034"/>
      <c r="U71" s="2003"/>
      <c r="V71" s="4034"/>
      <c r="W71" s="2003"/>
      <c r="X71" s="4034"/>
      <c r="Y71" s="2003"/>
      <c r="Z71" s="4034"/>
      <c r="AA71" s="2003"/>
      <c r="AB71" s="4034"/>
      <c r="AC71" s="2003"/>
      <c r="AD71" s="4034"/>
      <c r="AE71" s="2003"/>
      <c r="AF71" s="4034"/>
      <c r="AG71" s="2003"/>
      <c r="AH71" s="4034"/>
      <c r="AI71" s="2003"/>
      <c r="AJ71" s="4034"/>
      <c r="AK71" s="2003"/>
      <c r="AL71" s="4216"/>
      <c r="AM71" s="332"/>
      <c r="AN71" s="4217"/>
      <c r="AO71" s="4025"/>
      <c r="AP71" s="330"/>
      <c r="AQ71" s="4089"/>
      <c r="AR71" s="4089"/>
      <c r="AS71" s="4089"/>
      <c r="AT71" s="4089"/>
      <c r="AU71" s="4089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9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217"/>
      <c r="AO72" s="1162"/>
      <c r="AP72" s="34"/>
      <c r="AQ72" s="4230"/>
      <c r="AR72" s="4230"/>
      <c r="AS72" s="4230"/>
      <c r="AT72" s="4230"/>
      <c r="AU72" s="4230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74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96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/>
      <c r="L74" s="4071"/>
      <c r="M74" s="4050"/>
      <c r="N74" s="4071"/>
      <c r="O74" s="4050"/>
      <c r="P74" s="4071"/>
      <c r="Q74" s="4050"/>
      <c r="R74" s="4071"/>
      <c r="S74" s="4050"/>
      <c r="T74" s="4071"/>
      <c r="U74" s="4050"/>
      <c r="V74" s="4071"/>
      <c r="W74" s="4050"/>
      <c r="X74" s="4071"/>
      <c r="Y74" s="4050"/>
      <c r="Z74" s="4071"/>
      <c r="AA74" s="4050"/>
      <c r="AB74" s="4071"/>
      <c r="AC74" s="1161"/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/>
      <c r="AO74" s="4074"/>
      <c r="AP74" s="4051"/>
      <c r="AQ74" s="4212"/>
      <c r="AR74" s="4212"/>
      <c r="AS74" s="4212"/>
      <c r="AT74" s="4212"/>
      <c r="AU74" s="4212"/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90"/>
      <c r="B75" s="4214" t="s">
        <v>2075</v>
      </c>
      <c r="C75" s="199">
        <f t="shared" si="0"/>
        <v>1</v>
      </c>
      <c r="D75" s="1925"/>
      <c r="E75" s="4220">
        <f>SUM(K75+M75+O75+Q75+S75+U75+W75+Y75+AA75+AC75)</f>
        <v>1</v>
      </c>
      <c r="F75" s="1924"/>
      <c r="G75" s="4224"/>
      <c r="H75" s="1924"/>
      <c r="I75" s="4224"/>
      <c r="J75" s="1924"/>
      <c r="K75" s="2003"/>
      <c r="L75" s="1924"/>
      <c r="M75" s="2003"/>
      <c r="N75" s="1924"/>
      <c r="O75" s="2003"/>
      <c r="P75" s="1924"/>
      <c r="Q75" s="2003"/>
      <c r="R75" s="1924"/>
      <c r="S75" s="2003">
        <v>1</v>
      </c>
      <c r="T75" s="1924"/>
      <c r="U75" s="2003"/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>
        <v>0</v>
      </c>
      <c r="AO75" s="4025">
        <v>0</v>
      </c>
      <c r="AP75" s="330">
        <v>0</v>
      </c>
      <c r="AQ75" s="4089">
        <v>0</v>
      </c>
      <c r="AR75" s="4089">
        <v>0</v>
      </c>
      <c r="AS75" s="4089">
        <v>0</v>
      </c>
      <c r="AT75" s="4089">
        <v>0</v>
      </c>
      <c r="AU75" s="4089">
        <v>0</v>
      </c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9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/>
      <c r="L76" s="4030"/>
      <c r="M76" s="2003"/>
      <c r="N76" s="4030"/>
      <c r="O76" s="2003"/>
      <c r="P76" s="4030"/>
      <c r="Q76" s="2003"/>
      <c r="R76" s="4030"/>
      <c r="S76" s="2003"/>
      <c r="T76" s="4030"/>
      <c r="U76" s="2003"/>
      <c r="V76" s="4030"/>
      <c r="W76" s="2003"/>
      <c r="X76" s="4030"/>
      <c r="Y76" s="2003"/>
      <c r="Z76" s="4030"/>
      <c r="AA76" s="2003"/>
      <c r="AB76" s="4030"/>
      <c r="AC76" s="1161"/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/>
      <c r="AO76" s="1162"/>
      <c r="AP76" s="34"/>
      <c r="AQ76" s="4230"/>
      <c r="AR76" s="4230"/>
      <c r="AS76" s="4230"/>
      <c r="AT76" s="4230"/>
      <c r="AU76" s="4230"/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90"/>
      <c r="B77" s="4098" t="s">
        <v>2077</v>
      </c>
      <c r="C77" s="4029">
        <f>SUM(D77+E77)</f>
        <v>0</v>
      </c>
      <c r="D77" s="1925"/>
      <c r="E77" s="4220">
        <f>SUM(K77+M77+O77+Q77+S77+U77+W77+Y77+AA77+AC77)</f>
        <v>0</v>
      </c>
      <c r="F77" s="1924"/>
      <c r="G77" s="4224"/>
      <c r="H77" s="1924"/>
      <c r="I77" s="4224"/>
      <c r="J77" s="1924"/>
      <c r="K77" s="1161"/>
      <c r="L77" s="1924"/>
      <c r="M77" s="1161"/>
      <c r="N77" s="1924"/>
      <c r="O77" s="1161"/>
      <c r="P77" s="1924"/>
      <c r="Q77" s="1161"/>
      <c r="R77" s="1924"/>
      <c r="S77" s="1161"/>
      <c r="T77" s="1924"/>
      <c r="U77" s="1161"/>
      <c r="V77" s="1924"/>
      <c r="W77" s="1161"/>
      <c r="X77" s="1924"/>
      <c r="Y77" s="1161"/>
      <c r="Z77" s="1924"/>
      <c r="AA77" s="1161"/>
      <c r="AB77" s="1924"/>
      <c r="AC77" s="1161"/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/>
      <c r="AO77" s="1162"/>
      <c r="AP77" s="34"/>
      <c r="AQ77" s="4230"/>
      <c r="AR77" s="4230"/>
      <c r="AS77" s="4230"/>
      <c r="AT77" s="4230"/>
      <c r="AU77" s="4230"/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74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9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217"/>
      <c r="AO79" s="1162"/>
      <c r="AP79" s="34"/>
      <c r="AQ79" s="4230"/>
      <c r="AR79" s="4230"/>
      <c r="AS79" s="4230"/>
      <c r="AT79" s="4230"/>
      <c r="AU79" s="4230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9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/>
      <c r="G80" s="347"/>
      <c r="H80" s="4127"/>
      <c r="I80" s="347"/>
      <c r="J80" s="4127"/>
      <c r="K80" s="347"/>
      <c r="L80" s="4127"/>
      <c r="M80" s="347"/>
      <c r="N80" s="4127"/>
      <c r="O80" s="347"/>
      <c r="P80" s="4127"/>
      <c r="Q80" s="347"/>
      <c r="R80" s="4127"/>
      <c r="S80" s="347"/>
      <c r="T80" s="4127"/>
      <c r="U80" s="347"/>
      <c r="V80" s="4127"/>
      <c r="W80" s="347"/>
      <c r="X80" s="4127"/>
      <c r="Y80" s="347"/>
      <c r="Z80" s="4127"/>
      <c r="AA80" s="347"/>
      <c r="AB80" s="4127"/>
      <c r="AC80" s="347"/>
      <c r="AD80" s="4127"/>
      <c r="AE80" s="347"/>
      <c r="AF80" s="4127"/>
      <c r="AG80" s="347"/>
      <c r="AH80" s="4127"/>
      <c r="AI80" s="347"/>
      <c r="AJ80" s="4127"/>
      <c r="AK80" s="347"/>
      <c r="AL80" s="4127"/>
      <c r="AM80" s="347"/>
      <c r="AN80" s="4217"/>
      <c r="AO80" s="1162"/>
      <c r="AP80" s="34"/>
      <c r="AQ80" s="4230"/>
      <c r="AR80" s="4230"/>
      <c r="AS80" s="4230"/>
      <c r="AT80" s="4230"/>
      <c r="AU80" s="4230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9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/>
      <c r="G81" s="347"/>
      <c r="H81" s="4127"/>
      <c r="I81" s="347"/>
      <c r="J81" s="4127"/>
      <c r="K81" s="347"/>
      <c r="L81" s="4127"/>
      <c r="M81" s="347"/>
      <c r="N81" s="4127"/>
      <c r="O81" s="347"/>
      <c r="P81" s="4127"/>
      <c r="Q81" s="347"/>
      <c r="R81" s="4127"/>
      <c r="S81" s="347"/>
      <c r="T81" s="4127"/>
      <c r="U81" s="347"/>
      <c r="V81" s="4127"/>
      <c r="W81" s="347"/>
      <c r="X81" s="4127"/>
      <c r="Y81" s="347"/>
      <c r="Z81" s="4127"/>
      <c r="AA81" s="347"/>
      <c r="AB81" s="4127"/>
      <c r="AC81" s="347"/>
      <c r="AD81" s="4127"/>
      <c r="AE81" s="347"/>
      <c r="AF81" s="4127"/>
      <c r="AG81" s="347"/>
      <c r="AH81" s="4127"/>
      <c r="AI81" s="347"/>
      <c r="AJ81" s="4127"/>
      <c r="AK81" s="347"/>
      <c r="AL81" s="4127"/>
      <c r="AM81" s="347"/>
      <c r="AN81" s="4217"/>
      <c r="AO81" s="1162"/>
      <c r="AP81" s="34"/>
      <c r="AQ81" s="4230"/>
      <c r="AR81" s="4230"/>
      <c r="AS81" s="4230"/>
      <c r="AT81" s="4230"/>
      <c r="AU81" s="4230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9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/>
      <c r="G82" s="347"/>
      <c r="H82" s="4127"/>
      <c r="I82" s="347"/>
      <c r="J82" s="4127"/>
      <c r="K82" s="347"/>
      <c r="L82" s="4127"/>
      <c r="M82" s="347"/>
      <c r="N82" s="4127"/>
      <c r="O82" s="347"/>
      <c r="P82" s="4127"/>
      <c r="Q82" s="347"/>
      <c r="R82" s="4127"/>
      <c r="S82" s="347"/>
      <c r="T82" s="4127"/>
      <c r="U82" s="347"/>
      <c r="V82" s="4127"/>
      <c r="W82" s="347"/>
      <c r="X82" s="4127"/>
      <c r="Y82" s="347"/>
      <c r="Z82" s="4127"/>
      <c r="AA82" s="347"/>
      <c r="AB82" s="4127"/>
      <c r="AC82" s="347"/>
      <c r="AD82" s="4127"/>
      <c r="AE82" s="347"/>
      <c r="AF82" s="4127"/>
      <c r="AG82" s="347"/>
      <c r="AH82" s="4127"/>
      <c r="AI82" s="347"/>
      <c r="AJ82" s="4127"/>
      <c r="AK82" s="347"/>
      <c r="AL82" s="4127"/>
      <c r="AM82" s="347"/>
      <c r="AN82" s="4217"/>
      <c r="AO82" s="1162"/>
      <c r="AP82" s="34"/>
      <c r="AQ82" s="4230"/>
      <c r="AR82" s="4230"/>
      <c r="AS82" s="4230"/>
      <c r="AT82" s="4230"/>
      <c r="AU82" s="4230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9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/>
      <c r="G83" s="347"/>
      <c r="H83" s="4127"/>
      <c r="I83" s="347"/>
      <c r="J83" s="4127"/>
      <c r="K83" s="347"/>
      <c r="L83" s="4127"/>
      <c r="M83" s="347"/>
      <c r="N83" s="4127"/>
      <c r="O83" s="347"/>
      <c r="P83" s="4127"/>
      <c r="Q83" s="347"/>
      <c r="R83" s="4127"/>
      <c r="S83" s="347"/>
      <c r="T83" s="4127"/>
      <c r="U83" s="347"/>
      <c r="V83" s="4127"/>
      <c r="W83" s="347"/>
      <c r="X83" s="4127"/>
      <c r="Y83" s="347"/>
      <c r="Z83" s="4127"/>
      <c r="AA83" s="347"/>
      <c r="AB83" s="4127"/>
      <c r="AC83" s="347"/>
      <c r="AD83" s="4127"/>
      <c r="AE83" s="347"/>
      <c r="AF83" s="4127"/>
      <c r="AG83" s="347"/>
      <c r="AH83" s="4127"/>
      <c r="AI83" s="347"/>
      <c r="AJ83" s="4127"/>
      <c r="AK83" s="347"/>
      <c r="AL83" s="4127"/>
      <c r="AM83" s="347"/>
      <c r="AN83" s="4217"/>
      <c r="AO83" s="1162"/>
      <c r="AP83" s="34"/>
      <c r="AQ83" s="4230"/>
      <c r="AR83" s="4230"/>
      <c r="AS83" s="4230"/>
      <c r="AT83" s="4230"/>
      <c r="AU83" s="4230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9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/>
      <c r="G84" s="347"/>
      <c r="H84" s="4127"/>
      <c r="I84" s="347"/>
      <c r="J84" s="4127"/>
      <c r="K84" s="347"/>
      <c r="L84" s="4127"/>
      <c r="M84" s="347"/>
      <c r="N84" s="4127"/>
      <c r="O84" s="347"/>
      <c r="P84" s="4127"/>
      <c r="Q84" s="347"/>
      <c r="R84" s="4127"/>
      <c r="S84" s="347"/>
      <c r="T84" s="4127"/>
      <c r="U84" s="347"/>
      <c r="V84" s="4127"/>
      <c r="W84" s="347"/>
      <c r="X84" s="4127"/>
      <c r="Y84" s="347"/>
      <c r="Z84" s="4127"/>
      <c r="AA84" s="347"/>
      <c r="AB84" s="4127"/>
      <c r="AC84" s="347"/>
      <c r="AD84" s="4127"/>
      <c r="AE84" s="347"/>
      <c r="AF84" s="4127"/>
      <c r="AG84" s="347"/>
      <c r="AH84" s="4127"/>
      <c r="AI84" s="347"/>
      <c r="AJ84" s="4127"/>
      <c r="AK84" s="347"/>
      <c r="AL84" s="4127"/>
      <c r="AM84" s="347"/>
      <c r="AN84" s="4217"/>
      <c r="AO84" s="1162"/>
      <c r="AP84" s="34"/>
      <c r="AQ84" s="4230"/>
      <c r="AR84" s="4230"/>
      <c r="AS84" s="4230"/>
      <c r="AT84" s="4230"/>
      <c r="AU84" s="4230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9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/>
      <c r="G85" s="347"/>
      <c r="H85" s="4127"/>
      <c r="I85" s="347"/>
      <c r="J85" s="4127"/>
      <c r="K85" s="347"/>
      <c r="L85" s="4127"/>
      <c r="M85" s="347"/>
      <c r="N85" s="4127"/>
      <c r="O85" s="347"/>
      <c r="P85" s="4127"/>
      <c r="Q85" s="347"/>
      <c r="R85" s="4127"/>
      <c r="S85" s="347"/>
      <c r="T85" s="4127"/>
      <c r="U85" s="347"/>
      <c r="V85" s="4127"/>
      <c r="W85" s="347"/>
      <c r="X85" s="4127"/>
      <c r="Y85" s="347"/>
      <c r="Z85" s="4127"/>
      <c r="AA85" s="347"/>
      <c r="AB85" s="4127"/>
      <c r="AC85" s="347"/>
      <c r="AD85" s="4127"/>
      <c r="AE85" s="347"/>
      <c r="AF85" s="4127"/>
      <c r="AG85" s="347"/>
      <c r="AH85" s="4127"/>
      <c r="AI85" s="347"/>
      <c r="AJ85" s="4127"/>
      <c r="AK85" s="347"/>
      <c r="AL85" s="4127"/>
      <c r="AM85" s="347"/>
      <c r="AN85" s="4217"/>
      <c r="AO85" s="1162"/>
      <c r="AP85" s="34"/>
      <c r="AQ85" s="4230"/>
      <c r="AR85" s="4230"/>
      <c r="AS85" s="4230"/>
      <c r="AT85" s="4230"/>
      <c r="AU85" s="4230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9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/>
      <c r="G86" s="347"/>
      <c r="H86" s="4127"/>
      <c r="I86" s="347"/>
      <c r="J86" s="4127"/>
      <c r="K86" s="347"/>
      <c r="L86" s="4127"/>
      <c r="M86" s="347"/>
      <c r="N86" s="4127"/>
      <c r="O86" s="347"/>
      <c r="P86" s="4127"/>
      <c r="Q86" s="347"/>
      <c r="R86" s="4127"/>
      <c r="S86" s="347"/>
      <c r="T86" s="4127"/>
      <c r="U86" s="347"/>
      <c r="V86" s="4127"/>
      <c r="W86" s="347"/>
      <c r="X86" s="4127"/>
      <c r="Y86" s="347"/>
      <c r="Z86" s="4127"/>
      <c r="AA86" s="347"/>
      <c r="AB86" s="4127"/>
      <c r="AC86" s="347"/>
      <c r="AD86" s="4127"/>
      <c r="AE86" s="347"/>
      <c r="AF86" s="4127"/>
      <c r="AG86" s="347"/>
      <c r="AH86" s="4127"/>
      <c r="AI86" s="347"/>
      <c r="AJ86" s="4127"/>
      <c r="AK86" s="347"/>
      <c r="AL86" s="4127"/>
      <c r="AM86" s="347"/>
      <c r="AN86" s="4217"/>
      <c r="AO86" s="1162"/>
      <c r="AP86" s="34"/>
      <c r="AQ86" s="4230"/>
      <c r="AR86" s="4230"/>
      <c r="AS86" s="4230"/>
      <c r="AT86" s="4230"/>
      <c r="AU86" s="4230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9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/>
      <c r="G87" s="347"/>
      <c r="H87" s="4127"/>
      <c r="I87" s="347"/>
      <c r="J87" s="4127"/>
      <c r="K87" s="347"/>
      <c r="L87" s="4127"/>
      <c r="M87" s="347"/>
      <c r="N87" s="4127"/>
      <c r="O87" s="347"/>
      <c r="P87" s="4127"/>
      <c r="Q87" s="347"/>
      <c r="R87" s="4127"/>
      <c r="S87" s="347"/>
      <c r="T87" s="4127"/>
      <c r="U87" s="347"/>
      <c r="V87" s="4127"/>
      <c r="W87" s="347"/>
      <c r="X87" s="4127"/>
      <c r="Y87" s="347"/>
      <c r="Z87" s="4127"/>
      <c r="AA87" s="347"/>
      <c r="AB87" s="4127"/>
      <c r="AC87" s="347"/>
      <c r="AD87" s="4127"/>
      <c r="AE87" s="347"/>
      <c r="AF87" s="4127"/>
      <c r="AG87" s="347"/>
      <c r="AH87" s="4127"/>
      <c r="AI87" s="347"/>
      <c r="AJ87" s="4127"/>
      <c r="AK87" s="347"/>
      <c r="AL87" s="4127"/>
      <c r="AM87" s="347"/>
      <c r="AN87" s="4217"/>
      <c r="AO87" s="1162"/>
      <c r="AP87" s="34"/>
      <c r="AQ87" s="4230"/>
      <c r="AR87" s="4230"/>
      <c r="AS87" s="4230"/>
      <c r="AT87" s="4230"/>
      <c r="AU87" s="4230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9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/>
      <c r="G88" s="347"/>
      <c r="H88" s="4127"/>
      <c r="I88" s="347"/>
      <c r="J88" s="4127"/>
      <c r="K88" s="347"/>
      <c r="L88" s="4127"/>
      <c r="M88" s="347"/>
      <c r="N88" s="4127"/>
      <c r="O88" s="347"/>
      <c r="P88" s="4127"/>
      <c r="Q88" s="347"/>
      <c r="R88" s="4127"/>
      <c r="S88" s="347"/>
      <c r="T88" s="4127"/>
      <c r="U88" s="347"/>
      <c r="V88" s="4127"/>
      <c r="W88" s="347"/>
      <c r="X88" s="4127"/>
      <c r="Y88" s="347"/>
      <c r="Z88" s="4127"/>
      <c r="AA88" s="347"/>
      <c r="AB88" s="4127"/>
      <c r="AC88" s="347"/>
      <c r="AD88" s="4127"/>
      <c r="AE88" s="347"/>
      <c r="AF88" s="4127"/>
      <c r="AG88" s="347"/>
      <c r="AH88" s="4127"/>
      <c r="AI88" s="347"/>
      <c r="AJ88" s="4127"/>
      <c r="AK88" s="347"/>
      <c r="AL88" s="4127"/>
      <c r="AM88" s="347"/>
      <c r="AN88" s="4217"/>
      <c r="AO88" s="1162"/>
      <c r="AP88" s="34"/>
      <c r="AQ88" s="4230"/>
      <c r="AR88" s="4230"/>
      <c r="AS88" s="4230"/>
      <c r="AT88" s="4230"/>
      <c r="AU88" s="4230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74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911" t="s">
        <v>2079</v>
      </c>
      <c r="B90" s="6911"/>
      <c r="C90" s="6911"/>
      <c r="D90" s="6911"/>
      <c r="E90" s="6911"/>
      <c r="F90" s="6911"/>
      <c r="G90" s="6911"/>
      <c r="H90" s="6911"/>
      <c r="I90" s="6911"/>
      <c r="J90" s="6911"/>
      <c r="K90" s="6911"/>
      <c r="L90" s="6911"/>
      <c r="M90" s="6911"/>
      <c r="N90" s="6911"/>
      <c r="O90" s="6911"/>
      <c r="P90" s="6911"/>
      <c r="Q90" s="6911"/>
      <c r="R90" s="6911"/>
      <c r="S90" s="6911"/>
      <c r="T90" s="6911"/>
      <c r="U90" s="6911"/>
      <c r="V90" s="6911"/>
      <c r="W90" s="6911"/>
      <c r="X90" s="6911"/>
      <c r="Y90" s="6911"/>
      <c r="Z90" s="6911"/>
      <c r="AA90" s="6911"/>
      <c r="AB90" s="6911"/>
      <c r="AC90" s="6911"/>
      <c r="AD90" s="6911"/>
      <c r="AE90" s="6911"/>
      <c r="AF90" s="6911"/>
      <c r="AG90" s="6911"/>
      <c r="AH90" s="6911"/>
      <c r="AI90" s="6911"/>
      <c r="AJ90" s="6911"/>
      <c r="AK90" s="6911"/>
      <c r="AL90" s="6911"/>
      <c r="AM90" s="6911"/>
    </row>
    <row r="91" spans="1:95" ht="18" customHeight="1" x14ac:dyDescent="0.25">
      <c r="A91" s="6837" t="s">
        <v>2080</v>
      </c>
      <c r="B91" s="6930" t="s">
        <v>2081</v>
      </c>
      <c r="C91" s="6853" t="s">
        <v>302</v>
      </c>
      <c r="D91" s="6242"/>
      <c r="E91" s="6243"/>
      <c r="F91" s="6839" t="s">
        <v>101</v>
      </c>
      <c r="G91" s="6840"/>
      <c r="H91" s="6840"/>
      <c r="I91" s="6840"/>
      <c r="J91" s="6840"/>
      <c r="K91" s="6840"/>
      <c r="L91" s="6840"/>
      <c r="M91" s="6840"/>
      <c r="N91" s="6840"/>
      <c r="O91" s="6840"/>
      <c r="P91" s="6840"/>
      <c r="Q91" s="6840"/>
      <c r="R91" s="6840"/>
      <c r="S91" s="6840"/>
      <c r="T91" s="6840"/>
      <c r="U91" s="6840"/>
      <c r="V91" s="6840"/>
      <c r="W91" s="6840"/>
      <c r="X91" s="6840"/>
      <c r="Y91" s="6840"/>
      <c r="Z91" s="6840"/>
      <c r="AA91" s="6840"/>
      <c r="AB91" s="6840"/>
      <c r="AC91" s="6840"/>
      <c r="AD91" s="6840"/>
      <c r="AE91" s="6840"/>
      <c r="AF91" s="6840"/>
      <c r="AG91" s="6840"/>
      <c r="AH91" s="6840"/>
      <c r="AI91" s="6840"/>
      <c r="AJ91" s="6840"/>
      <c r="AK91" s="6840"/>
      <c r="AL91" s="6840"/>
      <c r="AM91" s="6841"/>
      <c r="AN91" s="6242" t="s">
        <v>457</v>
      </c>
      <c r="AO91" s="6243"/>
      <c r="AP91" s="6929" t="s">
        <v>36</v>
      </c>
      <c r="AQ91" s="6940" t="s">
        <v>37</v>
      </c>
      <c r="AR91" s="6940" t="s">
        <v>34</v>
      </c>
      <c r="AS91" s="6243" t="s">
        <v>2055</v>
      </c>
    </row>
    <row r="92" spans="1:95" ht="18" customHeight="1" x14ac:dyDescent="0.25">
      <c r="A92" s="5755"/>
      <c r="B92" s="5771"/>
      <c r="C92" s="6466"/>
      <c r="D92" s="6467"/>
      <c r="E92" s="6687"/>
      <c r="F92" s="6848" t="s">
        <v>343</v>
      </c>
      <c r="G92" s="6849"/>
      <c r="H92" s="6848" t="s">
        <v>326</v>
      </c>
      <c r="I92" s="6849"/>
      <c r="J92" s="6848" t="s">
        <v>94</v>
      </c>
      <c r="K92" s="6849"/>
      <c r="L92" s="6848" t="s">
        <v>2056</v>
      </c>
      <c r="M92" s="6849"/>
      <c r="N92" s="6848" t="s">
        <v>305</v>
      </c>
      <c r="O92" s="6849"/>
      <c r="P92" s="6848" t="s">
        <v>974</v>
      </c>
      <c r="Q92" s="6849"/>
      <c r="R92" s="6848" t="s">
        <v>629</v>
      </c>
      <c r="S92" s="6849"/>
      <c r="T92" s="6848" t="s">
        <v>2057</v>
      </c>
      <c r="U92" s="6849"/>
      <c r="V92" s="6848" t="s">
        <v>630</v>
      </c>
      <c r="W92" s="6849"/>
      <c r="X92" s="6848" t="s">
        <v>2058</v>
      </c>
      <c r="Y92" s="6849"/>
      <c r="Z92" s="6848" t="s">
        <v>2059</v>
      </c>
      <c r="AA92" s="6849"/>
      <c r="AB92" s="6848" t="s">
        <v>1949</v>
      </c>
      <c r="AC92" s="6849"/>
      <c r="AD92" s="6848" t="s">
        <v>1583</v>
      </c>
      <c r="AE92" s="6849"/>
      <c r="AF92" s="6848" t="s">
        <v>308</v>
      </c>
      <c r="AG92" s="6849"/>
      <c r="AH92" s="6848" t="s">
        <v>2060</v>
      </c>
      <c r="AI92" s="6849"/>
      <c r="AJ92" s="6848" t="s">
        <v>2061</v>
      </c>
      <c r="AK92" s="6849"/>
      <c r="AL92" s="6839" t="s">
        <v>57</v>
      </c>
      <c r="AM92" s="6841"/>
      <c r="AN92" s="6467"/>
      <c r="AO92" s="6687"/>
      <c r="AP92" s="5834"/>
      <c r="AQ92" s="6118"/>
      <c r="AR92" s="6118"/>
      <c r="AS92" s="5759"/>
    </row>
    <row r="93" spans="1:95" ht="18" customHeight="1" x14ac:dyDescent="0.25">
      <c r="A93" s="6471"/>
      <c r="B93" s="646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83"/>
      <c r="AQ93" s="5818"/>
      <c r="AR93" s="5818"/>
      <c r="AS93" s="6687"/>
    </row>
    <row r="94" spans="1:95" ht="21" x14ac:dyDescent="0.25">
      <c r="A94" s="6896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/>
      <c r="M94" s="890"/>
      <c r="N94" s="4074"/>
      <c r="O94" s="4246"/>
      <c r="P94" s="3401"/>
      <c r="Q94" s="890"/>
      <c r="R94" s="4247"/>
      <c r="S94" s="4246"/>
      <c r="T94" s="3399"/>
      <c r="U94" s="4051"/>
      <c r="V94" s="4074"/>
      <c r="W94" s="4247"/>
      <c r="X94" s="3399"/>
      <c r="Y94" s="4051"/>
      <c r="Z94" s="4074"/>
      <c r="AA94" s="4247"/>
      <c r="AB94" s="3399"/>
      <c r="AC94" s="4051"/>
      <c r="AD94" s="3399"/>
      <c r="AE94" s="890"/>
      <c r="AF94" s="3399"/>
      <c r="AG94" s="890"/>
      <c r="AH94" s="3399"/>
      <c r="AI94" s="890"/>
      <c r="AJ94" s="4244"/>
      <c r="AK94" s="4076"/>
      <c r="AL94" s="4245"/>
      <c r="AM94" s="4248"/>
      <c r="AN94" s="4025"/>
      <c r="AO94" s="890"/>
      <c r="AP94" s="3399"/>
      <c r="AQ94" s="960"/>
      <c r="AR94" s="960"/>
      <c r="AS94" s="4051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9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/>
      <c r="G95" s="331"/>
      <c r="H95" s="4034"/>
      <c r="I95" s="330"/>
      <c r="J95" s="4025"/>
      <c r="K95" s="2235"/>
      <c r="L95" s="4034"/>
      <c r="M95" s="2003"/>
      <c r="N95" s="4025"/>
      <c r="O95" s="2235"/>
      <c r="P95" s="4216"/>
      <c r="Q95" s="2003"/>
      <c r="R95" s="331"/>
      <c r="S95" s="2235"/>
      <c r="T95" s="4034"/>
      <c r="U95" s="330"/>
      <c r="V95" s="4025"/>
      <c r="W95" s="331"/>
      <c r="X95" s="4034"/>
      <c r="Y95" s="330"/>
      <c r="Z95" s="4025"/>
      <c r="AA95" s="331"/>
      <c r="AB95" s="4034"/>
      <c r="AC95" s="330"/>
      <c r="AD95" s="4034"/>
      <c r="AE95" s="2003"/>
      <c r="AF95" s="4034"/>
      <c r="AG95" s="330"/>
      <c r="AH95" s="4034"/>
      <c r="AI95" s="330"/>
      <c r="AJ95" s="4034"/>
      <c r="AK95" s="330"/>
      <c r="AL95" s="4025"/>
      <c r="AM95" s="4064"/>
      <c r="AN95" s="4025"/>
      <c r="AO95" s="2003"/>
      <c r="AP95" s="4034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9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/>
      <c r="G96" s="331"/>
      <c r="H96" s="4034"/>
      <c r="I96" s="330"/>
      <c r="J96" s="4025"/>
      <c r="K96" s="2235"/>
      <c r="L96" s="4034"/>
      <c r="M96" s="2003"/>
      <c r="N96" s="4025"/>
      <c r="O96" s="2235"/>
      <c r="P96" s="4216"/>
      <c r="Q96" s="2003"/>
      <c r="R96" s="331"/>
      <c r="S96" s="2235"/>
      <c r="T96" s="4034"/>
      <c r="U96" s="330"/>
      <c r="V96" s="4025"/>
      <c r="W96" s="331"/>
      <c r="X96" s="4034"/>
      <c r="Y96" s="330"/>
      <c r="Z96" s="4025"/>
      <c r="AA96" s="331"/>
      <c r="AB96" s="4034"/>
      <c r="AC96" s="330"/>
      <c r="AD96" s="4034"/>
      <c r="AE96" s="2003"/>
      <c r="AF96" s="4034"/>
      <c r="AG96" s="330"/>
      <c r="AH96" s="4034"/>
      <c r="AI96" s="330"/>
      <c r="AJ96" s="4034"/>
      <c r="AK96" s="330"/>
      <c r="AL96" s="4025"/>
      <c r="AM96" s="4064"/>
      <c r="AN96" s="4025"/>
      <c r="AO96" s="2003"/>
      <c r="AP96" s="4034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90"/>
      <c r="B97" s="4214" t="s">
        <v>2086</v>
      </c>
      <c r="C97" s="4029">
        <f t="shared" si="48"/>
        <v>1</v>
      </c>
      <c r="D97" s="4099">
        <f t="shared" si="49"/>
        <v>0</v>
      </c>
      <c r="E97" s="345">
        <f t="shared" si="49"/>
        <v>1</v>
      </c>
      <c r="F97" s="4034"/>
      <c r="G97" s="331"/>
      <c r="H97" s="4034"/>
      <c r="I97" s="330"/>
      <c r="J97" s="4025"/>
      <c r="K97" s="2235"/>
      <c r="L97" s="4034"/>
      <c r="M97" s="2003"/>
      <c r="N97" s="4025"/>
      <c r="O97" s="2235"/>
      <c r="P97" s="4216"/>
      <c r="Q97" s="2003"/>
      <c r="R97" s="331"/>
      <c r="S97" s="2235"/>
      <c r="T97" s="4034"/>
      <c r="U97" s="330">
        <v>1</v>
      </c>
      <c r="V97" s="4025"/>
      <c r="W97" s="331"/>
      <c r="X97" s="4034"/>
      <c r="Y97" s="330"/>
      <c r="Z97" s="4025"/>
      <c r="AA97" s="331"/>
      <c r="AB97" s="4034"/>
      <c r="AC97" s="330"/>
      <c r="AD97" s="4034"/>
      <c r="AE97" s="2003"/>
      <c r="AF97" s="4034"/>
      <c r="AG97" s="330"/>
      <c r="AH97" s="4034"/>
      <c r="AI97" s="330"/>
      <c r="AJ97" s="4034"/>
      <c r="AK97" s="330"/>
      <c r="AL97" s="4025"/>
      <c r="AM97" s="4064"/>
      <c r="AN97" s="4025">
        <v>0</v>
      </c>
      <c r="AO97" s="2003">
        <v>0</v>
      </c>
      <c r="AP97" s="4034">
        <v>0</v>
      </c>
      <c r="AQ97" s="1973">
        <v>0</v>
      </c>
      <c r="AR97" s="1973">
        <v>0</v>
      </c>
      <c r="AS97" s="330">
        <v>0</v>
      </c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9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/>
      <c r="K98" s="2235"/>
      <c r="L98" s="212"/>
      <c r="M98" s="1161"/>
      <c r="N98" s="1162"/>
      <c r="O98" s="1163"/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/>
      <c r="AO98" s="2003"/>
      <c r="AP98" s="4034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74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4025"/>
      <c r="AO99" s="2003"/>
      <c r="AP99" s="4034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96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/>
      <c r="M100" s="890"/>
      <c r="N100" s="4074"/>
      <c r="O100" s="4246"/>
      <c r="P100" s="3401"/>
      <c r="Q100" s="890"/>
      <c r="R100" s="4247"/>
      <c r="S100" s="4246"/>
      <c r="T100" s="3399"/>
      <c r="U100" s="4051"/>
      <c r="V100" s="4074"/>
      <c r="W100" s="4247"/>
      <c r="X100" s="3399"/>
      <c r="Y100" s="4051"/>
      <c r="Z100" s="4074"/>
      <c r="AA100" s="4247"/>
      <c r="AB100" s="3399"/>
      <c r="AC100" s="4051"/>
      <c r="AD100" s="3399"/>
      <c r="AE100" s="890"/>
      <c r="AF100" s="3399"/>
      <c r="AG100" s="890"/>
      <c r="AH100" s="3399"/>
      <c r="AI100" s="890"/>
      <c r="AJ100" s="4035"/>
      <c r="AK100" s="2352"/>
      <c r="AL100" s="4022"/>
      <c r="AM100" s="4097"/>
      <c r="AN100" s="4025"/>
      <c r="AO100" s="2003"/>
      <c r="AP100" s="4034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9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4034"/>
      <c r="M101" s="142"/>
      <c r="N101" s="4025"/>
      <c r="O101" s="45"/>
      <c r="P101" s="4034"/>
      <c r="Q101" s="142"/>
      <c r="R101" s="4025"/>
      <c r="S101" s="45"/>
      <c r="T101" s="4034"/>
      <c r="U101" s="142"/>
      <c r="V101" s="4025"/>
      <c r="W101" s="45"/>
      <c r="X101" s="4034"/>
      <c r="Y101" s="142"/>
      <c r="Z101" s="4025"/>
      <c r="AA101" s="45"/>
      <c r="AB101" s="4034"/>
      <c r="AC101" s="142"/>
      <c r="AD101" s="4034"/>
      <c r="AE101" s="905"/>
      <c r="AF101" s="4034"/>
      <c r="AG101" s="330"/>
      <c r="AH101" s="4034"/>
      <c r="AI101" s="330"/>
      <c r="AJ101" s="4034"/>
      <c r="AK101" s="330"/>
      <c r="AL101" s="4025"/>
      <c r="AM101" s="4064"/>
      <c r="AN101" s="4025"/>
      <c r="AO101" s="2003"/>
      <c r="AP101" s="4034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9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/>
      <c r="G102" s="331"/>
      <c r="H102" s="4034"/>
      <c r="I102" s="330"/>
      <c r="J102" s="4034"/>
      <c r="K102" s="331"/>
      <c r="L102" s="4034"/>
      <c r="M102" s="330"/>
      <c r="N102" s="4025"/>
      <c r="O102" s="331"/>
      <c r="P102" s="4034"/>
      <c r="Q102" s="330"/>
      <c r="R102" s="4025"/>
      <c r="S102" s="331"/>
      <c r="T102" s="4034"/>
      <c r="U102" s="330"/>
      <c r="V102" s="4025"/>
      <c r="W102" s="331"/>
      <c r="X102" s="4034"/>
      <c r="Y102" s="330"/>
      <c r="Z102" s="4025"/>
      <c r="AA102" s="331"/>
      <c r="AB102" s="4034"/>
      <c r="AC102" s="330"/>
      <c r="AD102" s="4034"/>
      <c r="AE102" s="2003"/>
      <c r="AF102" s="4034"/>
      <c r="AG102" s="330"/>
      <c r="AH102" s="4034"/>
      <c r="AI102" s="330"/>
      <c r="AJ102" s="4034"/>
      <c r="AK102" s="330"/>
      <c r="AL102" s="4025"/>
      <c r="AM102" s="4064"/>
      <c r="AN102" s="4025"/>
      <c r="AO102" s="2003"/>
      <c r="AP102" s="4034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90"/>
      <c r="B103" s="4214" t="s">
        <v>2086</v>
      </c>
      <c r="C103" s="4029">
        <f t="shared" si="48"/>
        <v>3</v>
      </c>
      <c r="D103" s="4099">
        <f t="shared" si="60"/>
        <v>0</v>
      </c>
      <c r="E103" s="345">
        <f t="shared" si="60"/>
        <v>3</v>
      </c>
      <c r="F103" s="4034"/>
      <c r="G103" s="331"/>
      <c r="H103" s="4034"/>
      <c r="I103" s="330"/>
      <c r="J103" s="4034"/>
      <c r="K103" s="331"/>
      <c r="L103" s="4034"/>
      <c r="M103" s="330"/>
      <c r="N103" s="4025"/>
      <c r="O103" s="331"/>
      <c r="P103" s="4034"/>
      <c r="Q103" s="330"/>
      <c r="R103" s="4025"/>
      <c r="S103" s="331"/>
      <c r="T103" s="4034"/>
      <c r="U103" s="330">
        <v>1</v>
      </c>
      <c r="V103" s="4025"/>
      <c r="W103" s="331"/>
      <c r="X103" s="4034"/>
      <c r="Y103" s="330"/>
      <c r="Z103" s="4025"/>
      <c r="AA103" s="331">
        <v>2</v>
      </c>
      <c r="AB103" s="4034"/>
      <c r="AC103" s="330"/>
      <c r="AD103" s="4034"/>
      <c r="AE103" s="2003"/>
      <c r="AF103" s="4034"/>
      <c r="AG103" s="330"/>
      <c r="AH103" s="4034"/>
      <c r="AI103" s="330"/>
      <c r="AJ103" s="4034"/>
      <c r="AK103" s="330"/>
      <c r="AL103" s="4025"/>
      <c r="AM103" s="4064"/>
      <c r="AN103" s="4025">
        <v>0</v>
      </c>
      <c r="AO103" s="2003">
        <v>0</v>
      </c>
      <c r="AP103" s="4034">
        <v>0</v>
      </c>
      <c r="AQ103" s="1973">
        <v>0</v>
      </c>
      <c r="AR103" s="1973">
        <v>0</v>
      </c>
      <c r="AS103" s="330">
        <v>0</v>
      </c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9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/>
      <c r="K104" s="331"/>
      <c r="L104" s="4034"/>
      <c r="M104" s="330"/>
      <c r="N104" s="4025"/>
      <c r="O104" s="331"/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74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905" t="s">
        <v>2090</v>
      </c>
      <c r="B106" s="6905"/>
      <c r="C106" s="6905"/>
      <c r="D106" s="6905"/>
    </row>
    <row r="107" spans="1:93" x14ac:dyDescent="0.25">
      <c r="A107" s="6896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90"/>
      <c r="B108" s="3461" t="s">
        <v>279</v>
      </c>
      <c r="C108" s="4212"/>
      <c r="D108" s="4212"/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90"/>
      <c r="B109" s="3995" t="s">
        <v>2094</v>
      </c>
      <c r="C109" s="4089"/>
      <c r="D109" s="4089"/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90"/>
      <c r="B110" s="3995" t="s">
        <v>2095</v>
      </c>
      <c r="C110" s="4089"/>
      <c r="D110" s="4089"/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90"/>
      <c r="B111" s="3995" t="s">
        <v>4354</v>
      </c>
      <c r="C111" s="4089"/>
      <c r="D111" s="4256"/>
    </row>
    <row r="112" spans="1:93" x14ac:dyDescent="0.25">
      <c r="A112" s="5790"/>
      <c r="B112" s="4045" t="s">
        <v>2096</v>
      </c>
      <c r="C112" s="330"/>
      <c r="D112" s="4256"/>
    </row>
    <row r="113" spans="1:111" ht="21" x14ac:dyDescent="0.25">
      <c r="A113" s="5790"/>
      <c r="B113" s="4045" t="s">
        <v>2097</v>
      </c>
      <c r="C113" s="330"/>
      <c r="D113" s="4089"/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90"/>
      <c r="B114" s="4045" t="s">
        <v>2098</v>
      </c>
      <c r="C114" s="330"/>
      <c r="D114" s="4089"/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90"/>
      <c r="B115" s="4045" t="s">
        <v>2099</v>
      </c>
      <c r="C115" s="4089">
        <v>1</v>
      </c>
      <c r="D115" s="4089"/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90"/>
      <c r="B116" s="1800" t="s">
        <v>2100</v>
      </c>
      <c r="C116" s="4089"/>
      <c r="D116" s="4089"/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74"/>
      <c r="B117" s="526" t="s">
        <v>2101</v>
      </c>
      <c r="C117" s="4257"/>
      <c r="D117" s="4257"/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1" t="s">
        <v>2102</v>
      </c>
      <c r="B118" s="6931"/>
      <c r="C118" s="6931"/>
      <c r="D118" s="6931"/>
      <c r="E118" s="6931"/>
      <c r="F118" s="6931"/>
      <c r="G118" s="6931"/>
      <c r="H118" s="6931"/>
      <c r="I118" s="6931"/>
      <c r="J118" s="6931"/>
      <c r="K118" s="6931"/>
      <c r="L118" s="6931"/>
      <c r="M118" s="6931"/>
      <c r="N118" s="6931"/>
      <c r="O118" s="6931"/>
      <c r="P118" s="6931"/>
      <c r="Q118" s="6931"/>
      <c r="R118" s="6931"/>
      <c r="S118" s="6931"/>
      <c r="T118" s="6931"/>
      <c r="U118" s="6931"/>
      <c r="V118" s="6931"/>
      <c r="W118" s="6931"/>
      <c r="X118" s="6931"/>
      <c r="Y118" s="6931"/>
      <c r="Z118" s="6931"/>
      <c r="AA118" s="6931"/>
      <c r="AB118" s="6931"/>
      <c r="AC118" s="6931"/>
      <c r="AD118" s="6931"/>
      <c r="AE118" s="6931"/>
      <c r="AF118" s="6931"/>
      <c r="AG118" s="6931"/>
      <c r="AH118" s="6931"/>
      <c r="AI118" s="6931"/>
      <c r="AJ118" s="6931"/>
      <c r="AK118" s="6931"/>
    </row>
    <row r="119" spans="1:111" ht="15" customHeight="1" x14ac:dyDescent="0.25">
      <c r="A119" s="6853" t="s">
        <v>219</v>
      </c>
      <c r="B119" s="6243"/>
      <c r="C119" s="6853" t="s">
        <v>77</v>
      </c>
      <c r="D119" s="6242"/>
      <c r="E119" s="6243"/>
      <c r="F119" s="6932" t="s">
        <v>101</v>
      </c>
      <c r="G119" s="6865"/>
      <c r="H119" s="6865"/>
      <c r="I119" s="6865"/>
      <c r="J119" s="6865"/>
      <c r="K119" s="6865"/>
      <c r="L119" s="6865"/>
      <c r="M119" s="6865"/>
      <c r="N119" s="6865"/>
      <c r="O119" s="6865"/>
      <c r="P119" s="6865"/>
      <c r="Q119" s="6865"/>
      <c r="R119" s="6865"/>
      <c r="S119" s="6865"/>
      <c r="T119" s="6865"/>
      <c r="U119" s="6865"/>
      <c r="V119" s="6865"/>
      <c r="W119" s="6865"/>
      <c r="X119" s="6865"/>
      <c r="Y119" s="6865"/>
      <c r="Z119" s="6865"/>
      <c r="AA119" s="6865"/>
      <c r="AB119" s="6865"/>
      <c r="AC119" s="6865"/>
      <c r="AD119" s="6865"/>
      <c r="AE119" s="6865"/>
      <c r="AF119" s="6865"/>
      <c r="AG119" s="6865"/>
      <c r="AH119" s="6865"/>
      <c r="AI119" s="6865"/>
      <c r="AJ119" s="6933" t="s">
        <v>2103</v>
      </c>
      <c r="AK119" s="6934"/>
      <c r="AL119" s="6937" t="s">
        <v>33</v>
      </c>
    </row>
    <row r="120" spans="1:111" x14ac:dyDescent="0.25">
      <c r="A120" s="5776"/>
      <c r="B120" s="5759"/>
      <c r="C120" s="6466"/>
      <c r="D120" s="6467"/>
      <c r="E120" s="6687"/>
      <c r="F120" s="6848" t="s">
        <v>94</v>
      </c>
      <c r="G120" s="6849"/>
      <c r="H120" s="6848" t="s">
        <v>304</v>
      </c>
      <c r="I120" s="6849"/>
      <c r="J120" s="6848" t="s">
        <v>305</v>
      </c>
      <c r="K120" s="6849"/>
      <c r="L120" s="6848" t="s">
        <v>974</v>
      </c>
      <c r="M120" s="6849"/>
      <c r="N120" s="6848" t="s">
        <v>629</v>
      </c>
      <c r="O120" s="6849"/>
      <c r="P120" s="6848" t="s">
        <v>2057</v>
      </c>
      <c r="Q120" s="6849"/>
      <c r="R120" s="6848" t="s">
        <v>630</v>
      </c>
      <c r="S120" s="6849"/>
      <c r="T120" s="6848" t="s">
        <v>2058</v>
      </c>
      <c r="U120" s="6849"/>
      <c r="V120" s="6848" t="s">
        <v>2059</v>
      </c>
      <c r="W120" s="6849"/>
      <c r="X120" s="6848" t="s">
        <v>1949</v>
      </c>
      <c r="Y120" s="6849"/>
      <c r="Z120" s="6848" t="s">
        <v>1583</v>
      </c>
      <c r="AA120" s="6849"/>
      <c r="AB120" s="6848" t="s">
        <v>308</v>
      </c>
      <c r="AC120" s="6849"/>
      <c r="AD120" s="6848" t="s">
        <v>2060</v>
      </c>
      <c r="AE120" s="6849"/>
      <c r="AF120" s="6848" t="s">
        <v>2061</v>
      </c>
      <c r="AG120" s="6849"/>
      <c r="AH120" s="6839" t="s">
        <v>57</v>
      </c>
      <c r="AI120" s="6840"/>
      <c r="AJ120" s="6935"/>
      <c r="AK120" s="6936"/>
      <c r="AL120" s="6938"/>
    </row>
    <row r="121" spans="1:111" x14ac:dyDescent="0.25">
      <c r="A121" s="6466"/>
      <c r="B121" s="6687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69"/>
    </row>
    <row r="122" spans="1:111" x14ac:dyDescent="0.25">
      <c r="A122" s="6896" t="s">
        <v>2104</v>
      </c>
      <c r="B122" s="3486" t="s">
        <v>2105</v>
      </c>
      <c r="C122" s="3346">
        <f>SUM(D122:E122)</f>
        <v>0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0</v>
      </c>
      <c r="F122" s="4048"/>
      <c r="G122" s="4050"/>
      <c r="H122" s="4048"/>
      <c r="I122" s="4050"/>
      <c r="J122" s="4048"/>
      <c r="K122" s="4050"/>
      <c r="L122" s="4048"/>
      <c r="M122" s="4050"/>
      <c r="N122" s="4048"/>
      <c r="O122" s="4050"/>
      <c r="P122" s="4048"/>
      <c r="Q122" s="4050"/>
      <c r="R122" s="4048"/>
      <c r="S122" s="4050"/>
      <c r="T122" s="4048"/>
      <c r="U122" s="4050"/>
      <c r="V122" s="4048"/>
      <c r="W122" s="4050"/>
      <c r="X122" s="4048"/>
      <c r="Y122" s="4050"/>
      <c r="Z122" s="4048"/>
      <c r="AA122" s="4050"/>
      <c r="AB122" s="4048"/>
      <c r="AC122" s="4050"/>
      <c r="AD122" s="4048"/>
      <c r="AE122" s="4050"/>
      <c r="AF122" s="4048"/>
      <c r="AG122" s="4050"/>
      <c r="AH122" s="4208"/>
      <c r="AI122" s="4209"/>
      <c r="AJ122" s="4258"/>
      <c r="AK122" s="4259"/>
      <c r="AL122" s="4210"/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9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/>
      <c r="G123" s="2003"/>
      <c r="H123" s="4034"/>
      <c r="I123" s="2003"/>
      <c r="J123" s="4034"/>
      <c r="K123" s="2003"/>
      <c r="L123" s="4034"/>
      <c r="M123" s="2003"/>
      <c r="N123" s="4034"/>
      <c r="O123" s="2003"/>
      <c r="P123" s="4034"/>
      <c r="Q123" s="2003"/>
      <c r="R123" s="4034"/>
      <c r="S123" s="2003"/>
      <c r="T123" s="4034"/>
      <c r="U123" s="2003"/>
      <c r="V123" s="4034"/>
      <c r="W123" s="2003"/>
      <c r="X123" s="4034"/>
      <c r="Y123" s="2003"/>
      <c r="Z123" s="4034"/>
      <c r="AA123" s="2003"/>
      <c r="AB123" s="4034"/>
      <c r="AC123" s="2003"/>
      <c r="AD123" s="4034"/>
      <c r="AE123" s="2003"/>
      <c r="AF123" s="4034"/>
      <c r="AG123" s="2003"/>
      <c r="AH123" s="4216"/>
      <c r="AI123" s="332"/>
      <c r="AJ123" s="331"/>
      <c r="AK123" s="2235"/>
      <c r="AL123" s="4217"/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74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41" t="s">
        <v>2108</v>
      </c>
      <c r="B125" s="6941"/>
      <c r="C125" s="6941"/>
      <c r="D125" s="6941"/>
      <c r="E125" s="6941"/>
      <c r="F125" s="6941"/>
      <c r="G125" s="6941"/>
      <c r="H125" s="6941"/>
      <c r="I125" s="6941"/>
      <c r="J125" s="6941"/>
    </row>
    <row r="126" spans="1:111" ht="18" customHeight="1" x14ac:dyDescent="0.25">
      <c r="A126" s="6911" t="s">
        <v>2109</v>
      </c>
      <c r="B126" s="6911"/>
      <c r="C126" s="6911"/>
      <c r="D126" s="6931"/>
      <c r="E126" s="6931"/>
      <c r="F126" s="6931"/>
      <c r="G126" s="6931"/>
      <c r="H126" s="6931"/>
      <c r="I126" s="6931"/>
      <c r="J126" s="6931"/>
    </row>
    <row r="127" spans="1:111" ht="15" customHeight="1" x14ac:dyDescent="0.25">
      <c r="A127" s="6939" t="s">
        <v>1093</v>
      </c>
      <c r="B127" s="6939" t="s">
        <v>2110</v>
      </c>
      <c r="C127" s="6848" t="s">
        <v>1613</v>
      </c>
      <c r="D127" s="6848" t="s">
        <v>2111</v>
      </c>
      <c r="E127" s="6842"/>
      <c r="F127" s="6842"/>
      <c r="G127" s="6842"/>
      <c r="H127" s="6842"/>
      <c r="I127" s="6842"/>
      <c r="J127" s="6842"/>
      <c r="K127" s="6842"/>
      <c r="L127" s="6842"/>
      <c r="M127" s="6843"/>
      <c r="N127" s="6942" t="s">
        <v>2112</v>
      </c>
      <c r="O127" s="6243" t="s">
        <v>2113</v>
      </c>
    </row>
    <row r="128" spans="1:111" ht="50.1" customHeight="1" x14ac:dyDescent="0.25">
      <c r="A128" s="6939"/>
      <c r="B128" s="6939"/>
      <c r="C128" s="6939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43"/>
      <c r="O128" s="6687"/>
    </row>
    <row r="129" spans="1:88" x14ac:dyDescent="0.25">
      <c r="A129" s="6896" t="s">
        <v>2123</v>
      </c>
      <c r="B129" s="3356" t="s">
        <v>2124</v>
      </c>
      <c r="C129" s="4261">
        <f>SUM(D129:M129)</f>
        <v>2</v>
      </c>
      <c r="D129" s="4048"/>
      <c r="E129" s="4049"/>
      <c r="F129" s="4049"/>
      <c r="G129" s="4049">
        <v>2</v>
      </c>
      <c r="H129" s="4049"/>
      <c r="I129" s="4259"/>
      <c r="J129" s="4050"/>
      <c r="K129" s="4207"/>
      <c r="L129" s="4228"/>
      <c r="M129" s="4262"/>
      <c r="N129" s="4211"/>
      <c r="O129" s="4228">
        <v>82</v>
      </c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90"/>
      <c r="B130" s="4045" t="s">
        <v>2125</v>
      </c>
      <c r="C130" s="4263">
        <f t="shared" ref="C130:C148" si="6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90"/>
      <c r="B131" s="4045" t="s">
        <v>2126</v>
      </c>
      <c r="C131" s="4263">
        <f t="shared" si="6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90"/>
      <c r="B132" s="4045" t="s">
        <v>2127</v>
      </c>
      <c r="C132" s="4159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74"/>
      <c r="B133" s="893" t="s">
        <v>2128</v>
      </c>
      <c r="C133" s="4265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96" t="s">
        <v>2129</v>
      </c>
      <c r="B134" s="3356" t="s">
        <v>2124</v>
      </c>
      <c r="C134" s="4261">
        <f t="shared" si="67"/>
        <v>0</v>
      </c>
      <c r="D134" s="3399"/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/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90"/>
      <c r="B135" s="4045" t="s">
        <v>2125</v>
      </c>
      <c r="C135" s="4159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90"/>
      <c r="B136" s="4045" t="s">
        <v>2126</v>
      </c>
      <c r="C136" s="4265">
        <f t="shared" si="6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90"/>
      <c r="B137" s="4045" t="s">
        <v>2127</v>
      </c>
      <c r="C137" s="4159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74"/>
      <c r="B138" s="893" t="s">
        <v>2128</v>
      </c>
      <c r="C138" s="4265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96" t="s">
        <v>2130</v>
      </c>
      <c r="B139" s="3356" t="s">
        <v>2124</v>
      </c>
      <c r="C139" s="4267">
        <f t="shared" si="6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90"/>
      <c r="B140" s="4045" t="s">
        <v>2125</v>
      </c>
      <c r="C140" s="4265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90"/>
      <c r="B141" s="4045" t="s">
        <v>2126</v>
      </c>
      <c r="C141" s="4263">
        <f t="shared" si="6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90"/>
      <c r="B142" s="4045" t="s">
        <v>2127</v>
      </c>
      <c r="C142" s="4159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74"/>
      <c r="B143" s="893" t="s">
        <v>2128</v>
      </c>
      <c r="C143" s="4265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96" t="s">
        <v>2131</v>
      </c>
      <c r="B144" s="3356" t="s">
        <v>2124</v>
      </c>
      <c r="C144" s="4261">
        <f t="shared" si="67"/>
        <v>0</v>
      </c>
      <c r="D144" s="3399"/>
      <c r="E144" s="960"/>
      <c r="F144" s="960"/>
      <c r="G144" s="960"/>
      <c r="H144" s="960"/>
      <c r="I144" s="4246"/>
      <c r="J144" s="890"/>
      <c r="K144" s="4051"/>
      <c r="L144" s="4212"/>
      <c r="M144" s="3464"/>
      <c r="N144" s="4074"/>
      <c r="O144" s="4212"/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90"/>
      <c r="B145" s="4045" t="s">
        <v>2125</v>
      </c>
      <c r="C145" s="4263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66"/>
      <c r="N145" s="214"/>
      <c r="O145" s="1952"/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90"/>
      <c r="B146" s="4045" t="s">
        <v>2126</v>
      </c>
      <c r="C146" s="4263">
        <f t="shared" si="6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90"/>
      <c r="B147" s="4045" t="s">
        <v>2127</v>
      </c>
      <c r="C147" s="4263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74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905" t="s">
        <v>2132</v>
      </c>
      <c r="B149" s="6905"/>
      <c r="C149" s="6905"/>
      <c r="D149" s="6905"/>
      <c r="E149" s="6905"/>
      <c r="F149" s="6905"/>
      <c r="G149" s="6905"/>
      <c r="H149" s="6905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905" t="s">
        <v>2142</v>
      </c>
      <c r="B156" s="6905"/>
      <c r="C156" s="6905"/>
      <c r="D156" s="6905"/>
      <c r="E156" s="6905"/>
      <c r="F156" s="6905"/>
      <c r="G156" s="6905"/>
      <c r="H156" s="6905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/>
      <c r="D158" s="4270"/>
      <c r="E158" s="4270"/>
      <c r="F158" s="4270"/>
      <c r="G158" s="4270"/>
      <c r="H158" s="4271"/>
    </row>
    <row r="159" spans="1:88" x14ac:dyDescent="0.25">
      <c r="A159" s="4045" t="s">
        <v>2125</v>
      </c>
      <c r="B159" s="4159">
        <f t="shared" ref="B159:B164" si="71">SUM(C159:H159)</f>
        <v>0</v>
      </c>
      <c r="C159" s="4034"/>
      <c r="D159" s="1973"/>
      <c r="E159" s="1973"/>
      <c r="F159" s="1973"/>
      <c r="G159" s="1973"/>
      <c r="H159" s="2003"/>
    </row>
    <row r="160" spans="1:88" x14ac:dyDescent="0.25">
      <c r="A160" s="4045" t="s">
        <v>2126</v>
      </c>
      <c r="B160" s="4159">
        <f t="shared" si="71"/>
        <v>4</v>
      </c>
      <c r="C160" s="4034">
        <v>2</v>
      </c>
      <c r="D160" s="1973"/>
      <c r="E160" s="1973"/>
      <c r="F160" s="1973">
        <v>2</v>
      </c>
      <c r="G160" s="1973"/>
      <c r="H160" s="2003"/>
    </row>
    <row r="161" spans="1:38" x14ac:dyDescent="0.25">
      <c r="A161" s="4044" t="s">
        <v>2141</v>
      </c>
      <c r="B161" s="4159">
        <f t="shared" si="71"/>
        <v>0</v>
      </c>
      <c r="C161" s="4034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63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63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41" t="s">
        <v>2160</v>
      </c>
      <c r="B171" s="6941"/>
      <c r="C171" s="6941"/>
      <c r="D171" s="6941"/>
      <c r="E171" s="6941"/>
      <c r="F171" s="6941"/>
      <c r="G171" s="6941"/>
      <c r="H171" s="6941"/>
      <c r="I171" s="6941"/>
      <c r="J171" s="6941"/>
    </row>
    <row r="172" spans="1:38" ht="15" customHeight="1" x14ac:dyDescent="0.25">
      <c r="A172" s="6243" t="s">
        <v>1093</v>
      </c>
      <c r="B172" s="6853" t="s">
        <v>77</v>
      </c>
      <c r="C172" s="6242"/>
      <c r="D172" s="6243"/>
      <c r="E172" s="6932" t="s">
        <v>101</v>
      </c>
      <c r="F172" s="6865"/>
      <c r="G172" s="6865"/>
      <c r="H172" s="6865"/>
      <c r="I172" s="6865"/>
      <c r="J172" s="6865"/>
      <c r="K172" s="6865"/>
      <c r="L172" s="6865"/>
      <c r="M172" s="6865"/>
      <c r="N172" s="6865"/>
      <c r="O172" s="6865"/>
      <c r="P172" s="6865"/>
      <c r="Q172" s="6865"/>
      <c r="R172" s="6865"/>
      <c r="S172" s="6865"/>
      <c r="T172" s="6865"/>
      <c r="U172" s="6865"/>
      <c r="V172" s="6865"/>
      <c r="W172" s="6865"/>
      <c r="X172" s="6865"/>
      <c r="Y172" s="6865"/>
      <c r="Z172" s="6865"/>
      <c r="AA172" s="6865"/>
      <c r="AB172" s="6865"/>
      <c r="AC172" s="6865"/>
      <c r="AD172" s="6865"/>
      <c r="AE172" s="6865"/>
      <c r="AF172" s="6865"/>
      <c r="AG172" s="6865"/>
      <c r="AH172" s="6865"/>
      <c r="AI172" s="6865"/>
      <c r="AJ172" s="6865"/>
      <c r="AK172" s="6865"/>
      <c r="AL172" s="6944"/>
    </row>
    <row r="173" spans="1:38" ht="15" customHeight="1" x14ac:dyDescent="0.25">
      <c r="A173" s="5759"/>
      <c r="B173" s="6466"/>
      <c r="C173" s="6467"/>
      <c r="D173" s="6687"/>
      <c r="E173" s="6939" t="s">
        <v>343</v>
      </c>
      <c r="F173" s="6939"/>
      <c r="G173" s="6848" t="s">
        <v>326</v>
      </c>
      <c r="H173" s="6849"/>
      <c r="I173" s="6848" t="s">
        <v>94</v>
      </c>
      <c r="J173" s="6849"/>
      <c r="K173" s="6848" t="s">
        <v>2056</v>
      </c>
      <c r="L173" s="6849"/>
      <c r="M173" s="6848" t="s">
        <v>305</v>
      </c>
      <c r="N173" s="6849"/>
      <c r="O173" s="6848" t="s">
        <v>974</v>
      </c>
      <c r="P173" s="6849"/>
      <c r="Q173" s="6848" t="s">
        <v>629</v>
      </c>
      <c r="R173" s="6849"/>
      <c r="S173" s="6848" t="s">
        <v>2057</v>
      </c>
      <c r="T173" s="6849"/>
      <c r="U173" s="6848" t="s">
        <v>630</v>
      </c>
      <c r="V173" s="6849"/>
      <c r="W173" s="6848" t="s">
        <v>2058</v>
      </c>
      <c r="X173" s="6849"/>
      <c r="Y173" s="6848" t="s">
        <v>2059</v>
      </c>
      <c r="Z173" s="6849"/>
      <c r="AA173" s="6848" t="s">
        <v>1949</v>
      </c>
      <c r="AB173" s="6849"/>
      <c r="AC173" s="6848" t="s">
        <v>1583</v>
      </c>
      <c r="AD173" s="6849"/>
      <c r="AE173" s="6848" t="s">
        <v>308</v>
      </c>
      <c r="AF173" s="6849"/>
      <c r="AG173" s="6848" t="s">
        <v>2060</v>
      </c>
      <c r="AH173" s="6849"/>
      <c r="AI173" s="6848" t="s">
        <v>2061</v>
      </c>
      <c r="AJ173" s="6849"/>
      <c r="AK173" s="6839" t="s">
        <v>57</v>
      </c>
      <c r="AL173" s="6854"/>
    </row>
    <row r="174" spans="1:38" ht="15" customHeight="1" x14ac:dyDescent="0.25">
      <c r="A174" s="6687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110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LAUTARO (09108)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</row>
    <row r="4" spans="1:99" x14ac:dyDescent="0.25">
      <c r="A4" s="50" t="str">
        <f>CONCATENATE("MES: ",NOMBRE!B6, " (",NOMBRE!C6,NOMBRE!D6,")")</f>
        <v>MES: ENERO (01)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819" t="s">
        <v>2171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</row>
    <row r="8" spans="1:99" ht="18" customHeight="1" x14ac:dyDescent="0.25">
      <c r="A8" s="6911" t="s">
        <v>2172</v>
      </c>
      <c r="B8" s="6911"/>
      <c r="C8" s="6911"/>
      <c r="D8" s="6911"/>
      <c r="E8" s="6911"/>
      <c r="F8" s="6911"/>
      <c r="G8" s="6911"/>
      <c r="H8" s="6911"/>
      <c r="I8" s="6911"/>
      <c r="J8" s="6911"/>
      <c r="K8" s="6911"/>
    </row>
    <row r="9" spans="1:99" ht="24" customHeight="1" x14ac:dyDescent="0.25">
      <c r="A9" s="6930" t="s">
        <v>2173</v>
      </c>
      <c r="B9" s="6839" t="s">
        <v>2174</v>
      </c>
      <c r="C9" s="6840"/>
      <c r="D9" s="6840"/>
      <c r="E9" s="6848" t="s">
        <v>2175</v>
      </c>
      <c r="F9" s="6849"/>
      <c r="G9" s="6243" t="s">
        <v>2176</v>
      </c>
      <c r="H9" s="6839" t="s">
        <v>2177</v>
      </c>
      <c r="I9" s="6841"/>
      <c r="J9" s="6840" t="s">
        <v>457</v>
      </c>
      <c r="K9" s="6854"/>
      <c r="L9" s="6929" t="s">
        <v>1355</v>
      </c>
      <c r="M9" s="6940" t="s">
        <v>2178</v>
      </c>
      <c r="N9" s="6940" t="s">
        <v>36</v>
      </c>
      <c r="O9" s="6945" t="s">
        <v>37</v>
      </c>
      <c r="P9" s="6223" t="s">
        <v>2179</v>
      </c>
      <c r="Q9" s="6848" t="s">
        <v>2180</v>
      </c>
      <c r="R9" s="6849"/>
      <c r="S9" s="167"/>
    </row>
    <row r="10" spans="1:99" ht="35.1" customHeight="1" x14ac:dyDescent="0.25">
      <c r="A10" s="5771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9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83"/>
      <c r="M10" s="5818"/>
      <c r="N10" s="5818"/>
      <c r="O10" s="6946"/>
      <c r="P10" s="6481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0</v>
      </c>
      <c r="C11" s="4289">
        <f>SUM(C12:C51)</f>
        <v>0</v>
      </c>
      <c r="D11" s="4290">
        <f t="shared" ref="D11:R11" si="1">SUM(D12:D51)</f>
        <v>0</v>
      </c>
      <c r="E11" s="4289">
        <f t="shared" si="1"/>
        <v>0</v>
      </c>
      <c r="F11" s="4290">
        <f t="shared" si="1"/>
        <v>0</v>
      </c>
      <c r="G11" s="4291">
        <f t="shared" si="1"/>
        <v>0</v>
      </c>
      <c r="H11" s="4292">
        <f t="shared" si="1"/>
        <v>0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0</v>
      </c>
      <c r="C12" s="327"/>
      <c r="D12" s="905"/>
      <c r="E12" s="327"/>
      <c r="F12" s="905"/>
      <c r="G12" s="142"/>
      <c r="H12" s="1039"/>
      <c r="I12" s="1026"/>
      <c r="J12" s="337"/>
      <c r="K12" s="142"/>
      <c r="L12" s="327"/>
      <c r="M12" s="1039"/>
      <c r="N12" s="1039"/>
      <c r="O12" s="1039"/>
      <c r="P12" s="142"/>
      <c r="Q12" s="327"/>
      <c r="R12" s="142"/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/>
      <c r="D13" s="2003"/>
      <c r="E13" s="4034"/>
      <c r="F13" s="2003"/>
      <c r="G13" s="330"/>
      <c r="H13" s="1973"/>
      <c r="I13" s="332"/>
      <c r="J13" s="4024"/>
      <c r="K13" s="330"/>
      <c r="L13" s="4034"/>
      <c r="M13" s="1973"/>
      <c r="N13" s="1973"/>
      <c r="O13" s="1973"/>
      <c r="P13" s="330"/>
      <c r="Q13" s="4034"/>
      <c r="R13" s="330"/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/>
      <c r="D14" s="2003"/>
      <c r="E14" s="4034"/>
      <c r="F14" s="330"/>
      <c r="G14" s="330"/>
      <c r="H14" s="4025"/>
      <c r="I14" s="4064"/>
      <c r="J14" s="4024"/>
      <c r="K14" s="330"/>
      <c r="L14" s="4034"/>
      <c r="M14" s="1973"/>
      <c r="N14" s="1973"/>
      <c r="O14" s="1973"/>
      <c r="P14" s="330"/>
      <c r="Q14" s="4034"/>
      <c r="R14" s="330"/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/>
      <c r="D15" s="2003"/>
      <c r="E15" s="4034"/>
      <c r="F15" s="330"/>
      <c r="G15" s="330"/>
      <c r="H15" s="4025"/>
      <c r="I15" s="4064"/>
      <c r="J15" s="4024"/>
      <c r="K15" s="330"/>
      <c r="L15" s="4034"/>
      <c r="M15" s="1973"/>
      <c r="N15" s="1973"/>
      <c r="O15" s="1973"/>
      <c r="P15" s="330"/>
      <c r="Q15" s="4034"/>
      <c r="R15" s="330"/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/>
      <c r="D16" s="2003"/>
      <c r="E16" s="4034"/>
      <c r="F16" s="330"/>
      <c r="G16" s="4089"/>
      <c r="H16" s="4025"/>
      <c r="I16" s="4064"/>
      <c r="J16" s="4024"/>
      <c r="K16" s="330"/>
      <c r="L16" s="4034"/>
      <c r="M16" s="1973"/>
      <c r="N16" s="1973"/>
      <c r="O16" s="1973"/>
      <c r="P16" s="330"/>
      <c r="Q16" s="4034"/>
      <c r="R16" s="330"/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/>
      <c r="D17" s="2009"/>
      <c r="E17" s="876"/>
      <c r="F17" s="877"/>
      <c r="G17" s="1954"/>
      <c r="H17" s="1911"/>
      <c r="I17" s="1912"/>
      <c r="J17" s="1913"/>
      <c r="K17" s="877"/>
      <c r="L17" s="876"/>
      <c r="M17" s="1907"/>
      <c r="N17" s="1907"/>
      <c r="O17" s="1907"/>
      <c r="P17" s="877"/>
      <c r="Q17" s="876"/>
      <c r="R17" s="877"/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0</v>
      </c>
      <c r="C18" s="327"/>
      <c r="D18" s="905"/>
      <c r="E18" s="327"/>
      <c r="F18" s="142"/>
      <c r="G18" s="2070"/>
      <c r="H18" s="44"/>
      <c r="I18" s="1918"/>
      <c r="J18" s="337"/>
      <c r="K18" s="142"/>
      <c r="L18" s="327"/>
      <c r="M18" s="1039"/>
      <c r="N18" s="1039"/>
      <c r="O18" s="1039"/>
      <c r="P18" s="142"/>
      <c r="Q18" s="327"/>
      <c r="R18" s="142"/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/>
      <c r="D19" s="2003"/>
      <c r="E19" s="4034"/>
      <c r="F19" s="330"/>
      <c r="G19" s="330"/>
      <c r="H19" s="4025"/>
      <c r="I19" s="4064"/>
      <c r="J19" s="4024"/>
      <c r="K19" s="330"/>
      <c r="L19" s="4034"/>
      <c r="M19" s="1973"/>
      <c r="N19" s="1973"/>
      <c r="O19" s="1973"/>
      <c r="P19" s="330"/>
      <c r="Q19" s="4034"/>
      <c r="R19" s="330"/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/>
      <c r="D20" s="2009"/>
      <c r="E20" s="876"/>
      <c r="F20" s="877"/>
      <c r="G20" s="877"/>
      <c r="H20" s="1911"/>
      <c r="I20" s="1912"/>
      <c r="J20" s="1913"/>
      <c r="K20" s="877"/>
      <c r="L20" s="876"/>
      <c r="M20" s="1907"/>
      <c r="N20" s="1907"/>
      <c r="O20" s="1907"/>
      <c r="P20" s="877"/>
      <c r="Q20" s="876"/>
      <c r="R20" s="877"/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/>
      <c r="D22" s="2003"/>
      <c r="E22" s="4034"/>
      <c r="F22" s="330"/>
      <c r="G22" s="330"/>
      <c r="H22" s="4025"/>
      <c r="I22" s="332"/>
      <c r="J22" s="4024"/>
      <c r="K22" s="330"/>
      <c r="L22" s="4034"/>
      <c r="M22" s="1973"/>
      <c r="N22" s="1973"/>
      <c r="O22" s="1973"/>
      <c r="P22" s="330"/>
      <c r="Q22" s="4034"/>
      <c r="R22" s="330"/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/>
      <c r="D23" s="2003"/>
      <c r="E23" s="4034"/>
      <c r="F23" s="2003"/>
      <c r="G23" s="330"/>
      <c r="H23" s="1973"/>
      <c r="I23" s="332"/>
      <c r="J23" s="4024"/>
      <c r="K23" s="330"/>
      <c r="L23" s="4034"/>
      <c r="M23" s="1973"/>
      <c r="N23" s="1973"/>
      <c r="O23" s="1973"/>
      <c r="P23" s="330"/>
      <c r="Q23" s="4034"/>
      <c r="R23" s="330"/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/>
      <c r="D24" s="2003"/>
      <c r="E24" s="4034"/>
      <c r="F24" s="330"/>
      <c r="G24" s="330"/>
      <c r="H24" s="4025"/>
      <c r="I24" s="4064"/>
      <c r="J24" s="4024"/>
      <c r="K24" s="330"/>
      <c r="L24" s="4034"/>
      <c r="M24" s="1973"/>
      <c r="N24" s="1973"/>
      <c r="O24" s="1973"/>
      <c r="P24" s="330"/>
      <c r="Q24" s="4034"/>
      <c r="R24" s="330"/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/>
      <c r="D25" s="2009"/>
      <c r="E25" s="876"/>
      <c r="F25" s="877"/>
      <c r="G25" s="877"/>
      <c r="H25" s="1911"/>
      <c r="I25" s="1912"/>
      <c r="J25" s="1913"/>
      <c r="K25" s="877"/>
      <c r="L25" s="876"/>
      <c r="M25" s="1907"/>
      <c r="N25" s="1907"/>
      <c r="O25" s="1907"/>
      <c r="P25" s="877"/>
      <c r="Q25" s="876"/>
      <c r="R25" s="877"/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0</v>
      </c>
      <c r="C26" s="327"/>
      <c r="D26" s="142"/>
      <c r="E26" s="327"/>
      <c r="F26" s="142"/>
      <c r="G26" s="2070"/>
      <c r="H26" s="44"/>
      <c r="I26" s="1918"/>
      <c r="J26" s="337"/>
      <c r="K26" s="142"/>
      <c r="L26" s="327"/>
      <c r="M26" s="1039"/>
      <c r="N26" s="1039"/>
      <c r="O26" s="1039"/>
      <c r="P26" s="142"/>
      <c r="Q26" s="327"/>
      <c r="R26" s="142"/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/>
      <c r="D27" s="330"/>
      <c r="E27" s="4034"/>
      <c r="F27" s="330"/>
      <c r="G27" s="4089"/>
      <c r="H27" s="4025"/>
      <c r="I27" s="4064"/>
      <c r="J27" s="4024"/>
      <c r="K27" s="330"/>
      <c r="L27" s="4034"/>
      <c r="M27" s="1973"/>
      <c r="N27" s="1973"/>
      <c r="O27" s="1973"/>
      <c r="P27" s="330"/>
      <c r="Q27" s="4034"/>
      <c r="R27" s="330"/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/>
      <c r="D28" s="330"/>
      <c r="E28" s="4034"/>
      <c r="F28" s="330"/>
      <c r="G28" s="4089"/>
      <c r="H28" s="4025"/>
      <c r="I28" s="4064"/>
      <c r="J28" s="4024"/>
      <c r="K28" s="330"/>
      <c r="L28" s="4034"/>
      <c r="M28" s="1973"/>
      <c r="N28" s="1973"/>
      <c r="O28" s="1973"/>
      <c r="P28" s="330"/>
      <c r="Q28" s="4034"/>
      <c r="R28" s="330"/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/>
      <c r="D29" s="877"/>
      <c r="E29" s="876"/>
      <c r="F29" s="877"/>
      <c r="G29" s="877"/>
      <c r="H29" s="1911"/>
      <c r="I29" s="1912"/>
      <c r="J29" s="1913"/>
      <c r="K29" s="877"/>
      <c r="L29" s="876"/>
      <c r="M29" s="1907"/>
      <c r="N29" s="1907"/>
      <c r="O29" s="1907"/>
      <c r="P29" s="877"/>
      <c r="Q29" s="876"/>
      <c r="R29" s="877"/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/>
      <c r="D30" s="142"/>
      <c r="E30" s="327"/>
      <c r="F30" s="142"/>
      <c r="G30" s="142"/>
      <c r="H30" s="44"/>
      <c r="I30" s="1918"/>
      <c r="J30" s="337"/>
      <c r="K30" s="142"/>
      <c r="L30" s="327"/>
      <c r="M30" s="1039"/>
      <c r="N30" s="1039"/>
      <c r="O30" s="1039"/>
      <c r="P30" s="142"/>
      <c r="Q30" s="327"/>
      <c r="R30" s="142"/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/>
      <c r="D31" s="330"/>
      <c r="E31" s="4034"/>
      <c r="F31" s="330"/>
      <c r="G31" s="330"/>
      <c r="H31" s="4025"/>
      <c r="I31" s="4064"/>
      <c r="J31" s="4024"/>
      <c r="K31" s="330"/>
      <c r="L31" s="4034"/>
      <c r="M31" s="1973"/>
      <c r="N31" s="1973"/>
      <c r="O31" s="1973"/>
      <c r="P31" s="330"/>
      <c r="Q31" s="4034"/>
      <c r="R31" s="330"/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/>
      <c r="D32" s="330"/>
      <c r="E32" s="4034"/>
      <c r="F32" s="330"/>
      <c r="G32" s="330"/>
      <c r="H32" s="4025"/>
      <c r="I32" s="332"/>
      <c r="J32" s="4024"/>
      <c r="K32" s="330"/>
      <c r="L32" s="4034"/>
      <c r="M32" s="1973"/>
      <c r="N32" s="1973"/>
      <c r="O32" s="1973"/>
      <c r="P32" s="330"/>
      <c r="Q32" s="4034"/>
      <c r="R32" s="330"/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/>
      <c r="D33" s="330"/>
      <c r="E33" s="4034"/>
      <c r="F33" s="330"/>
      <c r="G33" s="330"/>
      <c r="H33" s="4025"/>
      <c r="I33" s="332"/>
      <c r="J33" s="4024"/>
      <c r="K33" s="330"/>
      <c r="L33" s="4034"/>
      <c r="M33" s="1973"/>
      <c r="N33" s="1973"/>
      <c r="O33" s="1973"/>
      <c r="P33" s="330"/>
      <c r="Q33" s="4034"/>
      <c r="R33" s="330"/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/>
      <c r="D34" s="2003"/>
      <c r="E34" s="4034"/>
      <c r="F34" s="2003"/>
      <c r="G34" s="330"/>
      <c r="H34" s="1973"/>
      <c r="I34" s="332"/>
      <c r="J34" s="4024"/>
      <c r="K34" s="330"/>
      <c r="L34" s="4034"/>
      <c r="M34" s="1973"/>
      <c r="N34" s="1973"/>
      <c r="O34" s="1973"/>
      <c r="P34" s="330"/>
      <c r="Q34" s="4034"/>
      <c r="R34" s="330"/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/>
      <c r="D35" s="877"/>
      <c r="E35" s="876"/>
      <c r="F35" s="877"/>
      <c r="G35" s="877"/>
      <c r="H35" s="1911"/>
      <c r="I35" s="1912"/>
      <c r="J35" s="1913"/>
      <c r="K35" s="877"/>
      <c r="L35" s="876"/>
      <c r="M35" s="1907"/>
      <c r="N35" s="1907"/>
      <c r="O35" s="1907"/>
      <c r="P35" s="877"/>
      <c r="Q35" s="876"/>
      <c r="R35" s="877"/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/>
      <c r="D36" s="142"/>
      <c r="E36" s="327"/>
      <c r="F36" s="142"/>
      <c r="G36" s="142"/>
      <c r="H36" s="44"/>
      <c r="I36" s="1918"/>
      <c r="J36" s="337"/>
      <c r="K36" s="142"/>
      <c r="L36" s="327"/>
      <c r="M36" s="1039"/>
      <c r="N36" s="1039"/>
      <c r="O36" s="1039"/>
      <c r="P36" s="142"/>
      <c r="Q36" s="327"/>
      <c r="R36" s="142"/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/>
      <c r="D37" s="330"/>
      <c r="E37" s="4034"/>
      <c r="F37" s="330"/>
      <c r="G37" s="4089"/>
      <c r="H37" s="4025"/>
      <c r="I37" s="4064"/>
      <c r="J37" s="4024"/>
      <c r="K37" s="330"/>
      <c r="L37" s="4034"/>
      <c r="M37" s="1973"/>
      <c r="N37" s="1973"/>
      <c r="O37" s="1973"/>
      <c r="P37" s="330"/>
      <c r="Q37" s="4034"/>
      <c r="R37" s="330"/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0</v>
      </c>
      <c r="C38" s="4034"/>
      <c r="D38" s="330"/>
      <c r="E38" s="4034"/>
      <c r="F38" s="330"/>
      <c r="G38" s="4089"/>
      <c r="H38" s="4025"/>
      <c r="I38" s="4064"/>
      <c r="J38" s="4024"/>
      <c r="K38" s="330"/>
      <c r="L38" s="4034"/>
      <c r="M38" s="1973"/>
      <c r="N38" s="1973"/>
      <c r="O38" s="1973"/>
      <c r="P38" s="330"/>
      <c r="Q38" s="4034"/>
      <c r="R38" s="330"/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/>
      <c r="D39" s="330"/>
      <c r="E39" s="4034"/>
      <c r="F39" s="330"/>
      <c r="G39" s="4089"/>
      <c r="H39" s="4025"/>
      <c r="I39" s="4064"/>
      <c r="J39" s="4024"/>
      <c r="K39" s="330"/>
      <c r="L39" s="4034"/>
      <c r="M39" s="1973"/>
      <c r="N39" s="1973"/>
      <c r="O39" s="1973"/>
      <c r="P39" s="330"/>
      <c r="Q39" s="4034"/>
      <c r="R39" s="330"/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0</v>
      </c>
      <c r="C40" s="4034"/>
      <c r="D40" s="330"/>
      <c r="E40" s="4034"/>
      <c r="F40" s="330"/>
      <c r="G40" s="330"/>
      <c r="H40" s="4025"/>
      <c r="I40" s="4064"/>
      <c r="J40" s="4024"/>
      <c r="K40" s="330"/>
      <c r="L40" s="4034"/>
      <c r="M40" s="1973"/>
      <c r="N40" s="1973"/>
      <c r="O40" s="1973"/>
      <c r="P40" s="330"/>
      <c r="Q40" s="4034"/>
      <c r="R40" s="330"/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/>
      <c r="D41" s="330"/>
      <c r="E41" s="4034"/>
      <c r="F41" s="330"/>
      <c r="G41" s="330"/>
      <c r="H41" s="4025"/>
      <c r="I41" s="4064"/>
      <c r="J41" s="4024"/>
      <c r="K41" s="330"/>
      <c r="L41" s="4034"/>
      <c r="M41" s="1973"/>
      <c r="N41" s="1973"/>
      <c r="O41" s="1973"/>
      <c r="P41" s="330"/>
      <c r="Q41" s="4034"/>
      <c r="R41" s="330"/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/>
      <c r="D42" s="330"/>
      <c r="E42" s="4034"/>
      <c r="F42" s="330"/>
      <c r="G42" s="330"/>
      <c r="H42" s="4025"/>
      <c r="I42" s="4064"/>
      <c r="J42" s="4024"/>
      <c r="K42" s="330"/>
      <c r="L42" s="4034"/>
      <c r="M42" s="1973"/>
      <c r="N42" s="1973"/>
      <c r="O42" s="1973"/>
      <c r="P42" s="330"/>
      <c r="Q42" s="4034"/>
      <c r="R42" s="330"/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/>
      <c r="D43" s="877"/>
      <c r="E43" s="876"/>
      <c r="F43" s="877"/>
      <c r="G43" s="877"/>
      <c r="H43" s="1911"/>
      <c r="I43" s="1953"/>
      <c r="J43" s="1913"/>
      <c r="K43" s="877"/>
      <c r="L43" s="876"/>
      <c r="M43" s="1907"/>
      <c r="N43" s="1907"/>
      <c r="O43" s="1907"/>
      <c r="P43" s="877"/>
      <c r="Q43" s="876"/>
      <c r="R43" s="877"/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/>
      <c r="D45" s="330"/>
      <c r="E45" s="4034"/>
      <c r="F45" s="330"/>
      <c r="G45" s="330"/>
      <c r="H45" s="4025"/>
      <c r="I45" s="332"/>
      <c r="J45" s="4024"/>
      <c r="K45" s="330"/>
      <c r="L45" s="4034"/>
      <c r="M45" s="1973"/>
      <c r="N45" s="1973"/>
      <c r="O45" s="1973"/>
      <c r="P45" s="330"/>
      <c r="Q45" s="4034"/>
      <c r="R45" s="330"/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/>
      <c r="D46" s="330"/>
      <c r="E46" s="4034"/>
      <c r="F46" s="330"/>
      <c r="G46" s="330"/>
      <c r="H46" s="4025"/>
      <c r="I46" s="332"/>
      <c r="J46" s="4024"/>
      <c r="K46" s="330"/>
      <c r="L46" s="4034"/>
      <c r="M46" s="1973"/>
      <c r="N46" s="1973"/>
      <c r="O46" s="1973"/>
      <c r="P46" s="330"/>
      <c r="Q46" s="4034"/>
      <c r="R46" s="330"/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/>
      <c r="D47" s="330"/>
      <c r="E47" s="4034"/>
      <c r="F47" s="330"/>
      <c r="G47" s="330"/>
      <c r="H47" s="4025"/>
      <c r="I47" s="332"/>
      <c r="J47" s="4024"/>
      <c r="K47" s="330"/>
      <c r="L47" s="4034"/>
      <c r="M47" s="1973"/>
      <c r="N47" s="1973"/>
      <c r="O47" s="1973"/>
      <c r="P47" s="330"/>
      <c r="Q47" s="4034"/>
      <c r="R47" s="330"/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/>
      <c r="D48" s="330"/>
      <c r="E48" s="4034"/>
      <c r="F48" s="330"/>
      <c r="G48" s="330"/>
      <c r="H48" s="4025"/>
      <c r="I48" s="332"/>
      <c r="J48" s="4024"/>
      <c r="K48" s="330"/>
      <c r="L48" s="4034"/>
      <c r="M48" s="1973"/>
      <c r="N48" s="1973"/>
      <c r="O48" s="1973"/>
      <c r="P48" s="330"/>
      <c r="Q48" s="4034"/>
      <c r="R48" s="330"/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/>
      <c r="D51" s="877"/>
      <c r="E51" s="876"/>
      <c r="F51" s="877"/>
      <c r="G51" s="877"/>
      <c r="H51" s="1911"/>
      <c r="I51" s="1953"/>
      <c r="J51" s="1913"/>
      <c r="K51" s="877"/>
      <c r="L51" s="876"/>
      <c r="M51" s="1907"/>
      <c r="N51" s="1907"/>
      <c r="O51" s="1907"/>
      <c r="P51" s="877"/>
      <c r="Q51" s="876"/>
      <c r="R51" s="877"/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0</v>
      </c>
      <c r="C52" s="4289">
        <f>SUM(C53:C57)</f>
        <v>0</v>
      </c>
      <c r="D52" s="4290">
        <f>SUM(D53:D57)</f>
        <v>0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0</v>
      </c>
      <c r="C53" s="327"/>
      <c r="D53" s="142"/>
      <c r="E53" s="334"/>
      <c r="F53" s="1012"/>
      <c r="G53" s="211"/>
      <c r="H53" s="1919"/>
      <c r="I53" s="1016"/>
      <c r="J53" s="3126"/>
      <c r="K53" s="142"/>
      <c r="L53" s="327"/>
      <c r="M53" s="1039"/>
      <c r="N53" s="1039"/>
      <c r="O53" s="1039"/>
      <c r="P53" s="905"/>
      <c r="Q53" s="44"/>
      <c r="R53" s="905"/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0</v>
      </c>
      <c r="C54" s="327"/>
      <c r="D54" s="2003"/>
      <c r="E54" s="4030"/>
      <c r="F54" s="2002"/>
      <c r="G54" s="1978"/>
      <c r="H54" s="1977"/>
      <c r="I54" s="2055"/>
      <c r="J54" s="4024"/>
      <c r="K54" s="330"/>
      <c r="L54" s="4034"/>
      <c r="M54" s="1973"/>
      <c r="N54" s="1973"/>
      <c r="O54" s="1973"/>
      <c r="P54" s="2003"/>
      <c r="Q54" s="4025"/>
      <c r="R54" s="2003"/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0</v>
      </c>
      <c r="C55" s="4034"/>
      <c r="D55" s="2003"/>
      <c r="E55" s="4030"/>
      <c r="F55" s="2002"/>
      <c r="G55" s="1978"/>
      <c r="H55" s="1977"/>
      <c r="I55" s="2055"/>
      <c r="J55" s="4024"/>
      <c r="K55" s="330"/>
      <c r="L55" s="4034"/>
      <c r="M55" s="1973"/>
      <c r="N55" s="1973"/>
      <c r="O55" s="1973"/>
      <c r="P55" s="2003"/>
      <c r="Q55" s="4025"/>
      <c r="R55" s="2003"/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0</v>
      </c>
      <c r="C56" s="4034"/>
      <c r="D56" s="2003"/>
      <c r="E56" s="334"/>
      <c r="F56" s="1012"/>
      <c r="G56" s="211"/>
      <c r="H56" s="1919"/>
      <c r="I56" s="1016"/>
      <c r="J56" s="4024"/>
      <c r="K56" s="330"/>
      <c r="L56" s="4034"/>
      <c r="M56" s="1973"/>
      <c r="N56" s="1973"/>
      <c r="O56" s="1973"/>
      <c r="P56" s="2003"/>
      <c r="Q56" s="4025"/>
      <c r="R56" s="2003"/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/>
      <c r="D57" s="2009"/>
      <c r="E57" s="1905"/>
      <c r="F57" s="2021"/>
      <c r="G57" s="2020"/>
      <c r="H57" s="1909"/>
      <c r="I57" s="1910"/>
      <c r="J57" s="1913"/>
      <c r="K57" s="877"/>
      <c r="L57" s="876"/>
      <c r="M57" s="1907"/>
      <c r="N57" s="1907"/>
      <c r="O57" s="1907"/>
      <c r="P57" s="2009"/>
      <c r="Q57" s="1911"/>
      <c r="R57" s="2009"/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1" t="s">
        <v>2235</v>
      </c>
      <c r="B58" s="6931"/>
      <c r="C58" s="6931"/>
      <c r="D58" s="6931"/>
      <c r="E58" s="6931"/>
      <c r="F58" s="6931"/>
      <c r="G58" s="6931"/>
      <c r="H58" s="6931"/>
      <c r="I58" s="6931"/>
      <c r="J58" s="6931"/>
      <c r="K58" s="6931"/>
      <c r="L58" s="6931"/>
      <c r="M58" s="6931"/>
      <c r="N58" s="6931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837" t="s">
        <v>2237</v>
      </c>
      <c r="B60" s="6837" t="s">
        <v>77</v>
      </c>
      <c r="C60" s="6848" t="s">
        <v>2238</v>
      </c>
      <c r="D60" s="6842"/>
      <c r="E60" s="6842"/>
      <c r="F60" s="6842"/>
      <c r="G60" s="6842"/>
      <c r="H60" s="6842"/>
      <c r="I60" s="6842"/>
      <c r="J60" s="6842"/>
      <c r="K60" s="6842"/>
      <c r="L60" s="6843"/>
      <c r="M60" s="6243" t="s">
        <v>2239</v>
      </c>
      <c r="N60" s="6848" t="s">
        <v>2240</v>
      </c>
      <c r="O60" s="6842"/>
      <c r="P60" s="6842"/>
      <c r="Q60" s="6842"/>
      <c r="R60" s="6842"/>
      <c r="S60" s="6842"/>
      <c r="T60" s="6842"/>
      <c r="U60" s="6842"/>
      <c r="V60" s="6842"/>
      <c r="W60" s="6842"/>
      <c r="X60" s="4302"/>
    </row>
    <row r="61" spans="1:99" ht="42" x14ac:dyDescent="0.25">
      <c r="A61" s="6471"/>
      <c r="B61" s="6471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87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/>
      <c r="D62" s="960"/>
      <c r="E62" s="960"/>
      <c r="F62" s="960"/>
      <c r="G62" s="4074"/>
      <c r="H62" s="960"/>
      <c r="I62" s="960"/>
      <c r="J62" s="4074"/>
      <c r="K62" s="960"/>
      <c r="L62" s="4073"/>
      <c r="M62" s="4051"/>
      <c r="N62" s="4305">
        <f>SUM(O62:P62)</f>
        <v>0</v>
      </c>
      <c r="O62" s="4074"/>
      <c r="P62" s="892"/>
      <c r="Q62" s="3126"/>
      <c r="R62" s="960"/>
      <c r="S62" s="960"/>
      <c r="T62" s="960"/>
      <c r="U62" s="960"/>
      <c r="V62" s="960"/>
      <c r="W62" s="4051"/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6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6"/>
        <v>0</v>
      </c>
      <c r="O64" s="4025"/>
      <c r="P64" s="332"/>
      <c r="Q64" s="4024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0</v>
      </c>
      <c r="C65" s="1973"/>
      <c r="D65" s="1973"/>
      <c r="E65" s="1973"/>
      <c r="F65" s="1973"/>
      <c r="G65" s="4025"/>
      <c r="H65" s="1973"/>
      <c r="I65" s="1973"/>
      <c r="J65" s="4025"/>
      <c r="K65" s="1973"/>
      <c r="L65" s="4064"/>
      <c r="M65" s="330"/>
      <c r="N65" s="199">
        <f>SUM(O65:P65)</f>
        <v>0</v>
      </c>
      <c r="O65" s="4025"/>
      <c r="P65" s="332"/>
      <c r="Q65" s="4024"/>
      <c r="R65" s="1973"/>
      <c r="S65" s="1973"/>
      <c r="T65" s="1973"/>
      <c r="U65" s="1973"/>
      <c r="V65" s="1973"/>
      <c r="W65" s="330"/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/>
      <c r="D66" s="1973"/>
      <c r="E66" s="1973"/>
      <c r="F66" s="1973"/>
      <c r="G66" s="4025"/>
      <c r="H66" s="1973"/>
      <c r="I66" s="1973"/>
      <c r="J66" s="4025"/>
      <c r="K66" s="1973"/>
      <c r="L66" s="4064"/>
      <c r="M66" s="330"/>
      <c r="N66" s="4029">
        <f>SUM(O66:P66)</f>
        <v>0</v>
      </c>
      <c r="O66" s="4025"/>
      <c r="P66" s="332"/>
      <c r="Q66" s="4024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/>
      <c r="M67" s="330"/>
      <c r="N67" s="199">
        <f>SUM(O67:P67)</f>
        <v>0</v>
      </c>
      <c r="O67" s="4025"/>
      <c r="P67" s="332"/>
      <c r="Q67" s="4024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/>
      <c r="D68" s="1973"/>
      <c r="E68" s="1973"/>
      <c r="F68" s="1973"/>
      <c r="G68" s="4025"/>
      <c r="H68" s="1973"/>
      <c r="I68" s="1973"/>
      <c r="J68" s="4025"/>
      <c r="K68" s="1973"/>
      <c r="L68" s="4064"/>
      <c r="M68" s="330"/>
      <c r="N68" s="199">
        <f t="shared" si="26"/>
        <v>0</v>
      </c>
      <c r="O68" s="4025"/>
      <c r="P68" s="332"/>
      <c r="Q68" s="4024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6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64"/>
      <c r="M70" s="330"/>
      <c r="N70" s="4029">
        <f t="shared" si="26"/>
        <v>0</v>
      </c>
      <c r="O70" s="4025"/>
      <c r="P70" s="332"/>
      <c r="Q70" s="4024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0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0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0</v>
      </c>
      <c r="M74" s="4311">
        <f>SUM(M62:M73)</f>
        <v>0</v>
      </c>
      <c r="N74" s="4281">
        <f>SUM(O74:P74)</f>
        <v>0</v>
      </c>
      <c r="O74" s="4311">
        <f>SUM(O62:O73)</f>
        <v>0</v>
      </c>
      <c r="P74" s="4312">
        <f t="shared" ref="P74:W74" si="44">SUM(P62:P73)</f>
        <v>0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905" t="s">
        <v>2263</v>
      </c>
      <c r="B75" s="6905"/>
      <c r="C75" s="6905"/>
      <c r="D75" s="6905"/>
      <c r="E75" s="6905"/>
      <c r="F75" s="6905"/>
      <c r="G75" s="6905"/>
      <c r="H75" s="6905"/>
      <c r="I75" s="6905"/>
      <c r="J75" s="6905"/>
      <c r="K75" s="6905"/>
      <c r="L75" s="6905"/>
      <c r="M75" s="6941"/>
      <c r="N75" s="6941"/>
    </row>
    <row r="76" spans="1:97" ht="15" customHeight="1" x14ac:dyDescent="0.25">
      <c r="A76" s="5776" t="s">
        <v>2264</v>
      </c>
      <c r="B76" s="5755" t="s">
        <v>2265</v>
      </c>
      <c r="C76" s="6848" t="s">
        <v>2240</v>
      </c>
      <c r="D76" s="6842"/>
      <c r="E76" s="6842"/>
      <c r="F76" s="6842"/>
      <c r="G76" s="6842"/>
      <c r="H76" s="6842"/>
      <c r="I76" s="6842"/>
      <c r="J76" s="6842"/>
      <c r="K76" s="6842"/>
      <c r="L76" s="6843"/>
      <c r="M76" s="6842" t="s">
        <v>2266</v>
      </c>
      <c r="N76" s="6842"/>
      <c r="O76" s="6842"/>
      <c r="P76" s="6842"/>
      <c r="Q76" s="6842"/>
      <c r="R76" s="6849"/>
    </row>
    <row r="77" spans="1:97" ht="37.5" customHeight="1" x14ac:dyDescent="0.25">
      <c r="A77" s="6466"/>
      <c r="B77" s="6471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1" t="s">
        <v>2284</v>
      </c>
      <c r="B93" s="6931"/>
      <c r="C93" s="6931"/>
      <c r="D93" s="6931"/>
      <c r="E93" s="6931"/>
      <c r="F93" s="6931"/>
      <c r="G93" s="6931"/>
      <c r="H93" s="6931"/>
      <c r="I93" s="6931"/>
      <c r="J93" s="6931"/>
      <c r="K93" s="6931"/>
      <c r="L93" s="6931"/>
      <c r="M93" s="6931"/>
      <c r="N93" s="6931"/>
    </row>
    <row r="94" spans="1:97" ht="18" customHeight="1" x14ac:dyDescent="0.25">
      <c r="A94" s="6911" t="s">
        <v>2285</v>
      </c>
      <c r="B94" s="6911"/>
      <c r="C94" s="6911"/>
      <c r="D94" s="6911"/>
      <c r="E94" s="6911"/>
      <c r="F94" s="6911"/>
      <c r="G94" s="6911"/>
      <c r="H94" s="6911"/>
      <c r="I94" s="6911"/>
      <c r="J94" s="6931"/>
      <c r="K94" s="6931"/>
      <c r="L94" s="6931"/>
      <c r="M94" s="6931"/>
      <c r="N94" s="6931"/>
    </row>
    <row r="95" spans="1:97" ht="15" customHeight="1" x14ac:dyDescent="0.25">
      <c r="A95" s="5755" t="s">
        <v>2237</v>
      </c>
      <c r="B95" s="5759" t="s">
        <v>77</v>
      </c>
      <c r="C95" s="6929" t="s">
        <v>2286</v>
      </c>
      <c r="D95" s="6940" t="s">
        <v>2287</v>
      </c>
      <c r="E95" s="6947" t="s">
        <v>2288</v>
      </c>
      <c r="F95" s="6940" t="s">
        <v>2289</v>
      </c>
      <c r="G95" s="6940" t="s">
        <v>2290</v>
      </c>
      <c r="H95" s="6940" t="s">
        <v>2291</v>
      </c>
      <c r="I95" s="6242" t="s">
        <v>2292</v>
      </c>
      <c r="J95" s="6937" t="s">
        <v>2239</v>
      </c>
      <c r="K95" s="6848" t="s">
        <v>2240</v>
      </c>
      <c r="L95" s="6842"/>
      <c r="M95" s="6842"/>
      <c r="N95" s="6842"/>
      <c r="O95" s="6842"/>
      <c r="P95" s="6842"/>
      <c r="Q95" s="6842"/>
      <c r="R95" s="6842"/>
      <c r="S95" s="6842"/>
      <c r="T95" s="6849"/>
    </row>
    <row r="96" spans="1:97" ht="31.5" customHeight="1" x14ac:dyDescent="0.25">
      <c r="A96" s="6471"/>
      <c r="B96" s="6687"/>
      <c r="C96" s="6483"/>
      <c r="D96" s="5818"/>
      <c r="E96" s="6508"/>
      <c r="F96" s="5818"/>
      <c r="G96" s="5818"/>
      <c r="H96" s="5818"/>
      <c r="I96" s="6467"/>
      <c r="J96" s="6669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911" t="s">
        <v>2296</v>
      </c>
      <c r="B110" s="6911"/>
      <c r="C110" s="6931"/>
      <c r="D110" s="6931"/>
      <c r="E110" s="6931"/>
      <c r="F110" s="6931"/>
      <c r="G110" s="6931"/>
      <c r="H110" s="6931"/>
      <c r="I110" s="6931"/>
      <c r="J110" s="6931"/>
      <c r="K110" s="6931"/>
      <c r="L110" s="6931"/>
      <c r="M110" s="6931"/>
      <c r="N110" s="6931"/>
    </row>
    <row r="111" spans="1:97" ht="15" customHeight="1" x14ac:dyDescent="0.25">
      <c r="A111" s="6853" t="s">
        <v>2264</v>
      </c>
      <c r="B111" s="6837" t="s">
        <v>2265</v>
      </c>
      <c r="C111" s="6848" t="s">
        <v>2240</v>
      </c>
      <c r="D111" s="6842"/>
      <c r="E111" s="6842"/>
      <c r="F111" s="6842"/>
      <c r="G111" s="6842"/>
      <c r="H111" s="6842"/>
      <c r="I111" s="6842"/>
      <c r="J111" s="6842"/>
      <c r="K111" s="6842"/>
      <c r="L111" s="6849"/>
      <c r="M111" s="6842" t="s">
        <v>2266</v>
      </c>
      <c r="N111" s="6842"/>
      <c r="O111" s="6842"/>
      <c r="P111" s="6842"/>
      <c r="Q111" s="6842"/>
      <c r="R111" s="6849"/>
    </row>
    <row r="112" spans="1:97" ht="42" x14ac:dyDescent="0.25">
      <c r="A112" s="6466"/>
      <c r="B112" s="6471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0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LAUTARO (09108)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</row>
    <row r="4" spans="1:31" x14ac:dyDescent="0.25">
      <c r="A4" s="50" t="str">
        <f>CONCATENATE("MES: ",NOMBRE!B6, " (",NOMBRE!C6,NOMBRE!D6,")")</f>
        <v>MES: ENERO (01)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98" t="s">
        <v>2299</v>
      </c>
      <c r="B6" s="6998"/>
      <c r="C6" s="6998"/>
      <c r="D6" s="6998"/>
      <c r="E6" s="6998"/>
      <c r="F6" s="6998"/>
      <c r="G6" s="6998"/>
      <c r="H6" s="6998"/>
      <c r="I6" s="6998"/>
      <c r="J6" s="6998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99" t="s">
        <v>2301</v>
      </c>
      <c r="B9" s="7001" t="s">
        <v>2302</v>
      </c>
      <c r="C9" s="7004" t="s">
        <v>2303</v>
      </c>
      <c r="D9" s="7004" t="s">
        <v>2304</v>
      </c>
      <c r="E9" s="7004" t="s">
        <v>2305</v>
      </c>
      <c r="F9" s="6628" t="s">
        <v>4355</v>
      </c>
      <c r="G9" s="7005" t="s">
        <v>2306</v>
      </c>
      <c r="H9" s="7006"/>
      <c r="I9" s="7006"/>
      <c r="J9" s="7006"/>
      <c r="K9" s="7006"/>
      <c r="L9" s="7006"/>
      <c r="M9" s="7006"/>
      <c r="N9" s="7006"/>
      <c r="O9" s="7006"/>
      <c r="P9" s="7006"/>
      <c r="Q9" s="7006"/>
      <c r="R9" s="7006"/>
      <c r="S9" s="7006"/>
      <c r="T9" s="7006"/>
      <c r="U9" s="7006"/>
      <c r="V9" s="7006"/>
      <c r="W9" s="7006"/>
      <c r="X9" s="7006"/>
      <c r="Y9" s="7007"/>
      <c r="Z9" s="7018" t="s">
        <v>2307</v>
      </c>
      <c r="AA9" s="7018"/>
      <c r="AB9" s="7018"/>
      <c r="AC9" s="7018"/>
      <c r="AD9" s="7018"/>
      <c r="AE9" s="7019"/>
    </row>
    <row r="10" spans="1:31" ht="15" customHeight="1" x14ac:dyDescent="0.25">
      <c r="A10" s="6999"/>
      <c r="B10" s="7002"/>
      <c r="C10" s="6777"/>
      <c r="D10" s="6777"/>
      <c r="E10" s="6777"/>
      <c r="F10" s="6757"/>
      <c r="G10" s="7020" t="s">
        <v>4356</v>
      </c>
      <c r="H10" s="6627"/>
      <c r="I10" s="6627"/>
      <c r="J10" s="6628"/>
      <c r="K10" s="7020" t="s">
        <v>4357</v>
      </c>
      <c r="L10" s="6627"/>
      <c r="M10" s="6627"/>
      <c r="N10" s="6627"/>
      <c r="O10" s="6628"/>
      <c r="P10" s="7020" t="s">
        <v>4358</v>
      </c>
      <c r="Q10" s="6627"/>
      <c r="R10" s="6627"/>
      <c r="S10" s="6627"/>
      <c r="T10" s="6628"/>
      <c r="U10" s="7020" t="s">
        <v>4359</v>
      </c>
      <c r="V10" s="6627"/>
      <c r="W10" s="6627"/>
      <c r="X10" s="6627"/>
      <c r="Y10" s="6784"/>
      <c r="Z10" s="6627" t="s">
        <v>4360</v>
      </c>
      <c r="AA10" s="6627"/>
      <c r="AB10" s="6628"/>
      <c r="AC10" s="7020" t="s">
        <v>4361</v>
      </c>
      <c r="AD10" s="6627"/>
      <c r="AE10" s="6628"/>
    </row>
    <row r="11" spans="1:31" x14ac:dyDescent="0.25">
      <c r="A11" s="6999"/>
      <c r="B11" s="7002"/>
      <c r="C11" s="6777"/>
      <c r="D11" s="6777"/>
      <c r="E11" s="6777"/>
      <c r="F11" s="6757"/>
      <c r="G11" s="6758"/>
      <c r="H11" s="6629"/>
      <c r="I11" s="6629"/>
      <c r="J11" s="6696"/>
      <c r="K11" s="6758"/>
      <c r="L11" s="6629"/>
      <c r="M11" s="6629"/>
      <c r="N11" s="6629"/>
      <c r="O11" s="6696"/>
      <c r="P11" s="6758"/>
      <c r="Q11" s="6629"/>
      <c r="R11" s="6629"/>
      <c r="S11" s="6629"/>
      <c r="T11" s="6696"/>
      <c r="U11" s="6758"/>
      <c r="V11" s="6629"/>
      <c r="W11" s="6629"/>
      <c r="X11" s="6629"/>
      <c r="Y11" s="6786"/>
      <c r="Z11" s="6629"/>
      <c r="AA11" s="6629"/>
      <c r="AB11" s="6696"/>
      <c r="AC11" s="6758"/>
      <c r="AD11" s="6629"/>
      <c r="AE11" s="6696"/>
    </row>
    <row r="12" spans="1:31" ht="21" x14ac:dyDescent="0.25">
      <c r="A12" s="7000"/>
      <c r="B12" s="7003"/>
      <c r="C12" s="5815"/>
      <c r="D12" s="5815"/>
      <c r="E12" s="5815"/>
      <c r="F12" s="6696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71" t="s">
        <v>2319</v>
      </c>
      <c r="B29" s="6983"/>
      <c r="C29" s="7008" t="s">
        <v>77</v>
      </c>
      <c r="D29" s="6951" t="s">
        <v>29</v>
      </c>
      <c r="E29" s="6952"/>
      <c r="F29" s="6952"/>
      <c r="G29" s="6953"/>
      <c r="H29" s="6948" t="s">
        <v>2328</v>
      </c>
      <c r="I29" s="6949"/>
      <c r="J29" s="6949"/>
      <c r="K29" s="6949"/>
      <c r="L29" s="6949"/>
      <c r="M29" s="6950"/>
      <c r="N29" s="7016" t="s">
        <v>2409</v>
      </c>
      <c r="O29" s="7017"/>
    </row>
    <row r="30" spans="1:65" ht="21" x14ac:dyDescent="0.25">
      <c r="A30" s="6972"/>
      <c r="B30" s="6985"/>
      <c r="C30" s="7009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7010" t="s">
        <v>761</v>
      </c>
      <c r="B31" s="7011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7012" t="s">
        <v>2324</v>
      </c>
      <c r="B32" s="7013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7012" t="s">
        <v>2325</v>
      </c>
      <c r="B33" s="7013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7014" t="s">
        <v>818</v>
      </c>
      <c r="B34" s="7015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6963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6964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6965" t="s">
        <v>2335</v>
      </c>
      <c r="B37" s="6966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6974" t="s">
        <v>219</v>
      </c>
      <c r="B61" s="6967" t="s">
        <v>2354</v>
      </c>
      <c r="C61" s="6967"/>
      <c r="D61" s="6968"/>
      <c r="E61" s="6969" t="s">
        <v>2355</v>
      </c>
      <c r="F61" s="6954" t="s">
        <v>2356</v>
      </c>
      <c r="G61" s="6954" t="s">
        <v>2357</v>
      </c>
    </row>
    <row r="62" spans="1:7" ht="29.25" customHeight="1" x14ac:dyDescent="0.25">
      <c r="A62" s="6974"/>
      <c r="B62" s="4464" t="s">
        <v>2358</v>
      </c>
      <c r="C62" s="4465" t="s">
        <v>58</v>
      </c>
      <c r="D62" s="4466" t="s">
        <v>59</v>
      </c>
      <c r="E62" s="6687"/>
      <c r="F62" s="6954"/>
      <c r="G62" s="695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6957" t="s">
        <v>2374</v>
      </c>
      <c r="B77" s="6958"/>
      <c r="C77" s="6958"/>
      <c r="D77" s="6959"/>
      <c r="E77" s="6960"/>
      <c r="F77" s="4502"/>
      <c r="G77" s="4502"/>
      <c r="H77" s="4502"/>
      <c r="I77" s="4502"/>
    </row>
    <row r="78" spans="1:46" s="6" customFormat="1" ht="18" customHeight="1" x14ac:dyDescent="0.2">
      <c r="A78" s="6971" t="s">
        <v>285</v>
      </c>
      <c r="B78" s="6973" t="s">
        <v>2375</v>
      </c>
      <c r="C78" s="6971" t="s">
        <v>77</v>
      </c>
      <c r="D78" s="6970" t="s">
        <v>29</v>
      </c>
      <c r="E78" s="6970"/>
      <c r="F78" s="6970"/>
      <c r="G78" s="6970"/>
      <c r="H78" s="6970"/>
      <c r="I78" s="6970"/>
    </row>
    <row r="79" spans="1:46" ht="24.75" customHeight="1" x14ac:dyDescent="0.25">
      <c r="A79" s="6972"/>
      <c r="B79" s="6973"/>
      <c r="C79" s="697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6961" t="s">
        <v>2378</v>
      </c>
      <c r="B80" s="6962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6955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6956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6955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6956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83" t="s">
        <v>1635</v>
      </c>
      <c r="B86" s="6986" t="s">
        <v>2384</v>
      </c>
      <c r="C86" s="6983"/>
      <c r="D86" s="6986" t="s">
        <v>2385</v>
      </c>
      <c r="E86" s="6983"/>
      <c r="F86" s="6977" t="s">
        <v>2386</v>
      </c>
      <c r="G86" s="6978"/>
      <c r="H86" s="6978"/>
      <c r="I86" s="6979"/>
      <c r="J86" s="6977" t="s">
        <v>2387</v>
      </c>
      <c r="K86" s="6978"/>
      <c r="L86" s="6978"/>
      <c r="M86" s="6979"/>
      <c r="N86" s="6977" t="s">
        <v>2388</v>
      </c>
      <c r="O86" s="6978"/>
      <c r="P86" s="6978"/>
      <c r="Q86" s="6979"/>
    </row>
    <row r="87" spans="1:55" ht="15" customHeight="1" x14ac:dyDescent="0.25">
      <c r="A87" s="6984"/>
      <c r="B87" s="6987"/>
      <c r="C87" s="6985"/>
      <c r="D87" s="6987"/>
      <c r="E87" s="6985"/>
      <c r="F87" s="6977" t="s">
        <v>2389</v>
      </c>
      <c r="G87" s="6979"/>
      <c r="H87" s="6977" t="s">
        <v>2390</v>
      </c>
      <c r="I87" s="6979"/>
      <c r="J87" s="6977" t="s">
        <v>2389</v>
      </c>
      <c r="K87" s="6979"/>
      <c r="L87" s="6977" t="s">
        <v>2390</v>
      </c>
      <c r="M87" s="6979"/>
      <c r="N87" s="6977" t="s">
        <v>2389</v>
      </c>
      <c r="O87" s="6979"/>
      <c r="P87" s="6977" t="s">
        <v>2390</v>
      </c>
      <c r="Q87" s="6979"/>
    </row>
    <row r="88" spans="1:55" ht="27.75" customHeight="1" x14ac:dyDescent="0.25">
      <c r="A88" s="6985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0" t="s">
        <v>2397</v>
      </c>
      <c r="B103" s="6980"/>
      <c r="C103" s="6980"/>
      <c r="D103" s="6980"/>
      <c r="E103" s="6980"/>
      <c r="F103" s="6980"/>
      <c r="G103" s="6980"/>
    </row>
    <row r="104" spans="1:55" x14ac:dyDescent="0.25">
      <c r="A104" s="6981" t="s">
        <v>2398</v>
      </c>
      <c r="B104" s="6977" t="s">
        <v>2399</v>
      </c>
      <c r="C104" s="6978"/>
      <c r="D104" s="6978"/>
      <c r="E104" s="6978"/>
      <c r="F104" s="6978"/>
      <c r="G104" s="6979"/>
    </row>
    <row r="105" spans="1:55" ht="21" x14ac:dyDescent="0.25">
      <c r="A105" s="6982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88" t="s">
        <v>2409</v>
      </c>
      <c r="B116" s="6988" t="s">
        <v>28</v>
      </c>
      <c r="C116" s="6989" t="s">
        <v>29</v>
      </c>
      <c r="D116" s="6990"/>
      <c r="E116" s="6991"/>
      <c r="F116" s="6975" t="s">
        <v>457</v>
      </c>
      <c r="G116" s="6976"/>
    </row>
    <row r="117" spans="1:56" ht="21" x14ac:dyDescent="0.25">
      <c r="A117" s="6471"/>
      <c r="B117" s="6471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73" t="s">
        <v>2431</v>
      </c>
      <c r="B141" s="6979" t="s">
        <v>2358</v>
      </c>
      <c r="C141" s="6994" t="s">
        <v>2432</v>
      </c>
      <c r="D141" s="6994"/>
      <c r="E141" s="6994" t="s">
        <v>1349</v>
      </c>
      <c r="F141" s="6995"/>
      <c r="G141" s="6996" t="s">
        <v>2324</v>
      </c>
      <c r="H141" s="6954" t="s">
        <v>761</v>
      </c>
      <c r="I141" s="6997" t="s">
        <v>770</v>
      </c>
      <c r="J141" s="6992" t="s">
        <v>2323</v>
      </c>
    </row>
    <row r="142" spans="1:10" x14ac:dyDescent="0.25">
      <c r="A142" s="6973"/>
      <c r="B142" s="6979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96"/>
      <c r="H142" s="6954"/>
      <c r="I142" s="6997"/>
      <c r="J142" s="6993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58" zoomScaleNormal="100" workbookViewId="0">
      <selection activeCell="E63" sqref="E63:AO6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LAUTARO (09108)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2443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2" t="s">
        <v>2445</v>
      </c>
      <c r="B9" s="7059" t="s">
        <v>77</v>
      </c>
      <c r="C9" s="6493"/>
      <c r="D9" s="7051"/>
      <c r="E9" s="7062" t="s">
        <v>101</v>
      </c>
      <c r="F9" s="7098"/>
      <c r="G9" s="7098"/>
      <c r="H9" s="7098"/>
      <c r="I9" s="7098"/>
      <c r="J9" s="7098"/>
      <c r="K9" s="7098"/>
      <c r="L9" s="7098"/>
      <c r="M9" s="7098"/>
      <c r="N9" s="7098"/>
      <c r="O9" s="7098"/>
      <c r="P9" s="7098"/>
      <c r="Q9" s="7098"/>
      <c r="R9" s="7098"/>
      <c r="S9" s="7098"/>
      <c r="T9" s="7098"/>
      <c r="U9" s="7098"/>
      <c r="V9" s="7098"/>
      <c r="W9" s="7098"/>
      <c r="X9" s="7098"/>
      <c r="Y9" s="7098"/>
      <c r="Z9" s="7098"/>
      <c r="AA9" s="7098"/>
      <c r="AB9" s="7098"/>
      <c r="AC9" s="7098"/>
      <c r="AD9" s="7098"/>
      <c r="AE9" s="7098"/>
      <c r="AF9" s="7098"/>
      <c r="AG9" s="7098"/>
      <c r="AH9" s="7098"/>
      <c r="AI9" s="7098"/>
      <c r="AJ9" s="7098"/>
      <c r="AK9" s="7098"/>
      <c r="AL9" s="7098"/>
      <c r="AM9" s="7098"/>
      <c r="AN9" s="7099"/>
      <c r="AO9" s="7038" t="s">
        <v>36</v>
      </c>
      <c r="AP9" s="7037" t="s">
        <v>37</v>
      </c>
      <c r="AQ9" s="6969" t="s">
        <v>473</v>
      </c>
    </row>
    <row r="10" spans="1:86" s="19" customFormat="1" ht="15" customHeight="1" x14ac:dyDescent="0.15">
      <c r="A10" s="6063"/>
      <c r="B10" s="6632"/>
      <c r="C10" s="6496"/>
      <c r="D10" s="7000"/>
      <c r="E10" s="7021" t="s">
        <v>4407</v>
      </c>
      <c r="F10" s="7022"/>
      <c r="G10" s="7031" t="s">
        <v>2446</v>
      </c>
      <c r="H10" s="7022"/>
      <c r="I10" s="7031" t="s">
        <v>2447</v>
      </c>
      <c r="J10" s="7022"/>
      <c r="K10" s="6242" t="s">
        <v>94</v>
      </c>
      <c r="L10" s="6223"/>
      <c r="M10" s="7021" t="s">
        <v>44</v>
      </c>
      <c r="N10" s="7022"/>
      <c r="O10" s="6242" t="s">
        <v>45</v>
      </c>
      <c r="P10" s="6223"/>
      <c r="Q10" s="7031" t="s">
        <v>46</v>
      </c>
      <c r="R10" s="7022"/>
      <c r="S10" s="7031" t="s">
        <v>47</v>
      </c>
      <c r="T10" s="7022"/>
      <c r="U10" s="7031" t="s">
        <v>48</v>
      </c>
      <c r="V10" s="7022"/>
      <c r="W10" s="6223" t="s">
        <v>49</v>
      </c>
      <c r="X10" s="6223"/>
      <c r="Y10" s="7031" t="s">
        <v>50</v>
      </c>
      <c r="Z10" s="7022"/>
      <c r="AA10" s="6223" t="s">
        <v>51</v>
      </c>
      <c r="AB10" s="6223"/>
      <c r="AC10" s="7031" t="s">
        <v>52</v>
      </c>
      <c r="AD10" s="7022"/>
      <c r="AE10" s="6223" t="s">
        <v>53</v>
      </c>
      <c r="AF10" s="6223"/>
      <c r="AG10" s="7031" t="s">
        <v>54</v>
      </c>
      <c r="AH10" s="7022"/>
      <c r="AI10" s="6223" t="s">
        <v>55</v>
      </c>
      <c r="AJ10" s="6223"/>
      <c r="AK10" s="7031" t="s">
        <v>56</v>
      </c>
      <c r="AL10" s="7022"/>
      <c r="AM10" s="6223" t="s">
        <v>57</v>
      </c>
      <c r="AN10" s="7035"/>
      <c r="AO10" s="5766"/>
      <c r="AP10" s="6118"/>
      <c r="AQ10" s="5759"/>
    </row>
    <row r="11" spans="1:86" s="19" customFormat="1" ht="15" customHeight="1" x14ac:dyDescent="0.15">
      <c r="A11" s="6645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67"/>
      <c r="AP11" s="5818"/>
      <c r="AQ11" s="6687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0</v>
      </c>
      <c r="C14" s="963">
        <f t="shared" si="7"/>
        <v>0</v>
      </c>
      <c r="D14" s="964">
        <f t="shared" si="8"/>
        <v>0</v>
      </c>
      <c r="E14" s="965"/>
      <c r="F14" s="966"/>
      <c r="G14" s="965"/>
      <c r="H14" s="967"/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/>
      <c r="AC14" s="965"/>
      <c r="AD14" s="967"/>
      <c r="AE14" s="968"/>
      <c r="AF14" s="969"/>
      <c r="AG14" s="965"/>
      <c r="AH14" s="967"/>
      <c r="AI14" s="968"/>
      <c r="AJ14" s="969"/>
      <c r="AK14" s="965"/>
      <c r="AL14" s="967"/>
      <c r="AM14" s="970"/>
      <c r="AN14" s="971"/>
      <c r="AO14" s="972"/>
      <c r="AP14" s="973"/>
      <c r="AQ14" s="966"/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0</v>
      </c>
      <c r="C16" s="976">
        <f t="shared" si="7"/>
        <v>0</v>
      </c>
      <c r="D16" s="964">
        <f t="shared" si="8"/>
        <v>0</v>
      </c>
      <c r="E16" s="965"/>
      <c r="F16" s="966"/>
      <c r="G16" s="965"/>
      <c r="H16" s="967"/>
      <c r="I16" s="965"/>
      <c r="J16" s="967"/>
      <c r="K16" s="968"/>
      <c r="L16" s="969"/>
      <c r="M16" s="965"/>
      <c r="N16" s="967"/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/>
      <c r="AG16" s="965"/>
      <c r="AH16" s="967"/>
      <c r="AI16" s="968"/>
      <c r="AJ16" s="969"/>
      <c r="AK16" s="965"/>
      <c r="AL16" s="967"/>
      <c r="AM16" s="970"/>
      <c r="AN16" s="971"/>
      <c r="AO16" s="972"/>
      <c r="AP16" s="973"/>
      <c r="AQ16" s="966"/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0</v>
      </c>
      <c r="C23" s="996">
        <f>SUM(C12:C22)</f>
        <v>0</v>
      </c>
      <c r="D23" s="997">
        <f>SUM(D12:D22)</f>
        <v>0</v>
      </c>
      <c r="E23" s="998">
        <f>SUM(E12:E22)</f>
        <v>0</v>
      </c>
      <c r="F23" s="999">
        <f t="shared" ref="F23:AQ23" si="10">SUM(F12:F22)</f>
        <v>0</v>
      </c>
      <c r="G23" s="998">
        <f t="shared" si="10"/>
        <v>0</v>
      </c>
      <c r="H23" s="1000">
        <f t="shared" si="10"/>
        <v>0</v>
      </c>
      <c r="I23" s="998">
        <f t="shared" si="10"/>
        <v>0</v>
      </c>
      <c r="J23" s="1000">
        <f t="shared" si="10"/>
        <v>0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0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223" t="s">
        <v>2459</v>
      </c>
      <c r="B25" s="7022"/>
      <c r="C25" s="7059" t="s">
        <v>77</v>
      </c>
      <c r="D25" s="6493"/>
      <c r="E25" s="7051"/>
      <c r="F25" s="7027" t="s">
        <v>101</v>
      </c>
      <c r="G25" s="7028"/>
      <c r="H25" s="7028"/>
      <c r="I25" s="7028"/>
      <c r="J25" s="7028"/>
      <c r="K25" s="7028"/>
      <c r="L25" s="7028"/>
      <c r="M25" s="7028"/>
      <c r="N25" s="7028"/>
      <c r="O25" s="7028"/>
      <c r="P25" s="7028"/>
      <c r="Q25" s="7028"/>
      <c r="R25" s="7028"/>
      <c r="S25" s="7028"/>
      <c r="T25" s="7028"/>
      <c r="U25" s="7028"/>
      <c r="V25" s="7028"/>
      <c r="W25" s="7028"/>
      <c r="X25" s="7028"/>
      <c r="Y25" s="7028"/>
      <c r="Z25" s="7028"/>
      <c r="AA25" s="7028"/>
      <c r="AB25" s="7028"/>
      <c r="AC25" s="7028"/>
      <c r="AD25" s="7028"/>
      <c r="AE25" s="7028"/>
      <c r="AF25" s="7028"/>
      <c r="AG25" s="7028"/>
      <c r="AH25" s="7028"/>
      <c r="AI25" s="7028"/>
      <c r="AJ25" s="7028"/>
      <c r="AK25" s="7028"/>
      <c r="AL25" s="7028"/>
      <c r="AM25" s="7028"/>
      <c r="AN25" s="7028"/>
      <c r="AO25" s="7036"/>
      <c r="AP25" s="7038" t="s">
        <v>2460</v>
      </c>
      <c r="AQ25" s="7037" t="s">
        <v>36</v>
      </c>
      <c r="AR25" s="6969" t="s">
        <v>37</v>
      </c>
    </row>
    <row r="26" spans="1:86" s="19" customFormat="1" ht="15" customHeight="1" x14ac:dyDescent="0.15">
      <c r="A26" s="6686"/>
      <c r="B26" s="6063"/>
      <c r="C26" s="7100"/>
      <c r="D26" s="7058"/>
      <c r="E26" s="6999"/>
      <c r="F26" s="7021" t="s">
        <v>4407</v>
      </c>
      <c r="G26" s="7022"/>
      <c r="H26" s="7031" t="s">
        <v>2446</v>
      </c>
      <c r="I26" s="7022"/>
      <c r="J26" s="7031" t="s">
        <v>2447</v>
      </c>
      <c r="K26" s="7022"/>
      <c r="L26" s="7021" t="s">
        <v>94</v>
      </c>
      <c r="M26" s="7022"/>
      <c r="N26" s="7021" t="s">
        <v>44</v>
      </c>
      <c r="O26" s="7022"/>
      <c r="P26" s="7021" t="s">
        <v>45</v>
      </c>
      <c r="Q26" s="7022"/>
      <c r="R26" s="7031" t="s">
        <v>46</v>
      </c>
      <c r="S26" s="7022"/>
      <c r="T26" s="7031" t="s">
        <v>47</v>
      </c>
      <c r="U26" s="7022"/>
      <c r="V26" s="7031" t="s">
        <v>48</v>
      </c>
      <c r="W26" s="7022"/>
      <c r="X26" s="7031" t="s">
        <v>49</v>
      </c>
      <c r="Y26" s="7022"/>
      <c r="Z26" s="7031" t="s">
        <v>50</v>
      </c>
      <c r="AA26" s="7022"/>
      <c r="AB26" s="7031" t="s">
        <v>51</v>
      </c>
      <c r="AC26" s="7022"/>
      <c r="AD26" s="7031" t="s">
        <v>52</v>
      </c>
      <c r="AE26" s="7022"/>
      <c r="AF26" s="7031" t="s">
        <v>53</v>
      </c>
      <c r="AG26" s="7022"/>
      <c r="AH26" s="7031" t="s">
        <v>54</v>
      </c>
      <c r="AI26" s="7022"/>
      <c r="AJ26" s="7031" t="s">
        <v>55</v>
      </c>
      <c r="AK26" s="7022"/>
      <c r="AL26" s="7031" t="s">
        <v>56</v>
      </c>
      <c r="AM26" s="7022"/>
      <c r="AN26" s="6223" t="s">
        <v>57</v>
      </c>
      <c r="AO26" s="7035"/>
      <c r="AP26" s="5766"/>
      <c r="AQ26" s="6118"/>
      <c r="AR26" s="5759"/>
    </row>
    <row r="27" spans="1:86" s="19" customFormat="1" ht="15" customHeight="1" x14ac:dyDescent="0.15">
      <c r="A27" s="6481"/>
      <c r="B27" s="6645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67"/>
      <c r="AQ27" s="5818"/>
      <c r="AR27" s="6687"/>
    </row>
    <row r="28" spans="1:86" s="19" customFormat="1" ht="15" customHeight="1" x14ac:dyDescent="0.15">
      <c r="A28" s="7060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9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9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90" t="s">
        <v>2463</v>
      </c>
      <c r="B31" s="1010" t="s">
        <v>887</v>
      </c>
      <c r="C31" s="1019">
        <f t="shared" si="13"/>
        <v>0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820"/>
      <c r="B32" s="1015" t="s">
        <v>888</v>
      </c>
      <c r="C32" s="308">
        <f t="shared" si="13"/>
        <v>0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91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92" t="s">
        <v>2464</v>
      </c>
      <c r="B34" s="1010" t="s">
        <v>2465</v>
      </c>
      <c r="C34" s="1019">
        <f t="shared" si="13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3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93" t="s">
        <v>2467</v>
      </c>
      <c r="B36" s="7094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95" t="s">
        <v>2468</v>
      </c>
      <c r="B37" s="7096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73" t="s">
        <v>2469</v>
      </c>
      <c r="B38" s="7074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97" t="s">
        <v>2470</v>
      </c>
      <c r="B39" s="7096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75" t="s">
        <v>2471</v>
      </c>
      <c r="B40" s="6570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72" t="s">
        <v>77</v>
      </c>
      <c r="B41" s="7072"/>
      <c r="C41" s="998">
        <f t="shared" ref="C41:AP41" si="27">SUM(C28:C40)</f>
        <v>0</v>
      </c>
      <c r="D41" s="1005">
        <f t="shared" si="27"/>
        <v>0</v>
      </c>
      <c r="E41" s="999">
        <f t="shared" si="27"/>
        <v>0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0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0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0</v>
      </c>
      <c r="AQ41" s="1005">
        <f>SUM(AQ28:AQ40)</f>
        <v>0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79" t="s">
        <v>2459</v>
      </c>
      <c r="B43" s="7082" t="s">
        <v>77</v>
      </c>
      <c r="C43" s="7083"/>
      <c r="D43" s="7079"/>
      <c r="E43" s="7024" t="s">
        <v>101</v>
      </c>
      <c r="F43" s="7025"/>
      <c r="G43" s="7025"/>
      <c r="H43" s="7025"/>
      <c r="I43" s="7025"/>
      <c r="J43" s="7025"/>
      <c r="K43" s="7025"/>
      <c r="L43" s="7025"/>
      <c r="M43" s="7025"/>
      <c r="N43" s="7025"/>
      <c r="O43" s="7025"/>
      <c r="P43" s="7025"/>
      <c r="Q43" s="7025"/>
      <c r="R43" s="7025"/>
      <c r="S43" s="7025"/>
      <c r="T43" s="7025"/>
      <c r="U43" s="7025"/>
      <c r="V43" s="7025"/>
      <c r="W43" s="7025"/>
      <c r="X43" s="7025"/>
      <c r="Y43" s="7025"/>
      <c r="Z43" s="7025"/>
      <c r="AA43" s="7025"/>
      <c r="AB43" s="7025"/>
      <c r="AC43" s="7025"/>
      <c r="AD43" s="7025"/>
      <c r="AE43" s="7025"/>
      <c r="AF43" s="7025"/>
      <c r="AG43" s="7025"/>
      <c r="AH43" s="7025"/>
      <c r="AI43" s="7025"/>
      <c r="AJ43" s="7025"/>
      <c r="AK43" s="7025"/>
      <c r="AL43" s="7025"/>
      <c r="AM43" s="7025"/>
      <c r="AN43" s="7034"/>
      <c r="AO43" s="7086" t="s">
        <v>2473</v>
      </c>
      <c r="AP43" s="7087"/>
      <c r="AQ43" s="7032" t="s">
        <v>36</v>
      </c>
      <c r="AR43" s="6969" t="s">
        <v>37</v>
      </c>
    </row>
    <row r="44" spans="1:86" s="19" customFormat="1" ht="15" customHeight="1" x14ac:dyDescent="0.15">
      <c r="A44" s="7080"/>
      <c r="B44" s="7084"/>
      <c r="C44" s="7085"/>
      <c r="D44" s="7081"/>
      <c r="E44" s="7021" t="s">
        <v>4407</v>
      </c>
      <c r="F44" s="7022"/>
      <c r="G44" s="7031" t="s">
        <v>2446</v>
      </c>
      <c r="H44" s="7022"/>
      <c r="I44" s="7031" t="s">
        <v>2447</v>
      </c>
      <c r="J44" s="7022"/>
      <c r="K44" s="7031" t="s">
        <v>94</v>
      </c>
      <c r="L44" s="7022"/>
      <c r="M44" s="7031" t="s">
        <v>44</v>
      </c>
      <c r="N44" s="7022"/>
      <c r="O44" s="7031" t="s">
        <v>45</v>
      </c>
      <c r="P44" s="7022"/>
      <c r="Q44" s="7031" t="s">
        <v>46</v>
      </c>
      <c r="R44" s="7022"/>
      <c r="S44" s="7031" t="s">
        <v>47</v>
      </c>
      <c r="T44" s="7022"/>
      <c r="U44" s="7031" t="s">
        <v>48</v>
      </c>
      <c r="V44" s="7022"/>
      <c r="W44" s="7023" t="s">
        <v>49</v>
      </c>
      <c r="X44" s="6976"/>
      <c r="Y44" s="7031" t="s">
        <v>50</v>
      </c>
      <c r="Z44" s="7022"/>
      <c r="AA44" s="7031" t="s">
        <v>51</v>
      </c>
      <c r="AB44" s="7022"/>
      <c r="AC44" s="7031" t="s">
        <v>52</v>
      </c>
      <c r="AD44" s="7022"/>
      <c r="AE44" s="7031" t="s">
        <v>53</v>
      </c>
      <c r="AF44" s="7022"/>
      <c r="AG44" s="7031" t="s">
        <v>54</v>
      </c>
      <c r="AH44" s="7022"/>
      <c r="AI44" s="7031" t="s">
        <v>55</v>
      </c>
      <c r="AJ44" s="7022"/>
      <c r="AK44" s="7031" t="s">
        <v>56</v>
      </c>
      <c r="AL44" s="7022"/>
      <c r="AM44" s="6223" t="s">
        <v>57</v>
      </c>
      <c r="AN44" s="6223"/>
      <c r="AO44" s="7088"/>
      <c r="AP44" s="7089"/>
      <c r="AQ44" s="6850"/>
      <c r="AR44" s="5759"/>
    </row>
    <row r="45" spans="1:86" s="19" customFormat="1" ht="15" customHeight="1" x14ac:dyDescent="0.15">
      <c r="A45" s="7081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26"/>
      <c r="AR45" s="6687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2" t="s">
        <v>27</v>
      </c>
      <c r="B55" s="7031" t="s">
        <v>77</v>
      </c>
      <c r="C55" s="6223"/>
      <c r="D55" s="6223"/>
      <c r="E55" s="7024" t="s">
        <v>101</v>
      </c>
      <c r="F55" s="7025"/>
      <c r="G55" s="7025"/>
      <c r="H55" s="7025"/>
      <c r="I55" s="7025"/>
      <c r="J55" s="7025"/>
      <c r="K55" s="7025"/>
      <c r="L55" s="7025"/>
      <c r="M55" s="7025"/>
      <c r="N55" s="7025"/>
      <c r="O55" s="7025"/>
      <c r="P55" s="7025"/>
      <c r="Q55" s="7025"/>
      <c r="R55" s="7025"/>
      <c r="S55" s="7025"/>
      <c r="T55" s="7025"/>
      <c r="U55" s="7025"/>
      <c r="V55" s="7025"/>
      <c r="W55" s="7025"/>
      <c r="X55" s="7025"/>
      <c r="Y55" s="7025"/>
      <c r="Z55" s="7025"/>
      <c r="AA55" s="7025"/>
      <c r="AB55" s="7025"/>
      <c r="AC55" s="7025"/>
      <c r="AD55" s="7025"/>
      <c r="AE55" s="7025"/>
      <c r="AF55" s="7025"/>
      <c r="AG55" s="7025"/>
      <c r="AH55" s="7025"/>
      <c r="AI55" s="7025"/>
      <c r="AJ55" s="7025"/>
      <c r="AK55" s="7025"/>
      <c r="AL55" s="7025"/>
      <c r="AM55" s="7025"/>
      <c r="AN55" s="7034"/>
      <c r="AO55" s="7078" t="s">
        <v>597</v>
      </c>
    </row>
    <row r="56" spans="1:86" s="19" customFormat="1" ht="15" customHeight="1" x14ac:dyDescent="0.15">
      <c r="A56" s="6063"/>
      <c r="B56" s="6559"/>
      <c r="C56" s="6686"/>
      <c r="D56" s="6063"/>
      <c r="E56" s="7021" t="s">
        <v>4407</v>
      </c>
      <c r="F56" s="7022"/>
      <c r="G56" s="6223" t="s">
        <v>2446</v>
      </c>
      <c r="H56" s="6223"/>
      <c r="I56" s="7031" t="s">
        <v>2447</v>
      </c>
      <c r="J56" s="7022"/>
      <c r="K56" s="6223" t="s">
        <v>94</v>
      </c>
      <c r="L56" s="6223"/>
      <c r="M56" s="7031" t="s">
        <v>44</v>
      </c>
      <c r="N56" s="7022"/>
      <c r="O56" s="7031" t="s">
        <v>45</v>
      </c>
      <c r="P56" s="7022"/>
      <c r="Q56" s="7031" t="s">
        <v>46</v>
      </c>
      <c r="R56" s="7022"/>
      <c r="S56" s="7031" t="s">
        <v>47</v>
      </c>
      <c r="T56" s="7022"/>
      <c r="U56" s="6223" t="s">
        <v>48</v>
      </c>
      <c r="V56" s="7022"/>
      <c r="W56" s="7031" t="s">
        <v>49</v>
      </c>
      <c r="X56" s="7022"/>
      <c r="Y56" s="6223" t="s">
        <v>50</v>
      </c>
      <c r="Z56" s="6223"/>
      <c r="AA56" s="7031" t="s">
        <v>51</v>
      </c>
      <c r="AB56" s="7022"/>
      <c r="AC56" s="6223" t="s">
        <v>52</v>
      </c>
      <c r="AD56" s="6223"/>
      <c r="AE56" s="7031" t="s">
        <v>53</v>
      </c>
      <c r="AF56" s="7022"/>
      <c r="AG56" s="6223" t="s">
        <v>54</v>
      </c>
      <c r="AH56" s="6223"/>
      <c r="AI56" s="7031" t="s">
        <v>55</v>
      </c>
      <c r="AJ56" s="7022"/>
      <c r="AK56" s="6223" t="s">
        <v>56</v>
      </c>
      <c r="AL56" s="6223"/>
      <c r="AM56" s="7031" t="s">
        <v>57</v>
      </c>
      <c r="AN56" s="7035"/>
      <c r="AO56" s="7078"/>
    </row>
    <row r="57" spans="1:86" s="19" customFormat="1" ht="15" customHeight="1" x14ac:dyDescent="0.15">
      <c r="A57" s="6645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78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2" t="s">
        <v>27</v>
      </c>
      <c r="B60" s="7031" t="s">
        <v>77</v>
      </c>
      <c r="C60" s="6223"/>
      <c r="D60" s="7022"/>
      <c r="E60" s="7024" t="s">
        <v>101</v>
      </c>
      <c r="F60" s="7025"/>
      <c r="G60" s="7025"/>
      <c r="H60" s="7025"/>
      <c r="I60" s="7025"/>
      <c r="J60" s="7025"/>
      <c r="K60" s="7025"/>
      <c r="L60" s="7025"/>
      <c r="M60" s="7025"/>
      <c r="N60" s="7025"/>
      <c r="O60" s="7025"/>
      <c r="P60" s="7025"/>
      <c r="Q60" s="7025"/>
      <c r="R60" s="7025"/>
      <c r="S60" s="7025"/>
      <c r="T60" s="7025"/>
      <c r="U60" s="7025"/>
      <c r="V60" s="7025"/>
      <c r="W60" s="7025"/>
      <c r="X60" s="7025"/>
      <c r="Y60" s="7025"/>
      <c r="Z60" s="7025"/>
      <c r="AA60" s="7025"/>
      <c r="AB60" s="7025"/>
      <c r="AC60" s="7025"/>
      <c r="AD60" s="7025"/>
      <c r="AE60" s="7025"/>
      <c r="AF60" s="7025"/>
      <c r="AG60" s="7025"/>
      <c r="AH60" s="7025"/>
      <c r="AI60" s="7025"/>
      <c r="AJ60" s="7025"/>
      <c r="AK60" s="7025"/>
      <c r="AL60" s="7025"/>
      <c r="AM60" s="7025"/>
      <c r="AN60" s="7034"/>
      <c r="AO60" s="6969" t="s">
        <v>597</v>
      </c>
    </row>
    <row r="61" spans="1:86" s="19" customFormat="1" ht="15" customHeight="1" x14ac:dyDescent="0.15">
      <c r="A61" s="6063"/>
      <c r="B61" s="6559"/>
      <c r="C61" s="6686"/>
      <c r="D61" s="6063"/>
      <c r="E61" s="7021" t="s">
        <v>4407</v>
      </c>
      <c r="F61" s="7022"/>
      <c r="G61" s="7030" t="s">
        <v>2446</v>
      </c>
      <c r="H61" s="7030"/>
      <c r="I61" s="7023" t="s">
        <v>2447</v>
      </c>
      <c r="J61" s="6976"/>
      <c r="K61" s="7030" t="s">
        <v>94</v>
      </c>
      <c r="L61" s="7030"/>
      <c r="M61" s="7023" t="s">
        <v>44</v>
      </c>
      <c r="N61" s="6976"/>
      <c r="O61" s="6990" t="s">
        <v>45</v>
      </c>
      <c r="P61" s="7030"/>
      <c r="Q61" s="7031" t="s">
        <v>46</v>
      </c>
      <c r="R61" s="7022"/>
      <c r="S61" s="7031" t="s">
        <v>47</v>
      </c>
      <c r="T61" s="7022"/>
      <c r="U61" s="6223" t="s">
        <v>48</v>
      </c>
      <c r="V61" s="7022"/>
      <c r="W61" s="7030" t="s">
        <v>49</v>
      </c>
      <c r="X61" s="7030"/>
      <c r="Y61" s="7023" t="s">
        <v>50</v>
      </c>
      <c r="Z61" s="6976"/>
      <c r="AA61" s="7030" t="s">
        <v>51</v>
      </c>
      <c r="AB61" s="7030"/>
      <c r="AC61" s="7023" t="s">
        <v>52</v>
      </c>
      <c r="AD61" s="6976"/>
      <c r="AE61" s="7030" t="s">
        <v>53</v>
      </c>
      <c r="AF61" s="7030"/>
      <c r="AG61" s="7023" t="s">
        <v>54</v>
      </c>
      <c r="AH61" s="6976"/>
      <c r="AI61" s="7030" t="s">
        <v>55</v>
      </c>
      <c r="AJ61" s="7030"/>
      <c r="AK61" s="7023" t="s">
        <v>56</v>
      </c>
      <c r="AL61" s="6976"/>
      <c r="AM61" s="7023" t="s">
        <v>57</v>
      </c>
      <c r="AN61" s="7071"/>
      <c r="AO61" s="5759"/>
    </row>
    <row r="62" spans="1:86" s="19" customFormat="1" ht="15" customHeight="1" x14ac:dyDescent="0.15">
      <c r="A62" s="6645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87"/>
    </row>
    <row r="63" spans="1:86" s="19" customFormat="1" ht="15" customHeight="1" x14ac:dyDescent="0.15">
      <c r="A63" s="1102" t="s">
        <v>64</v>
      </c>
      <c r="B63" s="1103">
        <f>SUM(C63+D63)</f>
        <v>2</v>
      </c>
      <c r="C63" s="1104">
        <f>SUM(E63+G63+I63+K63+M63+O63+Q63+S63+U63+W63+Y63+AA63+AC63+AE63+AG63+AI63+AK63+AM63)</f>
        <v>2</v>
      </c>
      <c r="D63" s="1105">
        <f>SUM(F63+H63+J63+L63+N63+P63+R63+T63+V63+X63+Z63+AB63+AD63+AF63+AH63+AJ63+AL63+AN63)</f>
        <v>0</v>
      </c>
      <c r="E63" s="1106"/>
      <c r="F63" s="1107"/>
      <c r="G63" s="1108"/>
      <c r="H63" s="1109"/>
      <c r="I63" s="1106"/>
      <c r="J63" s="771"/>
      <c r="K63" s="1108">
        <v>2</v>
      </c>
      <c r="L63" s="1109"/>
      <c r="M63" s="1106"/>
      <c r="N63" s="771"/>
      <c r="O63" s="1108"/>
      <c r="P63" s="1109"/>
      <c r="Q63" s="1106"/>
      <c r="R63" s="771"/>
      <c r="S63" s="1106"/>
      <c r="T63" s="771"/>
      <c r="U63" s="1106"/>
      <c r="V63" s="771"/>
      <c r="W63" s="1108"/>
      <c r="X63" s="1109"/>
      <c r="Y63" s="1106"/>
      <c r="Z63" s="771"/>
      <c r="AA63" s="1108"/>
      <c r="AB63" s="1109"/>
      <c r="AC63" s="1106"/>
      <c r="AD63" s="771"/>
      <c r="AE63" s="1108"/>
      <c r="AF63" s="1109"/>
      <c r="AG63" s="1106"/>
      <c r="AH63" s="771"/>
      <c r="AI63" s="1108"/>
      <c r="AJ63" s="1109"/>
      <c r="AK63" s="1106"/>
      <c r="AL63" s="771"/>
      <c r="AM63" s="1110"/>
      <c r="AN63" s="759"/>
      <c r="AO63" s="1111">
        <v>2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0</v>
      </c>
      <c r="C65" s="1122">
        <f>SUM(E65+G65+I65+K65+M65+O65+Q65+S65+U65+W65+Y65+AA65+AC65+AE65+AG65+AI65+AK65+AM65)</f>
        <v>0</v>
      </c>
      <c r="D65" s="640">
        <f t="shared" si="41"/>
        <v>0</v>
      </c>
      <c r="E65" s="192"/>
      <c r="F65" s="2"/>
      <c r="G65" s="482"/>
      <c r="H65" s="1123"/>
      <c r="I65" s="192"/>
      <c r="J65" s="383"/>
      <c r="K65" s="482"/>
      <c r="L65" s="1123"/>
      <c r="M65" s="192"/>
      <c r="N65" s="383"/>
      <c r="O65" s="482"/>
      <c r="P65" s="1123"/>
      <c r="Q65" s="192"/>
      <c r="R65" s="383"/>
      <c r="S65" s="192"/>
      <c r="T65" s="383"/>
      <c r="U65" s="192"/>
      <c r="V65" s="383"/>
      <c r="W65" s="482"/>
      <c r="X65" s="1123"/>
      <c r="Y65" s="192"/>
      <c r="Z65" s="383"/>
      <c r="AA65" s="482"/>
      <c r="AB65" s="1123"/>
      <c r="AC65" s="192"/>
      <c r="AD65" s="383"/>
      <c r="AE65" s="482"/>
      <c r="AF65" s="1123"/>
      <c r="AG65" s="192"/>
      <c r="AH65" s="383"/>
      <c r="AI65" s="482"/>
      <c r="AJ65" s="1123"/>
      <c r="AK65" s="192"/>
      <c r="AL65" s="383"/>
      <c r="AM65" s="776"/>
      <c r="AN65" s="384"/>
      <c r="AO65" s="42"/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2</v>
      </c>
      <c r="C66" s="1001">
        <f t="shared" si="44"/>
        <v>2</v>
      </c>
      <c r="D66" s="999">
        <f t="shared" si="44"/>
        <v>0</v>
      </c>
      <c r="E66" s="1125">
        <f t="shared" si="44"/>
        <v>0</v>
      </c>
      <c r="F66" s="1126">
        <f t="shared" si="44"/>
        <v>0</v>
      </c>
      <c r="G66" s="1127">
        <f t="shared" si="44"/>
        <v>0</v>
      </c>
      <c r="H66" s="1128">
        <f t="shared" si="44"/>
        <v>0</v>
      </c>
      <c r="I66" s="1125">
        <f t="shared" si="44"/>
        <v>0</v>
      </c>
      <c r="J66" s="1129">
        <f t="shared" si="44"/>
        <v>0</v>
      </c>
      <c r="K66" s="1127">
        <f t="shared" si="44"/>
        <v>2</v>
      </c>
      <c r="L66" s="1128">
        <f t="shared" ref="L66:AO66" si="45">SUM(L63:L65)</f>
        <v>0</v>
      </c>
      <c r="M66" s="1125">
        <f t="shared" si="45"/>
        <v>0</v>
      </c>
      <c r="N66" s="1129">
        <f t="shared" si="45"/>
        <v>0</v>
      </c>
      <c r="O66" s="1127">
        <f t="shared" si="45"/>
        <v>0</v>
      </c>
      <c r="P66" s="1128">
        <f t="shared" si="45"/>
        <v>0</v>
      </c>
      <c r="Q66" s="1125">
        <f t="shared" si="45"/>
        <v>0</v>
      </c>
      <c r="R66" s="1129">
        <f t="shared" si="45"/>
        <v>0</v>
      </c>
      <c r="S66" s="1125">
        <f t="shared" ref="S66:T66" si="46">SUM(S63:S65)</f>
        <v>0</v>
      </c>
      <c r="T66" s="1129">
        <f t="shared" si="46"/>
        <v>0</v>
      </c>
      <c r="U66" s="1125">
        <f t="shared" ref="U66:V66" si="47">SUM(U63:U65)</f>
        <v>0</v>
      </c>
      <c r="V66" s="1129">
        <f t="shared" si="47"/>
        <v>0</v>
      </c>
      <c r="W66" s="1127">
        <f t="shared" si="45"/>
        <v>0</v>
      </c>
      <c r="X66" s="1128">
        <f t="shared" si="45"/>
        <v>0</v>
      </c>
      <c r="Y66" s="1125">
        <f t="shared" si="45"/>
        <v>0</v>
      </c>
      <c r="Z66" s="1129">
        <f t="shared" si="45"/>
        <v>0</v>
      </c>
      <c r="AA66" s="1127">
        <f t="shared" si="45"/>
        <v>0</v>
      </c>
      <c r="AB66" s="1128">
        <f t="shared" si="45"/>
        <v>0</v>
      </c>
      <c r="AC66" s="1125">
        <f t="shared" si="45"/>
        <v>0</v>
      </c>
      <c r="AD66" s="1129">
        <f t="shared" si="45"/>
        <v>0</v>
      </c>
      <c r="AE66" s="1127">
        <f t="shared" si="45"/>
        <v>0</v>
      </c>
      <c r="AF66" s="1128">
        <f t="shared" si="45"/>
        <v>0</v>
      </c>
      <c r="AG66" s="1125">
        <f t="shared" si="45"/>
        <v>0</v>
      </c>
      <c r="AH66" s="1129">
        <f t="shared" si="45"/>
        <v>0</v>
      </c>
      <c r="AI66" s="1127">
        <f t="shared" si="45"/>
        <v>0</v>
      </c>
      <c r="AJ66" s="1128">
        <f t="shared" si="45"/>
        <v>0</v>
      </c>
      <c r="AK66" s="1125">
        <f t="shared" si="45"/>
        <v>0</v>
      </c>
      <c r="AL66" s="1129">
        <f t="shared" si="45"/>
        <v>0</v>
      </c>
      <c r="AM66" s="1130">
        <f t="shared" si="45"/>
        <v>0</v>
      </c>
      <c r="AN66" s="1131">
        <f t="shared" si="45"/>
        <v>0</v>
      </c>
      <c r="AO66" s="1126">
        <f t="shared" si="45"/>
        <v>2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2" t="s">
        <v>27</v>
      </c>
      <c r="B68" s="7031" t="s">
        <v>77</v>
      </c>
      <c r="C68" s="6223"/>
      <c r="D68" s="7022"/>
      <c r="E68" s="7023" t="s">
        <v>101</v>
      </c>
      <c r="F68" s="7030"/>
      <c r="G68" s="7030"/>
      <c r="H68" s="7030"/>
      <c r="I68" s="7030"/>
      <c r="J68" s="7030"/>
      <c r="K68" s="7030"/>
      <c r="L68" s="7030"/>
      <c r="M68" s="7030"/>
      <c r="N68" s="7030"/>
      <c r="O68" s="7030"/>
      <c r="P68" s="7030"/>
      <c r="Q68" s="7030"/>
      <c r="R68" s="7030"/>
      <c r="S68" s="7030"/>
      <c r="T68" s="7030"/>
      <c r="U68" s="7030"/>
      <c r="V68" s="7030"/>
      <c r="W68" s="7030"/>
      <c r="X68" s="7030"/>
      <c r="Y68" s="7030"/>
      <c r="Z68" s="7030"/>
      <c r="AA68" s="7030"/>
      <c r="AB68" s="7030"/>
      <c r="AC68" s="7030"/>
      <c r="AD68" s="7030"/>
      <c r="AE68" s="7030"/>
      <c r="AF68" s="7030"/>
      <c r="AG68" s="7030"/>
      <c r="AH68" s="7030"/>
      <c r="AI68" s="7030"/>
      <c r="AJ68" s="7030"/>
      <c r="AK68" s="7030"/>
      <c r="AL68" s="7030"/>
      <c r="AM68" s="7030"/>
      <c r="AN68" s="7071"/>
      <c r="AO68" s="7033" t="s">
        <v>597</v>
      </c>
      <c r="AP68" s="6988" t="s">
        <v>473</v>
      </c>
    </row>
    <row r="69" spans="1:85" s="19" customFormat="1" ht="15" customHeight="1" x14ac:dyDescent="0.15">
      <c r="A69" s="6063"/>
      <c r="B69" s="6482"/>
      <c r="C69" s="6481"/>
      <c r="D69" s="6645"/>
      <c r="E69" s="7021" t="s">
        <v>4407</v>
      </c>
      <c r="F69" s="7022"/>
      <c r="G69" s="7023" t="s">
        <v>2446</v>
      </c>
      <c r="H69" s="6976"/>
      <c r="I69" s="7023" t="s">
        <v>2447</v>
      </c>
      <c r="J69" s="6976"/>
      <c r="K69" s="6989" t="s">
        <v>94</v>
      </c>
      <c r="L69" s="6976"/>
      <c r="M69" s="7023" t="s">
        <v>44</v>
      </c>
      <c r="N69" s="6976"/>
      <c r="O69" s="7023" t="s">
        <v>45</v>
      </c>
      <c r="P69" s="6976"/>
      <c r="Q69" s="7031" t="s">
        <v>46</v>
      </c>
      <c r="R69" s="7022"/>
      <c r="S69" s="7031" t="s">
        <v>47</v>
      </c>
      <c r="T69" s="7022"/>
      <c r="U69" s="6223" t="s">
        <v>48</v>
      </c>
      <c r="V69" s="7022"/>
      <c r="W69" s="7023" t="s">
        <v>49</v>
      </c>
      <c r="X69" s="6976"/>
      <c r="Y69" s="7023" t="s">
        <v>50</v>
      </c>
      <c r="Z69" s="6976"/>
      <c r="AA69" s="7023" t="s">
        <v>51</v>
      </c>
      <c r="AB69" s="6976"/>
      <c r="AC69" s="7023" t="s">
        <v>52</v>
      </c>
      <c r="AD69" s="6976"/>
      <c r="AE69" s="7023" t="s">
        <v>53</v>
      </c>
      <c r="AF69" s="6976"/>
      <c r="AG69" s="7023" t="s">
        <v>54</v>
      </c>
      <c r="AH69" s="6976"/>
      <c r="AI69" s="7023" t="s">
        <v>55</v>
      </c>
      <c r="AJ69" s="6976"/>
      <c r="AK69" s="7023" t="s">
        <v>56</v>
      </c>
      <c r="AL69" s="6976"/>
      <c r="AM69" s="7023" t="s">
        <v>57</v>
      </c>
      <c r="AN69" s="7071"/>
      <c r="AO69" s="6938"/>
      <c r="AP69" s="5755"/>
    </row>
    <row r="70" spans="1:85" s="19" customFormat="1" ht="15" customHeight="1" x14ac:dyDescent="0.15">
      <c r="A70" s="6645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69"/>
      <c r="AP70" s="6471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0</v>
      </c>
      <c r="C72" s="210">
        <f>SUM(E72+G72+I72+K72+M72+O72+Q72+S72+U72+W72+Y72+AA72+AC72+AE72+AG72+AI72+AK72+AM72)</f>
        <v>0</v>
      </c>
      <c r="D72" s="43">
        <f>SUM(F72+H72+J72+L72+N72+P72+R72+T72+V72+X72+Z72+AB72+AD72+AF72+AH72+AJ72+AL72+AN72)</f>
        <v>0</v>
      </c>
      <c r="E72" s="192"/>
      <c r="F72" s="2"/>
      <c r="G72" s="482"/>
      <c r="H72" s="1123"/>
      <c r="I72" s="192"/>
      <c r="J72" s="383"/>
      <c r="K72" s="192"/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/>
      <c r="Y72" s="482"/>
      <c r="Z72" s="1123"/>
      <c r="AA72" s="192"/>
      <c r="AB72" s="383"/>
      <c r="AC72" s="482"/>
      <c r="AD72" s="1123"/>
      <c r="AE72" s="192"/>
      <c r="AF72" s="383"/>
      <c r="AG72" s="482"/>
      <c r="AH72" s="1123"/>
      <c r="AI72" s="1139"/>
      <c r="AJ72" s="1140"/>
      <c r="AK72" s="482"/>
      <c r="AL72" s="1123"/>
      <c r="AM72" s="776"/>
      <c r="AN72" s="384"/>
      <c r="AO72" s="42"/>
      <c r="AP72" s="355"/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0</v>
      </c>
      <c r="C73" s="1001">
        <f>SUM(C71:C72)</f>
        <v>0</v>
      </c>
      <c r="D73" s="999">
        <f t="shared" si="48"/>
        <v>0</v>
      </c>
      <c r="E73" s="1125">
        <f>SUM(E71:E72)</f>
        <v>0</v>
      </c>
      <c r="F73" s="1126">
        <f t="shared" si="48"/>
        <v>0</v>
      </c>
      <c r="G73" s="1127">
        <f t="shared" si="48"/>
        <v>0</v>
      </c>
      <c r="H73" s="1128">
        <f t="shared" si="48"/>
        <v>0</v>
      </c>
      <c r="I73" s="1125">
        <f t="shared" si="48"/>
        <v>0</v>
      </c>
      <c r="J73" s="1129">
        <f t="shared" si="48"/>
        <v>0</v>
      </c>
      <c r="K73" s="1125">
        <f t="shared" si="48"/>
        <v>0</v>
      </c>
      <c r="L73" s="1129">
        <f t="shared" si="48"/>
        <v>0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0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2" t="s">
        <v>2445</v>
      </c>
      <c r="B75" s="7031" t="s">
        <v>77</v>
      </c>
      <c r="C75" s="6223"/>
      <c r="D75" s="7022"/>
      <c r="E75" s="7024" t="s">
        <v>101</v>
      </c>
      <c r="F75" s="7025"/>
      <c r="G75" s="7025"/>
      <c r="H75" s="7025"/>
      <c r="I75" s="7025"/>
      <c r="J75" s="7025"/>
      <c r="K75" s="7025"/>
      <c r="L75" s="7025"/>
      <c r="M75" s="7025"/>
      <c r="N75" s="7025"/>
      <c r="O75" s="7025"/>
      <c r="P75" s="7025"/>
      <c r="Q75" s="7025"/>
      <c r="R75" s="7025"/>
      <c r="S75" s="7025"/>
      <c r="T75" s="7025"/>
      <c r="U75" s="7025"/>
      <c r="V75" s="7025"/>
      <c r="W75" s="7025"/>
      <c r="X75" s="7025"/>
      <c r="Y75" s="7025"/>
      <c r="Z75" s="7025"/>
      <c r="AA75" s="7025"/>
      <c r="AB75" s="7025"/>
      <c r="AC75" s="7025"/>
      <c r="AD75" s="7025"/>
      <c r="AE75" s="7025"/>
      <c r="AF75" s="7025"/>
      <c r="AG75" s="7025"/>
      <c r="AH75" s="7025"/>
      <c r="AI75" s="7025"/>
      <c r="AJ75" s="7025"/>
      <c r="AK75" s="7025"/>
      <c r="AL75" s="7025"/>
      <c r="AM75" s="7025"/>
      <c r="AN75" s="7026"/>
    </row>
    <row r="76" spans="1:85" s="19" customFormat="1" ht="15" customHeight="1" x14ac:dyDescent="0.15">
      <c r="A76" s="6063"/>
      <c r="B76" s="6482"/>
      <c r="C76" s="6481"/>
      <c r="D76" s="6645"/>
      <c r="E76" s="7021" t="s">
        <v>4407</v>
      </c>
      <c r="F76" s="7022"/>
      <c r="G76" s="7030" t="s">
        <v>2446</v>
      </c>
      <c r="H76" s="7030"/>
      <c r="I76" s="7023" t="s">
        <v>2447</v>
      </c>
      <c r="J76" s="6976"/>
      <c r="K76" s="7030" t="s">
        <v>94</v>
      </c>
      <c r="L76" s="7030"/>
      <c r="M76" s="7023" t="s">
        <v>44</v>
      </c>
      <c r="N76" s="6976"/>
      <c r="O76" s="6223" t="s">
        <v>45</v>
      </c>
      <c r="P76" s="6223"/>
      <c r="Q76" s="7031" t="s">
        <v>46</v>
      </c>
      <c r="R76" s="7022"/>
      <c r="S76" s="7031" t="s">
        <v>47</v>
      </c>
      <c r="T76" s="7022"/>
      <c r="U76" s="6223" t="s">
        <v>48</v>
      </c>
      <c r="V76" s="7022"/>
      <c r="W76" s="7031" t="s">
        <v>49</v>
      </c>
      <c r="X76" s="7022"/>
      <c r="Y76" s="6223" t="s">
        <v>50</v>
      </c>
      <c r="Z76" s="6223"/>
      <c r="AA76" s="7031" t="s">
        <v>51</v>
      </c>
      <c r="AB76" s="7022"/>
      <c r="AC76" s="6223" t="s">
        <v>52</v>
      </c>
      <c r="AD76" s="6223"/>
      <c r="AE76" s="7031" t="s">
        <v>53</v>
      </c>
      <c r="AF76" s="7022"/>
      <c r="AG76" s="6223" t="s">
        <v>54</v>
      </c>
      <c r="AH76" s="6223"/>
      <c r="AI76" s="7031" t="s">
        <v>55</v>
      </c>
      <c r="AJ76" s="7022"/>
      <c r="AK76" s="6223" t="s">
        <v>56</v>
      </c>
      <c r="AL76" s="6223"/>
      <c r="AM76" s="7023" t="s">
        <v>57</v>
      </c>
      <c r="AN76" s="6976"/>
    </row>
    <row r="77" spans="1:85" s="19" customFormat="1" ht="15" customHeight="1" x14ac:dyDescent="0.15">
      <c r="A77" s="6645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72" t="s">
        <v>27</v>
      </c>
      <c r="B86" s="7072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76" t="s">
        <v>64</v>
      </c>
      <c r="B87" s="7077"/>
      <c r="C87" s="962">
        <f>SUM(D87+E87)</f>
        <v>0</v>
      </c>
      <c r="D87" s="44"/>
      <c r="E87" s="905"/>
    </row>
    <row r="88" spans="1:40" s="19" customFormat="1" ht="15" customHeight="1" x14ac:dyDescent="0.15">
      <c r="A88" s="7073" t="s">
        <v>1406</v>
      </c>
      <c r="B88" s="7074"/>
      <c r="C88" s="962">
        <f>SUM(D88+E88)</f>
        <v>0</v>
      </c>
      <c r="D88" s="968"/>
      <c r="E88" s="967"/>
    </row>
    <row r="89" spans="1:40" s="19" customFormat="1" ht="15" customHeight="1" x14ac:dyDescent="0.15">
      <c r="A89" s="7075" t="s">
        <v>98</v>
      </c>
      <c r="B89" s="6570"/>
      <c r="C89" s="962">
        <f>SUM(D89+E89)</f>
        <v>0</v>
      </c>
      <c r="D89" s="968"/>
      <c r="E89" s="967"/>
    </row>
    <row r="90" spans="1:40" s="19" customFormat="1" ht="15" customHeight="1" x14ac:dyDescent="0.15">
      <c r="A90" s="7024" t="s">
        <v>77</v>
      </c>
      <c r="B90" s="7026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2" t="s">
        <v>2485</v>
      </c>
      <c r="B92" s="7059" t="s">
        <v>77</v>
      </c>
      <c r="C92" s="6493"/>
      <c r="D92" s="7051"/>
      <c r="E92" s="7027" t="s">
        <v>101</v>
      </c>
      <c r="F92" s="7028"/>
      <c r="G92" s="7028"/>
      <c r="H92" s="7028"/>
      <c r="I92" s="7028"/>
      <c r="J92" s="7028"/>
      <c r="K92" s="7028"/>
      <c r="L92" s="7028"/>
      <c r="M92" s="7028"/>
      <c r="N92" s="7028"/>
      <c r="O92" s="7028"/>
      <c r="P92" s="7028"/>
      <c r="Q92" s="7028"/>
      <c r="R92" s="7028"/>
      <c r="S92" s="7028"/>
      <c r="T92" s="7028"/>
      <c r="U92" s="7028"/>
      <c r="V92" s="7028"/>
      <c r="W92" s="7028"/>
      <c r="X92" s="7028"/>
      <c r="Y92" s="7028"/>
      <c r="Z92" s="7028"/>
      <c r="AA92" s="7028"/>
      <c r="AB92" s="7028"/>
      <c r="AC92" s="7028"/>
      <c r="AD92" s="7028"/>
      <c r="AE92" s="7028"/>
      <c r="AF92" s="7028"/>
      <c r="AG92" s="7028"/>
      <c r="AH92" s="7028"/>
      <c r="AI92" s="7028"/>
      <c r="AJ92" s="7028"/>
      <c r="AK92" s="7028"/>
      <c r="AL92" s="7028"/>
      <c r="AM92" s="7028"/>
      <c r="AN92" s="7029"/>
    </row>
    <row r="93" spans="1:40" s="19" customFormat="1" ht="15" customHeight="1" x14ac:dyDescent="0.15">
      <c r="A93" s="6063"/>
      <c r="B93" s="6632"/>
      <c r="C93" s="6496"/>
      <c r="D93" s="7000"/>
      <c r="E93" s="7021" t="s">
        <v>4407</v>
      </c>
      <c r="F93" s="7022"/>
      <c r="G93" s="7023" t="s">
        <v>2446</v>
      </c>
      <c r="H93" s="6976"/>
      <c r="I93" s="7023" t="s">
        <v>2447</v>
      </c>
      <c r="J93" s="6976"/>
      <c r="K93" s="7030" t="s">
        <v>94</v>
      </c>
      <c r="L93" s="7030"/>
      <c r="M93" s="7023" t="s">
        <v>44</v>
      </c>
      <c r="N93" s="6976"/>
      <c r="O93" s="7030" t="s">
        <v>45</v>
      </c>
      <c r="P93" s="7030"/>
      <c r="Q93" s="7031" t="s">
        <v>46</v>
      </c>
      <c r="R93" s="7022"/>
      <c r="S93" s="7031" t="s">
        <v>47</v>
      </c>
      <c r="T93" s="7022"/>
      <c r="U93" s="6223" t="s">
        <v>48</v>
      </c>
      <c r="V93" s="7022"/>
      <c r="W93" s="7030" t="s">
        <v>49</v>
      </c>
      <c r="X93" s="7030"/>
      <c r="Y93" s="7023" t="s">
        <v>50</v>
      </c>
      <c r="Z93" s="6976"/>
      <c r="AA93" s="7030" t="s">
        <v>51</v>
      </c>
      <c r="AB93" s="7030"/>
      <c r="AC93" s="7023" t="s">
        <v>52</v>
      </c>
      <c r="AD93" s="6976"/>
      <c r="AE93" s="7030" t="s">
        <v>53</v>
      </c>
      <c r="AF93" s="7030"/>
      <c r="AG93" s="7023" t="s">
        <v>54</v>
      </c>
      <c r="AH93" s="6976"/>
      <c r="AI93" s="7030" t="s">
        <v>55</v>
      </c>
      <c r="AJ93" s="7030"/>
      <c r="AK93" s="7023" t="s">
        <v>56</v>
      </c>
      <c r="AL93" s="6976"/>
      <c r="AM93" s="7023" t="s">
        <v>57</v>
      </c>
      <c r="AN93" s="6976"/>
    </row>
    <row r="94" spans="1:40" s="19" customFormat="1" ht="15" customHeight="1" x14ac:dyDescent="0.15">
      <c r="A94" s="6645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0</v>
      </c>
      <c r="C95" s="1104">
        <f>SUM(I95+K95+M95+O95+Q95+S95+U95+W95+Y95+AA95+AC95+AE95+AG95+AI95+AK95+AM95)</f>
        <v>0</v>
      </c>
      <c r="D95" s="1105">
        <f>SUM(J95+L95+N95+P95+R95+T95+V95+X95+Z95+AB95+AD95+AF95+AH95+AJ95+AL95+AN95)</f>
        <v>0</v>
      </c>
      <c r="E95" s="1032"/>
      <c r="F95" s="1157"/>
      <c r="G95" s="1032"/>
      <c r="H95" s="1157"/>
      <c r="I95" s="954"/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/>
      <c r="AC95" s="954"/>
      <c r="AD95" s="890"/>
      <c r="AE95" s="956"/>
      <c r="AF95" s="957"/>
      <c r="AG95" s="954"/>
      <c r="AH95" s="890"/>
      <c r="AI95" s="956"/>
      <c r="AJ95" s="957"/>
      <c r="AK95" s="954"/>
      <c r="AL95" s="890"/>
      <c r="AM95" s="958"/>
      <c r="AN95" s="890"/>
    </row>
    <row r="96" spans="1:40" s="19" customFormat="1" ht="15" customHeight="1" x14ac:dyDescent="0.15">
      <c r="A96" s="961" t="s">
        <v>2487</v>
      </c>
      <c r="B96" s="303">
        <f t="shared" si="54"/>
        <v>0</v>
      </c>
      <c r="C96" s="41">
        <f t="shared" ref="C96:C101" si="55">SUM(I96+K96+M96+O96+Q96+S96+U96+W96+Y96+AA96+AC96+AE96+AG96+AI96+AK96+AM96)</f>
        <v>0</v>
      </c>
      <c r="D96" s="141">
        <f t="shared" ref="D96:D100" si="56">SUM(J96+L96+N96+P96+R96+T96+V96+X96+Z96+AB96+AD96+AF96+AH96+AJ96+AL96+AN96)</f>
        <v>0</v>
      </c>
      <c r="E96" s="334"/>
      <c r="F96" s="211"/>
      <c r="G96" s="334"/>
      <c r="H96" s="211"/>
      <c r="I96" s="327"/>
      <c r="J96" s="905"/>
      <c r="K96" s="44"/>
      <c r="L96" s="1158"/>
      <c r="M96" s="327"/>
      <c r="N96" s="905"/>
      <c r="O96" s="44"/>
      <c r="P96" s="1158"/>
      <c r="Q96" s="327"/>
      <c r="R96" s="905"/>
      <c r="S96" s="327"/>
      <c r="T96" s="905"/>
      <c r="U96" s="327"/>
      <c r="V96" s="905"/>
      <c r="W96" s="44"/>
      <c r="X96" s="1158"/>
      <c r="Y96" s="327"/>
      <c r="Z96" s="905"/>
      <c r="AA96" s="44"/>
      <c r="AB96" s="1158"/>
      <c r="AC96" s="327"/>
      <c r="AD96" s="905"/>
      <c r="AE96" s="44"/>
      <c r="AF96" s="1158"/>
      <c r="AG96" s="327"/>
      <c r="AH96" s="905"/>
      <c r="AI96" s="44"/>
      <c r="AJ96" s="1158"/>
      <c r="AK96" s="327"/>
      <c r="AL96" s="905"/>
      <c r="AM96" s="45"/>
      <c r="AN96" s="905"/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2493</v>
      </c>
      <c r="B102" s="1075">
        <f t="shared" si="54"/>
        <v>0</v>
      </c>
      <c r="C102" s="1160">
        <f>SUM(E102+G102+I102+K102+M102+O102+Q102+S102+U102+W102+Y102+AA102+AC102+AE102+AG102+AI102+AK102+AM102)</f>
        <v>0</v>
      </c>
      <c r="D102" s="1113">
        <f>SUM(F102+H102+J102+L102+N102+P102+R102+T102+V102+X102+Z102+AB102+AD102+AF102+AH102+AJ102+AL102+AN102)</f>
        <v>0</v>
      </c>
      <c r="E102" s="212"/>
      <c r="F102" s="1161"/>
      <c r="G102" s="212"/>
      <c r="H102" s="1161"/>
      <c r="I102" s="212"/>
      <c r="J102" s="1161"/>
      <c r="K102" s="1162"/>
      <c r="L102" s="1163"/>
      <c r="M102" s="212"/>
      <c r="N102" s="1161"/>
      <c r="O102" s="1162"/>
      <c r="P102" s="1163"/>
      <c r="Q102" s="212"/>
      <c r="R102" s="1161"/>
      <c r="S102" s="212"/>
      <c r="T102" s="1161"/>
      <c r="U102" s="212"/>
      <c r="V102" s="1161"/>
      <c r="W102" s="1162"/>
      <c r="X102" s="1163"/>
      <c r="Y102" s="212"/>
      <c r="Z102" s="1161"/>
      <c r="AA102" s="1162"/>
      <c r="AB102" s="1163"/>
      <c r="AC102" s="212"/>
      <c r="AD102" s="1161"/>
      <c r="AE102" s="1162"/>
      <c r="AF102" s="1163"/>
      <c r="AG102" s="212"/>
      <c r="AH102" s="1161"/>
      <c r="AI102" s="1162"/>
      <c r="AJ102" s="1163"/>
      <c r="AK102" s="212"/>
      <c r="AL102" s="1161"/>
      <c r="AM102" s="46"/>
      <c r="AN102" s="1161"/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2" t="s">
        <v>2496</v>
      </c>
      <c r="B105" s="7059" t="s">
        <v>77</v>
      </c>
      <c r="C105" s="6493"/>
      <c r="D105" s="7051"/>
      <c r="E105" s="7027" t="s">
        <v>101</v>
      </c>
      <c r="F105" s="7028"/>
      <c r="G105" s="7028"/>
      <c r="H105" s="7028"/>
      <c r="I105" s="7028"/>
      <c r="J105" s="7028"/>
      <c r="K105" s="7028"/>
      <c r="L105" s="7028"/>
      <c r="M105" s="7028"/>
      <c r="N105" s="7028"/>
      <c r="O105" s="7028"/>
      <c r="P105" s="7028"/>
      <c r="Q105" s="7028"/>
      <c r="R105" s="7028"/>
      <c r="S105" s="7028"/>
      <c r="T105" s="7028"/>
      <c r="U105" s="7028"/>
      <c r="V105" s="7028"/>
      <c r="W105" s="7028"/>
      <c r="X105" s="7028"/>
      <c r="Y105" s="7028"/>
      <c r="Z105" s="7028"/>
      <c r="AA105" s="7028"/>
      <c r="AB105" s="7028"/>
      <c r="AC105" s="7028"/>
      <c r="AD105" s="7028"/>
      <c r="AE105" s="7028"/>
      <c r="AF105" s="7028"/>
      <c r="AG105" s="7028"/>
      <c r="AH105" s="7028"/>
      <c r="AI105" s="7028"/>
      <c r="AJ105" s="7028"/>
      <c r="AK105" s="7028"/>
      <c r="AL105" s="7028"/>
      <c r="AM105" s="7028"/>
      <c r="AN105" s="7029"/>
    </row>
    <row r="106" spans="1:40" s="19" customFormat="1" ht="15" customHeight="1" x14ac:dyDescent="0.15">
      <c r="A106" s="6063"/>
      <c r="B106" s="6632"/>
      <c r="C106" s="6496"/>
      <c r="D106" s="7000"/>
      <c r="E106" s="7021" t="s">
        <v>4407</v>
      </c>
      <c r="F106" s="7022"/>
      <c r="G106" s="7023" t="s">
        <v>2446</v>
      </c>
      <c r="H106" s="6976"/>
      <c r="I106" s="7023" t="s">
        <v>2447</v>
      </c>
      <c r="J106" s="6976"/>
      <c r="K106" s="7030" t="s">
        <v>94</v>
      </c>
      <c r="L106" s="7030"/>
      <c r="M106" s="7023" t="s">
        <v>44</v>
      </c>
      <c r="N106" s="6976"/>
      <c r="O106" s="7030" t="s">
        <v>45</v>
      </c>
      <c r="P106" s="7030"/>
      <c r="Q106" s="7031" t="s">
        <v>46</v>
      </c>
      <c r="R106" s="7022"/>
      <c r="S106" s="7031" t="s">
        <v>47</v>
      </c>
      <c r="T106" s="7022"/>
      <c r="U106" s="6223" t="s">
        <v>48</v>
      </c>
      <c r="V106" s="7022"/>
      <c r="W106" s="7030" t="s">
        <v>49</v>
      </c>
      <c r="X106" s="7030"/>
      <c r="Y106" s="7023" t="s">
        <v>50</v>
      </c>
      <c r="Z106" s="6976"/>
      <c r="AA106" s="7030" t="s">
        <v>51</v>
      </c>
      <c r="AB106" s="7030"/>
      <c r="AC106" s="7023" t="s">
        <v>52</v>
      </c>
      <c r="AD106" s="6976"/>
      <c r="AE106" s="7030" t="s">
        <v>53</v>
      </c>
      <c r="AF106" s="7030"/>
      <c r="AG106" s="7023" t="s">
        <v>54</v>
      </c>
      <c r="AH106" s="6976"/>
      <c r="AI106" s="7030" t="s">
        <v>55</v>
      </c>
      <c r="AJ106" s="7030"/>
      <c r="AK106" s="7023" t="s">
        <v>56</v>
      </c>
      <c r="AL106" s="6976"/>
      <c r="AM106" s="7023" t="s">
        <v>57</v>
      </c>
      <c r="AN106" s="6976"/>
    </row>
    <row r="107" spans="1:40" s="19" customFormat="1" ht="15" customHeight="1" x14ac:dyDescent="0.15">
      <c r="A107" s="6645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2" t="s">
        <v>2496</v>
      </c>
      <c r="B112" s="7059" t="s">
        <v>77</v>
      </c>
      <c r="C112" s="6493"/>
      <c r="D112" s="7051"/>
      <c r="E112" s="7027" t="s">
        <v>101</v>
      </c>
      <c r="F112" s="7028"/>
      <c r="G112" s="7028"/>
      <c r="H112" s="7028"/>
      <c r="I112" s="7028"/>
      <c r="J112" s="7028"/>
      <c r="K112" s="7028"/>
      <c r="L112" s="7028"/>
      <c r="M112" s="7028"/>
      <c r="N112" s="7028"/>
      <c r="O112" s="7028"/>
      <c r="P112" s="7028"/>
      <c r="Q112" s="7028"/>
      <c r="R112" s="7028"/>
      <c r="S112" s="7028"/>
      <c r="T112" s="7028"/>
      <c r="U112" s="7028"/>
      <c r="V112" s="7028"/>
      <c r="W112" s="7028"/>
      <c r="X112" s="7028"/>
      <c r="Y112" s="7028"/>
      <c r="Z112" s="7028"/>
      <c r="AA112" s="7028"/>
      <c r="AB112" s="7028"/>
      <c r="AC112" s="7028"/>
      <c r="AD112" s="7028"/>
      <c r="AE112" s="7028"/>
      <c r="AF112" s="7028"/>
      <c r="AG112" s="7028"/>
      <c r="AH112" s="7028"/>
      <c r="AI112" s="7028"/>
      <c r="AJ112" s="7028"/>
      <c r="AK112" s="7028"/>
      <c r="AL112" s="7028"/>
      <c r="AM112" s="7028"/>
      <c r="AN112" s="7029"/>
    </row>
    <row r="113" spans="1:84" s="19" customFormat="1" ht="15" customHeight="1" x14ac:dyDescent="0.15">
      <c r="A113" s="6063"/>
      <c r="B113" s="6632"/>
      <c r="C113" s="6496"/>
      <c r="D113" s="7000"/>
      <c r="E113" s="7021" t="s">
        <v>4407</v>
      </c>
      <c r="F113" s="7022"/>
      <c r="G113" s="7023" t="s">
        <v>2446</v>
      </c>
      <c r="H113" s="6976"/>
      <c r="I113" s="7023" t="s">
        <v>2447</v>
      </c>
      <c r="J113" s="6976"/>
      <c r="K113" s="7023" t="s">
        <v>94</v>
      </c>
      <c r="L113" s="6976"/>
      <c r="M113" s="7023" t="s">
        <v>44</v>
      </c>
      <c r="N113" s="6976"/>
      <c r="O113" s="6990" t="s">
        <v>45</v>
      </c>
      <c r="P113" s="7030"/>
      <c r="Q113" s="7031" t="s">
        <v>46</v>
      </c>
      <c r="R113" s="7022"/>
      <c r="S113" s="7031" t="s">
        <v>47</v>
      </c>
      <c r="T113" s="7022"/>
      <c r="U113" s="6223" t="s">
        <v>48</v>
      </c>
      <c r="V113" s="7022"/>
      <c r="W113" s="7030" t="s">
        <v>49</v>
      </c>
      <c r="X113" s="7030"/>
      <c r="Y113" s="7023" t="s">
        <v>50</v>
      </c>
      <c r="Z113" s="6976"/>
      <c r="AA113" s="7030" t="s">
        <v>51</v>
      </c>
      <c r="AB113" s="7030"/>
      <c r="AC113" s="7023" t="s">
        <v>52</v>
      </c>
      <c r="AD113" s="6976"/>
      <c r="AE113" s="7023" t="s">
        <v>53</v>
      </c>
      <c r="AF113" s="6976"/>
      <c r="AG113" s="7023" t="s">
        <v>54</v>
      </c>
      <c r="AH113" s="6976"/>
      <c r="AI113" s="7030" t="s">
        <v>55</v>
      </c>
      <c r="AJ113" s="7030"/>
      <c r="AK113" s="7023" t="s">
        <v>56</v>
      </c>
      <c r="AL113" s="6976"/>
      <c r="AM113" s="7023" t="s">
        <v>57</v>
      </c>
      <c r="AN113" s="6976"/>
    </row>
    <row r="114" spans="1:84" s="19" customFormat="1" ht="15" customHeight="1" x14ac:dyDescent="0.15">
      <c r="A114" s="6645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0</v>
      </c>
      <c r="C115" s="963">
        <f>+E115+G115+I115+K115+M115+O115+Q115+S115+U115+W115+Y115+AA115+AC115+AE115+AG115+AI115+AK115+AM115</f>
        <v>0</v>
      </c>
      <c r="D115" s="964">
        <f>+F115+H115+J115+L115+N115+P115+R115+T115+V115+X115+Z115+AB115+AD115+AF115+AH115+AJ115+AL115+AN115</f>
        <v>0</v>
      </c>
      <c r="E115" s="954"/>
      <c r="F115" s="955"/>
      <c r="G115" s="954"/>
      <c r="H115" s="955"/>
      <c r="I115" s="954"/>
      <c r="J115" s="955"/>
      <c r="K115" s="954"/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/>
      <c r="AC115" s="954"/>
      <c r="AD115" s="955"/>
      <c r="AE115" s="954"/>
      <c r="AF115" s="955"/>
      <c r="AG115" s="954"/>
      <c r="AH115" s="955"/>
      <c r="AI115" s="954"/>
      <c r="AJ115" s="955"/>
      <c r="AK115" s="954"/>
      <c r="AL115" s="955"/>
      <c r="AM115" s="954"/>
      <c r="AN115" s="955"/>
    </row>
    <row r="116" spans="1:84" s="19" customFormat="1" ht="15" customHeight="1" x14ac:dyDescent="0.15">
      <c r="A116" s="974" t="s">
        <v>2501</v>
      </c>
      <c r="B116" s="962">
        <f>SUM(C116+D116)</f>
        <v>0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2502</v>
      </c>
      <c r="B117" s="962">
        <f>SUM(C117+D117)</f>
        <v>0</v>
      </c>
      <c r="C117" s="963">
        <f t="shared" si="59"/>
        <v>0</v>
      </c>
      <c r="D117" s="964">
        <f t="shared" si="60"/>
        <v>0</v>
      </c>
      <c r="E117" s="212"/>
      <c r="F117" s="34"/>
      <c r="G117" s="212"/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/>
      <c r="Y117" s="212"/>
      <c r="Z117" s="34"/>
      <c r="AA117" s="212"/>
      <c r="AB117" s="34"/>
      <c r="AC117" s="212"/>
      <c r="AD117" s="34"/>
      <c r="AE117" s="212"/>
      <c r="AF117" s="34"/>
      <c r="AG117" s="212"/>
      <c r="AH117" s="34"/>
      <c r="AI117" s="212"/>
      <c r="AJ117" s="34"/>
      <c r="AK117" s="212"/>
      <c r="AL117" s="34"/>
      <c r="AM117" s="212"/>
      <c r="AN117" s="34"/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/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61" t="s">
        <v>2445</v>
      </c>
      <c r="B121" s="6223" t="s">
        <v>77</v>
      </c>
      <c r="C121" s="6223"/>
      <c r="D121" s="7022"/>
      <c r="E121" s="7023" t="s">
        <v>101</v>
      </c>
      <c r="F121" s="7030"/>
      <c r="G121" s="7030"/>
      <c r="H121" s="7030"/>
      <c r="I121" s="7030"/>
      <c r="J121" s="7030"/>
      <c r="K121" s="7030"/>
      <c r="L121" s="7030"/>
      <c r="M121" s="7030"/>
      <c r="N121" s="7030"/>
      <c r="O121" s="7030"/>
      <c r="P121" s="7030"/>
      <c r="Q121" s="7030"/>
      <c r="R121" s="7030"/>
      <c r="S121" s="7030"/>
      <c r="T121" s="7030"/>
      <c r="U121" s="7030"/>
      <c r="V121" s="7030"/>
      <c r="W121" s="7030"/>
      <c r="X121" s="7030"/>
      <c r="Y121" s="7030"/>
      <c r="Z121" s="7030"/>
      <c r="AA121" s="7030"/>
      <c r="AB121" s="7030"/>
      <c r="AC121" s="7030"/>
      <c r="AD121" s="7030"/>
      <c r="AE121" s="7030"/>
      <c r="AF121" s="7030"/>
      <c r="AG121" s="7030"/>
      <c r="AH121" s="7030"/>
      <c r="AI121" s="7030"/>
      <c r="AJ121" s="7030"/>
      <c r="AK121" s="7030"/>
      <c r="AL121" s="7030"/>
      <c r="AM121" s="7030"/>
      <c r="AN121" s="7071"/>
      <c r="AO121" s="7033" t="s">
        <v>473</v>
      </c>
    </row>
    <row r="122" spans="1:84" s="19" customFormat="1" ht="15" customHeight="1" x14ac:dyDescent="0.15">
      <c r="A122" s="5771"/>
      <c r="B122" s="6481"/>
      <c r="C122" s="6481"/>
      <c r="D122" s="6645"/>
      <c r="E122" s="7021" t="s">
        <v>4407</v>
      </c>
      <c r="F122" s="7022"/>
      <c r="G122" s="7023" t="s">
        <v>2446</v>
      </c>
      <c r="H122" s="6976"/>
      <c r="I122" s="7030" t="s">
        <v>2447</v>
      </c>
      <c r="J122" s="7030"/>
      <c r="K122" s="7023" t="s">
        <v>94</v>
      </c>
      <c r="L122" s="6976"/>
      <c r="M122" s="7023" t="s">
        <v>44</v>
      </c>
      <c r="N122" s="6976"/>
      <c r="O122" s="7031" t="s">
        <v>45</v>
      </c>
      <c r="P122" s="7022"/>
      <c r="Q122" s="7031" t="s">
        <v>46</v>
      </c>
      <c r="R122" s="7022"/>
      <c r="S122" s="7031" t="s">
        <v>47</v>
      </c>
      <c r="T122" s="7022"/>
      <c r="U122" s="6223" t="s">
        <v>48</v>
      </c>
      <c r="V122" s="7022"/>
      <c r="W122" s="7031" t="s">
        <v>49</v>
      </c>
      <c r="X122" s="7022"/>
      <c r="Y122" s="6223" t="s">
        <v>50</v>
      </c>
      <c r="Z122" s="6223"/>
      <c r="AA122" s="7031" t="s">
        <v>51</v>
      </c>
      <c r="AB122" s="7022"/>
      <c r="AC122" s="6223" t="s">
        <v>52</v>
      </c>
      <c r="AD122" s="6223"/>
      <c r="AE122" s="7031" t="s">
        <v>53</v>
      </c>
      <c r="AF122" s="7022"/>
      <c r="AG122" s="6223" t="s">
        <v>54</v>
      </c>
      <c r="AH122" s="6223"/>
      <c r="AI122" s="7031" t="s">
        <v>55</v>
      </c>
      <c r="AJ122" s="7022"/>
      <c r="AK122" s="6223" t="s">
        <v>56</v>
      </c>
      <c r="AL122" s="6223"/>
      <c r="AM122" s="7023" t="s">
        <v>57</v>
      </c>
      <c r="AN122" s="7071"/>
      <c r="AO122" s="6938"/>
    </row>
    <row r="123" spans="1:84" s="19" customFormat="1" ht="15" customHeight="1" x14ac:dyDescent="0.15">
      <c r="A123" s="646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69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65" t="s">
        <v>2512</v>
      </c>
      <c r="B132" s="7065"/>
      <c r="C132" s="7065"/>
      <c r="D132" s="7065"/>
      <c r="E132" s="7065"/>
    </row>
    <row r="133" spans="1:84" s="19" customFormat="1" ht="15" customHeight="1" x14ac:dyDescent="0.15">
      <c r="A133" s="7022" t="s">
        <v>2496</v>
      </c>
      <c r="B133" s="6493" t="s">
        <v>77</v>
      </c>
      <c r="C133" s="6493"/>
      <c r="D133" s="7051"/>
      <c r="E133" s="7023" t="s">
        <v>101</v>
      </c>
      <c r="F133" s="7030"/>
      <c r="G133" s="7030"/>
      <c r="H133" s="7030"/>
      <c r="I133" s="7030"/>
      <c r="J133" s="7030"/>
      <c r="K133" s="7030"/>
      <c r="L133" s="7030"/>
      <c r="M133" s="7030"/>
      <c r="N133" s="7030"/>
      <c r="O133" s="7030"/>
      <c r="P133" s="7030"/>
      <c r="Q133" s="7030"/>
      <c r="R133" s="7030"/>
      <c r="S133" s="7030"/>
      <c r="T133" s="7030"/>
      <c r="U133" s="7030"/>
      <c r="V133" s="7030"/>
      <c r="W133" s="7030"/>
      <c r="X133" s="7030"/>
      <c r="Y133" s="7030"/>
      <c r="Z133" s="7030"/>
      <c r="AA133" s="7030"/>
      <c r="AB133" s="7030"/>
      <c r="AC133" s="7030"/>
      <c r="AD133" s="7030"/>
      <c r="AE133" s="7030"/>
      <c r="AF133" s="7030"/>
      <c r="AG133" s="7030"/>
      <c r="AH133" s="7030"/>
      <c r="AI133" s="7030"/>
      <c r="AJ133" s="7030"/>
      <c r="AK133" s="7030"/>
      <c r="AL133" s="7030"/>
      <c r="AM133" s="7030"/>
      <c r="AN133" s="6976"/>
    </row>
    <row r="134" spans="1:84" s="19" customFormat="1" ht="15" customHeight="1" x14ac:dyDescent="0.15">
      <c r="A134" s="6063"/>
      <c r="B134" s="6496"/>
      <c r="C134" s="6496"/>
      <c r="D134" s="7000"/>
      <c r="E134" s="7021" t="s">
        <v>4407</v>
      </c>
      <c r="F134" s="7022"/>
      <c r="G134" s="7023" t="s">
        <v>2446</v>
      </c>
      <c r="H134" s="6976"/>
      <c r="I134" s="7030" t="s">
        <v>2447</v>
      </c>
      <c r="J134" s="7030"/>
      <c r="K134" s="7023" t="s">
        <v>94</v>
      </c>
      <c r="L134" s="6976"/>
      <c r="M134" s="7023" t="s">
        <v>44</v>
      </c>
      <c r="N134" s="6976"/>
      <c r="O134" s="7031" t="s">
        <v>45</v>
      </c>
      <c r="P134" s="7022"/>
      <c r="Q134" s="7031" t="s">
        <v>46</v>
      </c>
      <c r="R134" s="7022"/>
      <c r="S134" s="7031" t="s">
        <v>47</v>
      </c>
      <c r="T134" s="7022"/>
      <c r="U134" s="6223" t="s">
        <v>48</v>
      </c>
      <c r="V134" s="7022"/>
      <c r="W134" s="7031" t="s">
        <v>49</v>
      </c>
      <c r="X134" s="7022"/>
      <c r="Y134" s="6223" t="s">
        <v>50</v>
      </c>
      <c r="Z134" s="6223"/>
      <c r="AA134" s="7031" t="s">
        <v>51</v>
      </c>
      <c r="AB134" s="7022"/>
      <c r="AC134" s="6223" t="s">
        <v>52</v>
      </c>
      <c r="AD134" s="6223"/>
      <c r="AE134" s="7031" t="s">
        <v>53</v>
      </c>
      <c r="AF134" s="7022"/>
      <c r="AG134" s="6223" t="s">
        <v>54</v>
      </c>
      <c r="AH134" s="6223"/>
      <c r="AI134" s="7031" t="s">
        <v>55</v>
      </c>
      <c r="AJ134" s="7022"/>
      <c r="AK134" s="6223" t="s">
        <v>56</v>
      </c>
      <c r="AL134" s="6223"/>
      <c r="AM134" s="7023" t="s">
        <v>57</v>
      </c>
      <c r="AN134" s="6976"/>
    </row>
    <row r="135" spans="1:84" s="19" customFormat="1" ht="15" customHeight="1" x14ac:dyDescent="0.15">
      <c r="A135" s="6645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2514</v>
      </c>
      <c r="B137" s="977">
        <f t="shared" si="68"/>
        <v>0</v>
      </c>
      <c r="C137" s="1178">
        <f t="shared" ref="C137:C141" si="69">SUM(E137+G137+I137+K137+M137+O137+Q137+S137+U137+W137+Y137+AA137+AC137+AE137+AG137+AI137+AK137+AM137)</f>
        <v>0</v>
      </c>
      <c r="D137" s="1174">
        <f t="shared" ref="D137:D141" si="70">SUM(F137+H137+J137+L137+N137+P137+R137+T137+V137+X137+Z137+AB137+AD137+AF137+AH137+AJ137+AL137+AN137)</f>
        <v>0</v>
      </c>
      <c r="E137" s="192"/>
      <c r="F137" s="2"/>
      <c r="G137" s="192"/>
      <c r="H137" s="2"/>
      <c r="I137" s="192"/>
      <c r="J137" s="2"/>
      <c r="K137" s="192"/>
      <c r="L137" s="2"/>
      <c r="M137" s="192"/>
      <c r="N137" s="2"/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/>
      <c r="AA137" s="192"/>
      <c r="AB137" s="2"/>
      <c r="AC137" s="192"/>
      <c r="AD137" s="2"/>
      <c r="AE137" s="192"/>
      <c r="AF137" s="2"/>
      <c r="AG137" s="192"/>
      <c r="AH137" s="2"/>
      <c r="AI137" s="192"/>
      <c r="AJ137" s="2"/>
      <c r="AK137" s="192"/>
      <c r="AL137" s="2"/>
      <c r="AM137" s="192"/>
      <c r="AN137" s="2"/>
    </row>
    <row r="138" spans="1:84" s="19" customFormat="1" ht="15" customHeight="1" x14ac:dyDescent="0.15">
      <c r="A138" s="1187" t="s">
        <v>2515</v>
      </c>
      <c r="B138" s="977">
        <f t="shared" si="68"/>
        <v>0</v>
      </c>
      <c r="C138" s="1178">
        <f t="shared" si="69"/>
        <v>0</v>
      </c>
      <c r="D138" s="1174">
        <f t="shared" si="70"/>
        <v>0</v>
      </c>
      <c r="E138" s="192"/>
      <c r="F138" s="2"/>
      <c r="G138" s="192"/>
      <c r="H138" s="2"/>
      <c r="I138" s="192"/>
      <c r="J138" s="2"/>
      <c r="K138" s="192"/>
      <c r="L138" s="2"/>
      <c r="M138" s="192"/>
      <c r="N138" s="2"/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/>
      <c r="AA138" s="192"/>
      <c r="AB138" s="2"/>
      <c r="AC138" s="192"/>
      <c r="AD138" s="2"/>
      <c r="AE138" s="192"/>
      <c r="AF138" s="2"/>
      <c r="AG138" s="192"/>
      <c r="AH138" s="2"/>
      <c r="AI138" s="192"/>
      <c r="AJ138" s="2"/>
      <c r="AK138" s="192"/>
      <c r="AL138" s="1118"/>
      <c r="AM138" s="192"/>
      <c r="AN138" s="2"/>
    </row>
    <row r="139" spans="1:84" s="19" customFormat="1" ht="15" customHeight="1" x14ac:dyDescent="0.15">
      <c r="A139" s="1186" t="s">
        <v>2516</v>
      </c>
      <c r="B139" s="977">
        <f t="shared" si="68"/>
        <v>0</v>
      </c>
      <c r="C139" s="1178">
        <f t="shared" si="69"/>
        <v>0</v>
      </c>
      <c r="D139" s="1174">
        <f t="shared" si="70"/>
        <v>0</v>
      </c>
      <c r="E139" s="192"/>
      <c r="F139" s="2"/>
      <c r="G139" s="192"/>
      <c r="H139" s="2"/>
      <c r="I139" s="192"/>
      <c r="J139" s="2"/>
      <c r="K139" s="192"/>
      <c r="L139" s="2"/>
      <c r="M139" s="192"/>
      <c r="N139" s="2"/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/>
      <c r="AA139" s="192"/>
      <c r="AB139" s="2"/>
      <c r="AC139" s="192"/>
      <c r="AD139" s="2"/>
      <c r="AE139" s="192"/>
      <c r="AF139" s="2"/>
      <c r="AG139" s="192"/>
      <c r="AH139" s="2"/>
      <c r="AI139" s="192"/>
      <c r="AJ139" s="2"/>
      <c r="AK139" s="192"/>
      <c r="AL139" s="2"/>
      <c r="AM139" s="192"/>
      <c r="AN139" s="2"/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/>
      <c r="F140" s="2"/>
      <c r="G140" s="192"/>
      <c r="H140" s="2"/>
      <c r="I140" s="192"/>
      <c r="J140" s="2"/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/>
      <c r="AI140" s="192"/>
      <c r="AJ140" s="2"/>
      <c r="AK140" s="192"/>
      <c r="AL140" s="2"/>
      <c r="AM140" s="192"/>
      <c r="AN140" s="2"/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77</v>
      </c>
      <c r="B142" s="1125">
        <f>SUM(B136:B141)</f>
        <v>0</v>
      </c>
      <c r="C142" s="1127">
        <f>SUM(C136:C141)</f>
        <v>0</v>
      </c>
      <c r="D142" s="1126">
        <f>SUM(D136:D141)</f>
        <v>0</v>
      </c>
      <c r="E142" s="1125">
        <f>SUM(E136:E141)</f>
        <v>0</v>
      </c>
      <c r="F142" s="1129">
        <f t="shared" ref="F142:AN142" si="71">SUM(F136:F141)</f>
        <v>0</v>
      </c>
      <c r="G142" s="1125">
        <f t="shared" si="71"/>
        <v>0</v>
      </c>
      <c r="H142" s="1129">
        <f t="shared" si="71"/>
        <v>0</v>
      </c>
      <c r="I142" s="1125">
        <f t="shared" si="71"/>
        <v>0</v>
      </c>
      <c r="J142" s="1129">
        <f t="shared" si="71"/>
        <v>0</v>
      </c>
      <c r="K142" s="1125">
        <f t="shared" si="71"/>
        <v>0</v>
      </c>
      <c r="L142" s="1129">
        <f t="shared" si="71"/>
        <v>0</v>
      </c>
      <c r="M142" s="1125">
        <f t="shared" si="71"/>
        <v>0</v>
      </c>
      <c r="N142" s="1129">
        <f t="shared" si="71"/>
        <v>0</v>
      </c>
      <c r="O142" s="1125">
        <f t="shared" si="71"/>
        <v>0</v>
      </c>
      <c r="P142" s="1129">
        <f t="shared" si="71"/>
        <v>0</v>
      </c>
      <c r="Q142" s="1125">
        <f t="shared" si="71"/>
        <v>0</v>
      </c>
      <c r="R142" s="1129">
        <f t="shared" si="71"/>
        <v>0</v>
      </c>
      <c r="S142" s="1125">
        <f t="shared" ref="S142:T142" si="72">SUM(S136:S141)</f>
        <v>0</v>
      </c>
      <c r="T142" s="1129">
        <f t="shared" si="72"/>
        <v>0</v>
      </c>
      <c r="U142" s="1125">
        <f t="shared" ref="U142:V142" si="73">SUM(U136:U141)</f>
        <v>0</v>
      </c>
      <c r="V142" s="1129">
        <f t="shared" si="73"/>
        <v>0</v>
      </c>
      <c r="W142" s="1125">
        <f t="shared" si="71"/>
        <v>0</v>
      </c>
      <c r="X142" s="1129">
        <f t="shared" si="71"/>
        <v>0</v>
      </c>
      <c r="Y142" s="1125">
        <f t="shared" si="71"/>
        <v>0</v>
      </c>
      <c r="Z142" s="1129">
        <f t="shared" si="71"/>
        <v>0</v>
      </c>
      <c r="AA142" s="1125">
        <f t="shared" si="71"/>
        <v>0</v>
      </c>
      <c r="AB142" s="1129">
        <f t="shared" si="71"/>
        <v>0</v>
      </c>
      <c r="AC142" s="1125">
        <f t="shared" si="71"/>
        <v>0</v>
      </c>
      <c r="AD142" s="1129">
        <f t="shared" si="71"/>
        <v>0</v>
      </c>
      <c r="AE142" s="1125">
        <f t="shared" si="71"/>
        <v>0</v>
      </c>
      <c r="AF142" s="1129">
        <f t="shared" si="71"/>
        <v>0</v>
      </c>
      <c r="AG142" s="1125">
        <f t="shared" si="71"/>
        <v>0</v>
      </c>
      <c r="AH142" s="1129">
        <f t="shared" si="71"/>
        <v>0</v>
      </c>
      <c r="AI142" s="1125">
        <f t="shared" si="71"/>
        <v>0</v>
      </c>
      <c r="AJ142" s="1129">
        <f t="shared" si="71"/>
        <v>0</v>
      </c>
      <c r="AK142" s="1125">
        <f t="shared" si="71"/>
        <v>0</v>
      </c>
      <c r="AL142" s="1129">
        <f t="shared" si="71"/>
        <v>0</v>
      </c>
      <c r="AM142" s="1125">
        <f t="shared" si="71"/>
        <v>0</v>
      </c>
      <c r="AN142" s="1129">
        <f t="shared" si="71"/>
        <v>0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66" t="s">
        <v>2519</v>
      </c>
      <c r="B144" s="7067"/>
      <c r="C144" s="1190" t="s">
        <v>2520</v>
      </c>
      <c r="D144" s="1191" t="s">
        <v>2521</v>
      </c>
    </row>
    <row r="145" spans="1:40" s="19" customFormat="1" ht="15" customHeight="1" x14ac:dyDescent="0.15">
      <c r="A145" s="7068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69"/>
      <c r="B146" s="1195" t="s">
        <v>2524</v>
      </c>
      <c r="C146" s="965"/>
      <c r="D146" s="967"/>
    </row>
    <row r="147" spans="1:40" s="19" customFormat="1" ht="15" customHeight="1" x14ac:dyDescent="0.15">
      <c r="A147" s="7069"/>
      <c r="B147" s="1195" t="s">
        <v>2141</v>
      </c>
      <c r="C147" s="965"/>
      <c r="D147" s="967"/>
    </row>
    <row r="148" spans="1:40" s="19" customFormat="1" ht="15" customHeight="1" x14ac:dyDescent="0.15">
      <c r="A148" s="7070"/>
      <c r="B148" s="1197" t="s">
        <v>2525</v>
      </c>
      <c r="C148" s="989"/>
      <c r="D148" s="990"/>
    </row>
    <row r="149" spans="1:40" s="19" customFormat="1" ht="15" customHeight="1" x14ac:dyDescent="0.15">
      <c r="A149" s="7068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69"/>
      <c r="B150" s="1195" t="s">
        <v>2524</v>
      </c>
      <c r="C150" s="965"/>
      <c r="D150" s="967"/>
    </row>
    <row r="151" spans="1:40" s="19" customFormat="1" ht="15" customHeight="1" x14ac:dyDescent="0.15">
      <c r="A151" s="7069"/>
      <c r="B151" s="1195" t="s">
        <v>2141</v>
      </c>
      <c r="C151" s="965"/>
      <c r="D151" s="967"/>
    </row>
    <row r="152" spans="1:40" s="19" customFormat="1" ht="15" customHeight="1" x14ac:dyDescent="0.15">
      <c r="A152" s="7070"/>
      <c r="B152" s="1197" t="s">
        <v>2525</v>
      </c>
      <c r="C152" s="989"/>
      <c r="D152" s="990"/>
    </row>
    <row r="153" spans="1:40" s="19" customFormat="1" ht="15" customHeight="1" x14ac:dyDescent="0.15">
      <c r="A153" s="7062" t="s">
        <v>77</v>
      </c>
      <c r="B153" s="7063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64" t="s">
        <v>651</v>
      </c>
      <c r="B155" s="6493" t="s">
        <v>77</v>
      </c>
      <c r="C155" s="6493"/>
      <c r="D155" s="7051"/>
      <c r="E155" s="7027" t="s">
        <v>101</v>
      </c>
      <c r="F155" s="7028"/>
      <c r="G155" s="7028"/>
      <c r="H155" s="7028"/>
      <c r="I155" s="7028"/>
      <c r="J155" s="7028"/>
      <c r="K155" s="7028"/>
      <c r="L155" s="7028"/>
      <c r="M155" s="7028"/>
      <c r="N155" s="7028"/>
      <c r="O155" s="7028"/>
      <c r="P155" s="7028"/>
      <c r="Q155" s="7028"/>
      <c r="R155" s="7028"/>
      <c r="S155" s="7028"/>
      <c r="T155" s="7028"/>
      <c r="U155" s="7028"/>
      <c r="V155" s="7028"/>
      <c r="W155" s="7028"/>
      <c r="X155" s="7028"/>
      <c r="Y155" s="7028"/>
      <c r="Z155" s="7028"/>
      <c r="AA155" s="7028"/>
      <c r="AB155" s="7028"/>
      <c r="AC155" s="7028"/>
      <c r="AD155" s="7028"/>
      <c r="AE155" s="7028"/>
      <c r="AF155" s="7028"/>
      <c r="AG155" s="7028"/>
      <c r="AH155" s="7028"/>
      <c r="AI155" s="7028"/>
      <c r="AJ155" s="7028"/>
      <c r="AK155" s="7028"/>
      <c r="AL155" s="7028"/>
      <c r="AM155" s="7028"/>
      <c r="AN155" s="7029"/>
    </row>
    <row r="156" spans="1:40" s="19" customFormat="1" ht="15" customHeight="1" x14ac:dyDescent="0.15">
      <c r="A156" s="6757"/>
      <c r="B156" s="6496"/>
      <c r="C156" s="6496"/>
      <c r="D156" s="7000"/>
      <c r="E156" s="7021" t="s">
        <v>4407</v>
      </c>
      <c r="F156" s="7022"/>
      <c r="G156" s="7030" t="s">
        <v>2446</v>
      </c>
      <c r="H156" s="7030"/>
      <c r="I156" s="7023" t="s">
        <v>2447</v>
      </c>
      <c r="J156" s="6976"/>
      <c r="K156" s="7023" t="s">
        <v>94</v>
      </c>
      <c r="L156" s="6976"/>
      <c r="M156" s="7023" t="s">
        <v>44</v>
      </c>
      <c r="N156" s="6976"/>
      <c r="O156" s="6223" t="s">
        <v>45</v>
      </c>
      <c r="P156" s="6223"/>
      <c r="Q156" s="7031" t="s">
        <v>46</v>
      </c>
      <c r="R156" s="7022"/>
      <c r="S156" s="7031" t="s">
        <v>47</v>
      </c>
      <c r="T156" s="7022"/>
      <c r="U156" s="6223" t="s">
        <v>48</v>
      </c>
      <c r="V156" s="7022"/>
      <c r="W156" s="7031" t="s">
        <v>49</v>
      </c>
      <c r="X156" s="7022"/>
      <c r="Y156" s="6223" t="s">
        <v>50</v>
      </c>
      <c r="Z156" s="6223"/>
      <c r="AA156" s="7031" t="s">
        <v>51</v>
      </c>
      <c r="AB156" s="7022"/>
      <c r="AC156" s="6223" t="s">
        <v>52</v>
      </c>
      <c r="AD156" s="6223"/>
      <c r="AE156" s="7031" t="s">
        <v>53</v>
      </c>
      <c r="AF156" s="7022"/>
      <c r="AG156" s="6223" t="s">
        <v>54</v>
      </c>
      <c r="AH156" s="6223"/>
      <c r="AI156" s="7031" t="s">
        <v>55</v>
      </c>
      <c r="AJ156" s="7022"/>
      <c r="AK156" s="6223" t="s">
        <v>56</v>
      </c>
      <c r="AL156" s="6223"/>
      <c r="AM156" s="7023" t="s">
        <v>57</v>
      </c>
      <c r="AN156" s="6976"/>
    </row>
    <row r="157" spans="1:40" s="19" customFormat="1" ht="15" customHeight="1" x14ac:dyDescent="0.15">
      <c r="A157" s="6696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055" t="s">
        <v>2533</v>
      </c>
      <c r="B163" s="7055"/>
      <c r="C163" s="7055"/>
    </row>
    <row r="164" spans="1:40" s="19" customFormat="1" ht="21" x14ac:dyDescent="0.15">
      <c r="A164" s="7056" t="s">
        <v>1093</v>
      </c>
      <c r="B164" s="7056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57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82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82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57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82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82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55" t="s">
        <v>2545</v>
      </c>
      <c r="B171" s="7055"/>
      <c r="C171" s="6500"/>
    </row>
    <row r="172" spans="1:40" s="19" customFormat="1" ht="15" customHeight="1" x14ac:dyDescent="0.15">
      <c r="A172" s="6493" t="s">
        <v>1093</v>
      </c>
      <c r="B172" s="7051"/>
      <c r="C172" s="7059" t="s">
        <v>77</v>
      </c>
      <c r="D172" s="6493"/>
      <c r="E172" s="7051"/>
      <c r="F172" s="7023" t="s">
        <v>101</v>
      </c>
      <c r="G172" s="7030"/>
      <c r="H172" s="7030"/>
      <c r="I172" s="7030"/>
      <c r="J172" s="7030"/>
      <c r="K172" s="6976"/>
    </row>
    <row r="173" spans="1:40" s="19" customFormat="1" ht="15" customHeight="1" x14ac:dyDescent="0.15">
      <c r="A173" s="7058"/>
      <c r="B173" s="6999"/>
      <c r="C173" s="6632"/>
      <c r="D173" s="6496"/>
      <c r="E173" s="7000"/>
      <c r="F173" s="7030" t="s">
        <v>4405</v>
      </c>
      <c r="G173" s="6976"/>
      <c r="H173" s="7023" t="s">
        <v>2546</v>
      </c>
      <c r="I173" s="6976"/>
      <c r="J173" s="7028" t="s">
        <v>664</v>
      </c>
      <c r="K173" s="7029"/>
    </row>
    <row r="174" spans="1:40" s="19" customFormat="1" ht="15" customHeight="1" x14ac:dyDescent="0.15">
      <c r="A174" s="6496"/>
      <c r="B174" s="7000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60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9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9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74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47" t="s">
        <v>2550</v>
      </c>
      <c r="B180" s="7047"/>
      <c r="C180" s="7050" t="s">
        <v>2551</v>
      </c>
      <c r="D180" s="6493" t="s">
        <v>77</v>
      </c>
      <c r="E180" s="6493"/>
      <c r="F180" s="7051"/>
      <c r="G180" s="7052" t="s">
        <v>101</v>
      </c>
      <c r="H180" s="7053"/>
      <c r="I180" s="7053"/>
      <c r="J180" s="7053"/>
      <c r="K180" s="7053"/>
      <c r="L180" s="7053"/>
      <c r="M180" s="7053"/>
      <c r="N180" s="7053"/>
      <c r="O180" s="7053"/>
      <c r="P180" s="7053"/>
      <c r="Q180" s="7053"/>
      <c r="R180" s="7053"/>
      <c r="S180" s="7053"/>
      <c r="T180" s="7053"/>
      <c r="U180" s="7053"/>
      <c r="V180" s="7053"/>
      <c r="W180" s="7053"/>
      <c r="X180" s="7053"/>
      <c r="Y180" s="7053"/>
      <c r="Z180" s="7053"/>
      <c r="AA180" s="7053"/>
      <c r="AB180" s="7053"/>
      <c r="AC180" s="7053"/>
      <c r="AD180" s="7053"/>
      <c r="AE180" s="7053"/>
      <c r="AF180" s="7053"/>
      <c r="AG180" s="7053"/>
      <c r="AH180" s="7053"/>
      <c r="AI180" s="7053"/>
      <c r="AJ180" s="7053"/>
      <c r="AK180" s="7053"/>
      <c r="AL180" s="7053"/>
      <c r="AM180" s="7053"/>
      <c r="AN180" s="7053"/>
      <c r="AO180" s="7053"/>
      <c r="AP180" s="7054"/>
    </row>
    <row r="181" spans="1:42" s="19" customFormat="1" ht="15" customHeight="1" x14ac:dyDescent="0.15">
      <c r="A181" s="7048"/>
      <c r="B181" s="7048"/>
      <c r="C181" s="7050"/>
      <c r="D181" s="6496"/>
      <c r="E181" s="6496"/>
      <c r="F181" s="7000"/>
      <c r="G181" s="7021" t="s">
        <v>4407</v>
      </c>
      <c r="H181" s="7022"/>
      <c r="I181" s="7030" t="s">
        <v>2446</v>
      </c>
      <c r="J181" s="7030"/>
      <c r="K181" s="7023" t="s">
        <v>2447</v>
      </c>
      <c r="L181" s="6976"/>
      <c r="M181" s="7023" t="s">
        <v>94</v>
      </c>
      <c r="N181" s="6976"/>
      <c r="O181" s="7023" t="s">
        <v>44</v>
      </c>
      <c r="P181" s="6976"/>
      <c r="Q181" s="6223" t="s">
        <v>45</v>
      </c>
      <c r="R181" s="6223"/>
      <c r="S181" s="7031" t="s">
        <v>46</v>
      </c>
      <c r="T181" s="7022"/>
      <c r="U181" s="7031" t="s">
        <v>47</v>
      </c>
      <c r="V181" s="7022"/>
      <c r="W181" s="6223" t="s">
        <v>48</v>
      </c>
      <c r="X181" s="7022"/>
      <c r="Y181" s="7031" t="s">
        <v>49</v>
      </c>
      <c r="Z181" s="7022"/>
      <c r="AA181" s="6223" t="s">
        <v>50</v>
      </c>
      <c r="AB181" s="6223"/>
      <c r="AC181" s="7031" t="s">
        <v>51</v>
      </c>
      <c r="AD181" s="7022"/>
      <c r="AE181" s="6223" t="s">
        <v>52</v>
      </c>
      <c r="AF181" s="6223"/>
      <c r="AG181" s="7031" t="s">
        <v>53</v>
      </c>
      <c r="AH181" s="7022"/>
      <c r="AI181" s="6223" t="s">
        <v>54</v>
      </c>
      <c r="AJ181" s="6223"/>
      <c r="AK181" s="7031" t="s">
        <v>55</v>
      </c>
      <c r="AL181" s="7022"/>
      <c r="AM181" s="6223" t="s">
        <v>56</v>
      </c>
      <c r="AN181" s="6223"/>
      <c r="AO181" s="7023" t="s">
        <v>57</v>
      </c>
      <c r="AP181" s="6976"/>
    </row>
    <row r="182" spans="1:42" s="19" customFormat="1" ht="15" customHeight="1" x14ac:dyDescent="0.15">
      <c r="A182" s="7049"/>
      <c r="B182" s="7049"/>
      <c r="C182" s="7050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45" t="s">
        <v>2552</v>
      </c>
      <c r="B183" s="7045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7046"/>
      <c r="B184" s="7046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7039" t="s">
        <v>2480</v>
      </c>
      <c r="B185" s="7039"/>
      <c r="C185" s="1192" t="s">
        <v>838</v>
      </c>
      <c r="D185" s="1228">
        <f t="shared" si="78"/>
        <v>0</v>
      </c>
      <c r="E185" s="1193">
        <f t="shared" si="79"/>
        <v>0</v>
      </c>
      <c r="F185" s="1229">
        <f t="shared" si="80"/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7040"/>
      <c r="B186" s="7040"/>
      <c r="C186" s="1196" t="s">
        <v>2553</v>
      </c>
      <c r="D186" s="1230">
        <f t="shared" si="78"/>
        <v>0</v>
      </c>
      <c r="E186" s="1197">
        <f t="shared" si="79"/>
        <v>0</v>
      </c>
      <c r="F186" s="1231">
        <f t="shared" si="80"/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7041" t="s">
        <v>2554</v>
      </c>
      <c r="B187" s="7042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7043"/>
      <c r="B188" s="7044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2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LAUTARO (09108)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819" t="s">
        <v>2555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21" t="s">
        <v>2557</v>
      </c>
      <c r="B9" s="6969"/>
      <c r="C9" s="7031" t="s">
        <v>77</v>
      </c>
      <c r="D9" s="7066" t="s">
        <v>2558</v>
      </c>
      <c r="E9" s="7138"/>
      <c r="F9" s="7138"/>
      <c r="G9" s="7067"/>
      <c r="H9" s="6989" t="s">
        <v>2559</v>
      </c>
      <c r="I9" s="6990"/>
      <c r="J9" s="6990"/>
      <c r="K9" s="7078"/>
      <c r="L9" s="6954" t="s">
        <v>2560</v>
      </c>
      <c r="M9" s="6989" t="s">
        <v>2561</v>
      </c>
      <c r="N9" s="6990"/>
      <c r="O9" s="6990"/>
      <c r="P9" s="6990"/>
      <c r="Q9" s="6990"/>
      <c r="R9" s="6991"/>
      <c r="S9" s="7021" t="s">
        <v>4365</v>
      </c>
      <c r="T9" s="7134" t="s">
        <v>2562</v>
      </c>
      <c r="U9" s="7122"/>
      <c r="V9" s="7122"/>
      <c r="W9" s="7135"/>
      <c r="X9" s="7038" t="s">
        <v>2563</v>
      </c>
      <c r="Y9" s="7037" t="s">
        <v>2564</v>
      </c>
      <c r="Z9" s="6242" t="s">
        <v>2565</v>
      </c>
      <c r="AA9" s="7038" t="s">
        <v>36</v>
      </c>
      <c r="AB9" s="7127" t="s">
        <v>37</v>
      </c>
      <c r="AC9" s="7037" t="s">
        <v>1722</v>
      </c>
      <c r="AD9" s="7129" t="s">
        <v>2566</v>
      </c>
      <c r="AE9" s="7131" t="s">
        <v>734</v>
      </c>
      <c r="AF9" s="7132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45"/>
      <c r="B10" s="5759"/>
      <c r="C10" s="6131"/>
      <c r="D10" s="7140" t="s">
        <v>2567</v>
      </c>
      <c r="E10" s="7141" t="s">
        <v>44</v>
      </c>
      <c r="F10" s="7141" t="s">
        <v>2410</v>
      </c>
      <c r="G10" s="7142" t="s">
        <v>2568</v>
      </c>
      <c r="H10" s="7143" t="s">
        <v>2569</v>
      </c>
      <c r="I10" s="7141" t="s">
        <v>2570</v>
      </c>
      <c r="J10" s="7141" t="s">
        <v>2571</v>
      </c>
      <c r="K10" s="7064" t="s">
        <v>2572</v>
      </c>
      <c r="L10" s="6954"/>
      <c r="M10" s="7140" t="s">
        <v>2573</v>
      </c>
      <c r="N10" s="7037" t="s">
        <v>2574</v>
      </c>
      <c r="O10" s="7037" t="s">
        <v>2575</v>
      </c>
      <c r="P10" s="7037" t="s">
        <v>2576</v>
      </c>
      <c r="Q10" s="7037" t="s">
        <v>2577</v>
      </c>
      <c r="R10" s="7139" t="s">
        <v>2578</v>
      </c>
      <c r="S10" s="5945"/>
      <c r="T10" s="7134" t="s">
        <v>2579</v>
      </c>
      <c r="U10" s="7123"/>
      <c r="V10" s="7122" t="s">
        <v>2580</v>
      </c>
      <c r="W10" s="7135"/>
      <c r="X10" s="5766"/>
      <c r="Y10" s="6118"/>
      <c r="Z10" s="5777"/>
      <c r="AA10" s="5766"/>
      <c r="AB10" s="7128"/>
      <c r="AC10" s="6118"/>
      <c r="AD10" s="6284"/>
      <c r="AE10" s="7133"/>
      <c r="AF10" s="6899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66"/>
      <c r="B11" s="6687"/>
      <c r="C11" s="6482"/>
      <c r="D11" s="6483"/>
      <c r="E11" s="5815"/>
      <c r="F11" s="5815"/>
      <c r="G11" s="5799"/>
      <c r="H11" s="6815"/>
      <c r="I11" s="5815"/>
      <c r="J11" s="5815"/>
      <c r="K11" s="6696"/>
      <c r="L11" s="6954"/>
      <c r="M11" s="6483"/>
      <c r="N11" s="5818"/>
      <c r="O11" s="5818"/>
      <c r="P11" s="5818"/>
      <c r="Q11" s="5818"/>
      <c r="R11" s="5956"/>
      <c r="S11" s="646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67"/>
      <c r="Y11" s="5818"/>
      <c r="Z11" s="6467"/>
      <c r="AA11" s="5767"/>
      <c r="AB11" s="6946"/>
      <c r="AC11" s="5818"/>
      <c r="AD11" s="7130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23" t="s">
        <v>2583</v>
      </c>
      <c r="B12" s="6976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93" t="s">
        <v>2584</v>
      </c>
      <c r="B13" s="7094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95" t="s">
        <v>2585</v>
      </c>
      <c r="B14" s="7096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95" t="s">
        <v>2586</v>
      </c>
      <c r="B15" s="7096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75" t="s">
        <v>2587</v>
      </c>
      <c r="B16" s="6570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76" t="s">
        <v>2588</v>
      </c>
      <c r="B17" s="7077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73" t="s">
        <v>2589</v>
      </c>
      <c r="B18" s="7074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38" t="s">
        <v>2590</v>
      </c>
      <c r="B19" s="6739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93" t="s">
        <v>2591</v>
      </c>
      <c r="B20" s="7094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75" t="s">
        <v>2592</v>
      </c>
      <c r="B21" s="6570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4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74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23" t="s">
        <v>2597</v>
      </c>
      <c r="B25" s="6976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36" t="s">
        <v>2601</v>
      </c>
      <c r="B26" s="713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90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91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93" t="s">
        <v>2605</v>
      </c>
      <c r="B29" s="7094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95" t="s">
        <v>2606</v>
      </c>
      <c r="B30" s="7096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75" t="s">
        <v>2607</v>
      </c>
      <c r="B31" s="6570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60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74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60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74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6" t="s">
        <v>2614</v>
      </c>
      <c r="B36" s="7147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60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74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48" t="s">
        <v>2620</v>
      </c>
      <c r="B41" s="7149"/>
      <c r="C41" s="4670" t="s">
        <v>2621</v>
      </c>
      <c r="D41" s="4623" t="s">
        <v>554</v>
      </c>
    </row>
    <row r="42" spans="1:100" ht="15" customHeight="1" x14ac:dyDescent="0.25">
      <c r="A42" s="7144" t="s">
        <v>2622</v>
      </c>
      <c r="B42" s="7145"/>
      <c r="C42" s="1095"/>
      <c r="D42" s="1096"/>
    </row>
    <row r="43" spans="1:100" ht="21.95" customHeight="1" x14ac:dyDescent="0.25">
      <c r="A43" s="7104" t="s">
        <v>2623</v>
      </c>
      <c r="B43" s="3046" t="s">
        <v>2624</v>
      </c>
      <c r="C43" s="290"/>
      <c r="D43" s="107"/>
    </row>
    <row r="44" spans="1:100" ht="15" customHeight="1" x14ac:dyDescent="0.25">
      <c r="A44" s="6771"/>
      <c r="B44" s="4671" t="s">
        <v>2625</v>
      </c>
      <c r="C44" s="1139"/>
      <c r="D44" s="388"/>
    </row>
    <row r="45" spans="1:100" ht="24.95" customHeight="1" x14ac:dyDescent="0.25">
      <c r="A45" s="7144" t="s">
        <v>2626</v>
      </c>
      <c r="B45" s="7145"/>
      <c r="C45" s="1095"/>
      <c r="D45" s="1096"/>
    </row>
    <row r="46" spans="1:100" ht="21.95" customHeight="1" x14ac:dyDescent="0.25">
      <c r="A46" s="7150" t="s">
        <v>2627</v>
      </c>
      <c r="B46" s="3046" t="s">
        <v>2624</v>
      </c>
      <c r="C46" s="1106"/>
      <c r="D46" s="1107"/>
    </row>
    <row r="47" spans="1:100" ht="15" customHeight="1" x14ac:dyDescent="0.25">
      <c r="A47" s="7151"/>
      <c r="B47" s="4671" t="s">
        <v>2625</v>
      </c>
      <c r="C47" s="1289"/>
      <c r="D47" s="1474"/>
    </row>
    <row r="48" spans="1:100" ht="15" customHeight="1" x14ac:dyDescent="0.25">
      <c r="A48" s="7104" t="s">
        <v>2628</v>
      </c>
      <c r="B48" s="4672" t="s">
        <v>2629</v>
      </c>
      <c r="C48" s="290"/>
      <c r="D48" s="107"/>
    </row>
    <row r="49" spans="1:102" ht="21" x14ac:dyDescent="0.25">
      <c r="A49" s="6771"/>
      <c r="B49" s="3833" t="s">
        <v>2630</v>
      </c>
      <c r="C49" s="1139"/>
      <c r="D49" s="388"/>
    </row>
    <row r="50" spans="1:102" ht="24.95" customHeight="1" x14ac:dyDescent="0.25">
      <c r="A50" s="7144" t="s">
        <v>2631</v>
      </c>
      <c r="B50" s="7145"/>
      <c r="C50" s="1095"/>
      <c r="D50" s="1096"/>
    </row>
    <row r="51" spans="1:102" ht="15" customHeight="1" x14ac:dyDescent="0.25">
      <c r="A51" s="7144" t="s">
        <v>2632</v>
      </c>
      <c r="B51" s="7145"/>
      <c r="C51" s="1095"/>
      <c r="D51" s="1096"/>
    </row>
    <row r="52" spans="1:102" ht="24.95" customHeight="1" x14ac:dyDescent="0.25">
      <c r="A52" s="7144" t="s">
        <v>2633</v>
      </c>
      <c r="B52" s="7145"/>
      <c r="C52" s="1095"/>
      <c r="D52" s="1096"/>
    </row>
    <row r="53" spans="1:102" ht="24.95" customHeight="1" x14ac:dyDescent="0.25">
      <c r="A53" s="7144" t="s">
        <v>2634</v>
      </c>
      <c r="B53" s="7145"/>
      <c r="C53" s="1095"/>
      <c r="D53" s="1096"/>
    </row>
    <row r="54" spans="1:102" ht="24.75" customHeight="1" x14ac:dyDescent="0.25">
      <c r="A54" s="7144" t="s">
        <v>2635</v>
      </c>
      <c r="B54" s="7145"/>
      <c r="C54" s="1095"/>
      <c r="D54" s="1096"/>
    </row>
    <row r="55" spans="1:102" ht="15" customHeight="1" x14ac:dyDescent="0.25">
      <c r="A55" s="7104" t="s">
        <v>2636</v>
      </c>
      <c r="B55" s="4672" t="s">
        <v>2637</v>
      </c>
      <c r="C55" s="290"/>
      <c r="D55" s="107"/>
    </row>
    <row r="56" spans="1:102" ht="15" customHeight="1" x14ac:dyDescent="0.25">
      <c r="A56" s="6771"/>
      <c r="B56" s="3833" t="s">
        <v>2638</v>
      </c>
      <c r="C56" s="1139"/>
      <c r="D56" s="388"/>
    </row>
    <row r="57" spans="1:102" ht="15" customHeight="1" x14ac:dyDescent="0.25">
      <c r="A57" s="7152" t="s">
        <v>2639</v>
      </c>
      <c r="B57" s="7152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53" t="s">
        <v>2641</v>
      </c>
      <c r="B59" s="7154"/>
      <c r="C59" s="7106" t="s">
        <v>2642</v>
      </c>
      <c r="D59" s="7107"/>
      <c r="E59" s="7160"/>
      <c r="F59" s="7161" t="s">
        <v>2593</v>
      </c>
      <c r="CA59"/>
      <c r="CB59"/>
      <c r="CW59" s="25"/>
      <c r="CX59" s="25"/>
    </row>
    <row r="60" spans="1:102" ht="24.95" customHeight="1" x14ac:dyDescent="0.25">
      <c r="A60" s="7155"/>
      <c r="B60" s="7156"/>
      <c r="C60" s="4670" t="s">
        <v>2643</v>
      </c>
      <c r="D60" s="4566" t="s">
        <v>2644</v>
      </c>
      <c r="E60" s="4623" t="s">
        <v>2645</v>
      </c>
      <c r="F60" s="7162"/>
      <c r="CA60"/>
      <c r="CB60"/>
      <c r="CW60" s="25"/>
      <c r="CX60" s="25"/>
    </row>
    <row r="61" spans="1:102" ht="15" customHeight="1" x14ac:dyDescent="0.25">
      <c r="A61" s="7163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63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63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63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91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93" t="s">
        <v>2652</v>
      </c>
      <c r="B66" s="7094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95" t="s">
        <v>1488</v>
      </c>
      <c r="B67" s="7096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95" t="s">
        <v>2653</v>
      </c>
      <c r="B68" s="7096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41" t="s">
        <v>2654</v>
      </c>
      <c r="B69" s="6642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95" t="s">
        <v>2655</v>
      </c>
      <c r="B70" s="7096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75" t="s">
        <v>2656</v>
      </c>
      <c r="B71" s="6570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88" t="s">
        <v>2658</v>
      </c>
      <c r="B73" s="7157" t="s">
        <v>2659</v>
      </c>
      <c r="C73" s="7158"/>
      <c r="D73" s="7158"/>
      <c r="E73" s="7157" t="s">
        <v>2660</v>
      </c>
      <c r="F73" s="7158"/>
      <c r="G73" s="7159"/>
      <c r="H73" s="7038" t="s">
        <v>2661</v>
      </c>
      <c r="I73" s="7037" t="s">
        <v>36</v>
      </c>
      <c r="J73" s="7127" t="s">
        <v>37</v>
      </c>
      <c r="K73" s="7037" t="s">
        <v>60</v>
      </c>
      <c r="L73" s="6969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1"/>
      <c r="B74" s="7023" t="s">
        <v>2662</v>
      </c>
      <c r="C74" s="7030"/>
      <c r="D74" s="7030"/>
      <c r="E74" s="7023" t="s">
        <v>2662</v>
      </c>
      <c r="F74" s="7030"/>
      <c r="G74" s="7071"/>
      <c r="H74" s="5766"/>
      <c r="I74" s="6118"/>
      <c r="J74" s="7128"/>
      <c r="K74" s="6118"/>
      <c r="L74" s="5759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71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67"/>
      <c r="I75" s="5818"/>
      <c r="J75" s="6946"/>
      <c r="K75" s="5818"/>
      <c r="L75" s="6687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21" t="s">
        <v>2668</v>
      </c>
      <c r="B81" s="7023" t="s">
        <v>29</v>
      </c>
      <c r="C81" s="7030"/>
      <c r="D81" s="7030"/>
      <c r="E81" s="7072" t="s">
        <v>2669</v>
      </c>
      <c r="F81" s="7072"/>
      <c r="G81" s="7072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71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66" t="s">
        <v>2679</v>
      </c>
      <c r="B90" s="7167"/>
      <c r="C90" s="7168" t="s">
        <v>68</v>
      </c>
      <c r="D90" s="7170" t="s">
        <v>2680</v>
      </c>
      <c r="E90" s="7170" t="s">
        <v>67</v>
      </c>
      <c r="F90" s="7171" t="s">
        <v>2681</v>
      </c>
      <c r="G90" s="7122" t="s">
        <v>29</v>
      </c>
      <c r="H90" s="7122"/>
      <c r="I90" s="7123"/>
    </row>
    <row r="91" spans="1:94" ht="15" customHeight="1" x14ac:dyDescent="0.25">
      <c r="A91" s="6825"/>
      <c r="B91" s="6797"/>
      <c r="C91" s="7169"/>
      <c r="D91" s="6692"/>
      <c r="E91" s="6692"/>
      <c r="F91" s="6820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93" t="s">
        <v>2682</v>
      </c>
      <c r="B92" s="7094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53" t="s">
        <v>2683</v>
      </c>
      <c r="B93" s="6654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64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65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65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65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65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65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52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93" t="s">
        <v>2685</v>
      </c>
      <c r="B101" s="7094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72" t="s">
        <v>2686</v>
      </c>
      <c r="B102" s="717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74" t="s">
        <v>2687</v>
      </c>
      <c r="B103" s="717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48" t="s">
        <v>2688</v>
      </c>
      <c r="B104" s="7149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76" t="s">
        <v>2689</v>
      </c>
      <c r="B105" s="6059"/>
      <c r="C105" s="6059"/>
      <c r="D105" s="6059"/>
      <c r="E105" s="6059"/>
      <c r="F105" s="6059"/>
      <c r="G105" s="6059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77" t="s">
        <v>2690</v>
      </c>
      <c r="B106" s="7178"/>
      <c r="C106" s="7178"/>
      <c r="D106" s="7178"/>
      <c r="E106" s="7178"/>
      <c r="F106" s="7178"/>
      <c r="G106" s="7178"/>
      <c r="H106" s="8"/>
      <c r="I106" s="8"/>
      <c r="J106" s="8"/>
      <c r="K106" s="8"/>
      <c r="L106" s="8"/>
    </row>
    <row r="107" spans="1:102" x14ac:dyDescent="0.25">
      <c r="A107" s="7021" t="s">
        <v>277</v>
      </c>
      <c r="B107" s="6969"/>
      <c r="C107" s="7061" t="s">
        <v>77</v>
      </c>
      <c r="D107" s="6989" t="s">
        <v>2691</v>
      </c>
      <c r="E107" s="6990"/>
      <c r="F107" s="6990"/>
      <c r="G107" s="6990"/>
      <c r="H107" s="6990"/>
      <c r="I107" s="6990"/>
      <c r="J107" s="6990"/>
      <c r="K107" s="6991"/>
      <c r="L107" s="6969" t="s">
        <v>2692</v>
      </c>
    </row>
    <row r="108" spans="1:102" ht="21" x14ac:dyDescent="0.25">
      <c r="A108" s="6466"/>
      <c r="B108" s="6687"/>
      <c r="C108" s="711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87"/>
    </row>
    <row r="109" spans="1:102" ht="15" customHeight="1" x14ac:dyDescent="0.25">
      <c r="A109" s="7125" t="s">
        <v>2701</v>
      </c>
      <c r="B109" s="7126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72" t="s">
        <v>277</v>
      </c>
      <c r="B111" s="7072"/>
      <c r="C111" s="7066" t="s">
        <v>2703</v>
      </c>
      <c r="D111" s="7067"/>
      <c r="E111" s="6989" t="s">
        <v>2704</v>
      </c>
      <c r="F111" s="6990"/>
      <c r="G111" s="6990"/>
      <c r="H111" s="7078"/>
      <c r="I111" s="7056" t="s">
        <v>2705</v>
      </c>
      <c r="J111" s="7056"/>
      <c r="K111" s="7119" t="s">
        <v>2706</v>
      </c>
      <c r="L111" s="7119" t="s">
        <v>2707</v>
      </c>
      <c r="M111" s="6988" t="s">
        <v>2708</v>
      </c>
      <c r="N111" s="6988" t="s">
        <v>2709</v>
      </c>
      <c r="O111" s="6988" t="s">
        <v>2710</v>
      </c>
      <c r="CA111"/>
      <c r="CB111"/>
      <c r="CW111" s="25"/>
      <c r="CX111" s="25"/>
    </row>
    <row r="112" spans="1:102" ht="31.5" x14ac:dyDescent="0.25">
      <c r="A112" s="7072"/>
      <c r="B112" s="7072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20"/>
      <c r="L112" s="7120"/>
      <c r="M112" s="6471"/>
      <c r="N112" s="6471"/>
      <c r="O112" s="6471"/>
      <c r="CA112"/>
      <c r="CB112"/>
      <c r="CW112" s="25"/>
      <c r="CX112" s="25"/>
    </row>
    <row r="113" spans="1:102" ht="15" customHeight="1" x14ac:dyDescent="0.25">
      <c r="A113" s="7114" t="s">
        <v>2701</v>
      </c>
      <c r="B113" s="7115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16" t="s">
        <v>2719</v>
      </c>
      <c r="B114" s="7117"/>
      <c r="C114" s="7117"/>
      <c r="D114" s="7117"/>
      <c r="E114" s="7117"/>
      <c r="F114" s="7117"/>
      <c r="G114" s="711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88" t="s">
        <v>277</v>
      </c>
      <c r="B115" s="6082" t="s">
        <v>77</v>
      </c>
      <c r="C115" s="6989" t="s">
        <v>2691</v>
      </c>
      <c r="D115" s="6990"/>
      <c r="E115" s="6990"/>
      <c r="F115" s="6990"/>
      <c r="G115" s="6990"/>
      <c r="H115" s="6990"/>
      <c r="I115" s="6990"/>
      <c r="J115" s="7078"/>
      <c r="K115" s="7119" t="s">
        <v>2720</v>
      </c>
      <c r="L115" s="7121" t="s">
        <v>2721</v>
      </c>
      <c r="M115" s="7122"/>
      <c r="N115" s="7122"/>
      <c r="O115" s="7123"/>
    </row>
    <row r="116" spans="1:102" ht="42" x14ac:dyDescent="0.25">
      <c r="A116" s="6471"/>
      <c r="B116" s="711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20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24" t="s">
        <v>2742</v>
      </c>
      <c r="B131" s="7124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03" t="s">
        <v>603</v>
      </c>
      <c r="B133" s="7103"/>
      <c r="C133" s="1233" t="s">
        <v>2731</v>
      </c>
      <c r="D133" s="1092" t="s">
        <v>2732</v>
      </c>
    </row>
    <row r="134" spans="1:101" x14ac:dyDescent="0.25">
      <c r="A134" s="7104" t="s">
        <v>4367</v>
      </c>
      <c r="B134" s="4722" t="s">
        <v>2743</v>
      </c>
      <c r="C134" s="4704"/>
      <c r="D134" s="4707"/>
    </row>
    <row r="135" spans="1:101" x14ac:dyDescent="0.25">
      <c r="A135" s="6771"/>
      <c r="B135" s="4723" t="s">
        <v>2744</v>
      </c>
      <c r="C135" s="1289"/>
      <c r="D135" s="1474"/>
    </row>
    <row r="136" spans="1:101" ht="15" customHeight="1" x14ac:dyDescent="0.25">
      <c r="A136" s="7104" t="s">
        <v>4368</v>
      </c>
      <c r="B136" s="4467" t="s">
        <v>959</v>
      </c>
      <c r="C136" s="1106"/>
      <c r="D136" s="1107"/>
    </row>
    <row r="137" spans="1:101" ht="15" customHeight="1" x14ac:dyDescent="0.25">
      <c r="A137" s="7105"/>
      <c r="B137" s="4724" t="s">
        <v>2745</v>
      </c>
      <c r="C137" s="1114"/>
      <c r="D137" s="1115"/>
    </row>
    <row r="138" spans="1:101" ht="15" customHeight="1" x14ac:dyDescent="0.25">
      <c r="A138" s="7105"/>
      <c r="B138" s="4724" t="s">
        <v>98</v>
      </c>
      <c r="C138" s="1114"/>
      <c r="D138" s="1115"/>
    </row>
    <row r="139" spans="1:101" ht="15" customHeight="1" x14ac:dyDescent="0.25">
      <c r="A139" s="6771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2" t="s">
        <v>285</v>
      </c>
      <c r="B141" s="6988" t="s">
        <v>77</v>
      </c>
      <c r="C141" s="7106" t="s">
        <v>29</v>
      </c>
      <c r="D141" s="7107"/>
      <c r="E141" s="7107"/>
      <c r="F141" s="7107"/>
      <c r="G141" s="7107"/>
      <c r="H141" s="7107"/>
      <c r="I141" s="7107"/>
      <c r="J141" s="7107"/>
      <c r="K141" s="7108"/>
      <c r="L141" s="6397" t="s">
        <v>36</v>
      </c>
      <c r="M141" s="7110" t="s">
        <v>37</v>
      </c>
      <c r="N141" s="7112" t="s">
        <v>2746</v>
      </c>
      <c r="CA141"/>
      <c r="CW141" s="25"/>
    </row>
    <row r="142" spans="1:101" ht="27.95" customHeight="1" x14ac:dyDescent="0.25">
      <c r="A142" s="6063"/>
      <c r="B142" s="646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09"/>
      <c r="M142" s="7111"/>
      <c r="N142" s="7113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01" t="s">
        <v>2749</v>
      </c>
      <c r="B147" s="7067" t="s">
        <v>2750</v>
      </c>
      <c r="C147" s="6974"/>
      <c r="D147" s="6974"/>
      <c r="E147" s="6974"/>
      <c r="F147" s="4463" t="s">
        <v>2751</v>
      </c>
    </row>
    <row r="148" spans="1:100" ht="21" x14ac:dyDescent="0.25">
      <c r="A148" s="7102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LAUTARO (09108)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</row>
    <row r="4" spans="1:28" x14ac:dyDescent="0.25">
      <c r="A4" s="50" t="str">
        <f>CONCATENATE("MES: ",NOMBRE!B6, " (",NOMBRE!C6,NOMBRE!D6,")")</f>
        <v>MES: ENERO (01)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179" t="s">
        <v>2773</v>
      </c>
      <c r="B6" s="7179"/>
      <c r="C6" s="7179"/>
      <c r="D6" s="7179"/>
      <c r="E6" s="7179"/>
      <c r="F6" s="7179"/>
      <c r="G6" s="7179"/>
      <c r="H6" s="7179"/>
      <c r="I6" s="7179"/>
      <c r="J6" s="7179"/>
      <c r="K6" s="7179"/>
      <c r="L6" s="7179"/>
      <c r="M6" s="7179"/>
      <c r="N6" s="7179"/>
      <c r="O6" s="7179"/>
      <c r="P6" s="7179"/>
      <c r="Q6" s="7179"/>
      <c r="R6" s="7179"/>
      <c r="S6" s="7179"/>
      <c r="T6" s="7179"/>
      <c r="U6" s="7179"/>
      <c r="V6" s="7179"/>
    </row>
    <row r="8" spans="1:28" s="6" customFormat="1" ht="18" customHeight="1" x14ac:dyDescent="0.2">
      <c r="A8" s="6911" t="s">
        <v>2774</v>
      </c>
      <c r="B8" s="6911"/>
      <c r="C8" s="6911"/>
    </row>
    <row r="9" spans="1:28" s="19" customFormat="1" ht="15" customHeight="1" x14ac:dyDescent="0.15">
      <c r="A9" s="6954" t="s">
        <v>2775</v>
      </c>
      <c r="B9" s="6954" t="s">
        <v>2776</v>
      </c>
      <c r="C9" s="6954"/>
      <c r="D9" s="7021" t="s">
        <v>77</v>
      </c>
      <c r="E9" s="6242"/>
      <c r="F9" s="6969"/>
      <c r="G9" s="6989" t="s">
        <v>101</v>
      </c>
      <c r="H9" s="6990"/>
      <c r="I9" s="6990"/>
      <c r="J9" s="6990"/>
      <c r="K9" s="6990"/>
      <c r="L9" s="6990"/>
      <c r="M9" s="6990"/>
      <c r="N9" s="6990"/>
      <c r="O9" s="6990"/>
      <c r="P9" s="6990"/>
      <c r="Q9" s="6990"/>
      <c r="R9" s="6990"/>
      <c r="S9" s="6990"/>
      <c r="T9" s="6990"/>
      <c r="U9" s="6990"/>
      <c r="V9" s="6990"/>
      <c r="W9" s="6990"/>
      <c r="X9" s="6990"/>
      <c r="Y9" s="6990"/>
      <c r="Z9" s="6990"/>
      <c r="AA9" s="6990"/>
      <c r="AB9" s="7078"/>
    </row>
    <row r="10" spans="1:28" s="19" customFormat="1" ht="15" customHeight="1" x14ac:dyDescent="0.15">
      <c r="A10" s="6954"/>
      <c r="B10" s="6954"/>
      <c r="C10" s="6954"/>
      <c r="D10" s="7180"/>
      <c r="E10" s="6467"/>
      <c r="F10" s="6687"/>
      <c r="G10" s="7072" t="s">
        <v>1300</v>
      </c>
      <c r="H10" s="7072"/>
      <c r="I10" s="7072" t="s">
        <v>305</v>
      </c>
      <c r="J10" s="7072"/>
      <c r="K10" s="7072" t="s">
        <v>974</v>
      </c>
      <c r="L10" s="7072"/>
      <c r="M10" s="7072" t="s">
        <v>629</v>
      </c>
      <c r="N10" s="7072"/>
      <c r="O10" s="7072" t="s">
        <v>2057</v>
      </c>
      <c r="P10" s="7072"/>
      <c r="Q10" s="7072" t="s">
        <v>630</v>
      </c>
      <c r="R10" s="7072"/>
      <c r="S10" s="7072" t="s">
        <v>2058</v>
      </c>
      <c r="T10" s="7072"/>
      <c r="U10" s="7072" t="s">
        <v>2059</v>
      </c>
      <c r="V10" s="7072"/>
      <c r="W10" s="7072" t="s">
        <v>1949</v>
      </c>
      <c r="X10" s="7072"/>
      <c r="Y10" s="7072" t="s">
        <v>1583</v>
      </c>
      <c r="Z10" s="7072"/>
      <c r="AA10" s="7072" t="s">
        <v>664</v>
      </c>
      <c r="AB10" s="7072"/>
    </row>
    <row r="11" spans="1:28" s="19" customFormat="1" ht="15" customHeight="1" x14ac:dyDescent="0.15">
      <c r="A11" s="6954"/>
      <c r="B11" s="6954"/>
      <c r="C11" s="695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90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63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14" t="s">
        <v>2781</v>
      </c>
      <c r="B14" s="7115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24" t="s">
        <v>77</v>
      </c>
      <c r="B15" s="7025"/>
      <c r="C15" s="7026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181" t="s">
        <v>2782</v>
      </c>
      <c r="B16" s="7182"/>
      <c r="C16" s="7183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184" t="s">
        <v>2783</v>
      </c>
      <c r="B17" s="6056"/>
      <c r="C17" s="6057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55" t="s">
        <v>2784</v>
      </c>
      <c r="B18" s="7055"/>
      <c r="C18" s="7055"/>
    </row>
    <row r="19" spans="1:30" ht="15" customHeight="1" x14ac:dyDescent="0.25">
      <c r="A19" s="6954" t="s">
        <v>2775</v>
      </c>
      <c r="B19" s="6954" t="s">
        <v>2776</v>
      </c>
      <c r="C19" s="6954"/>
      <c r="D19" s="7021" t="s">
        <v>77</v>
      </c>
      <c r="E19" s="6242"/>
      <c r="F19" s="6969"/>
      <c r="G19" s="6989" t="s">
        <v>101</v>
      </c>
      <c r="H19" s="6990"/>
      <c r="I19" s="6990"/>
      <c r="J19" s="6990"/>
      <c r="K19" s="6990"/>
      <c r="L19" s="6990"/>
      <c r="M19" s="6990"/>
      <c r="N19" s="6990"/>
      <c r="O19" s="6990"/>
      <c r="P19" s="6990"/>
      <c r="Q19" s="6990"/>
      <c r="R19" s="6990"/>
      <c r="S19" s="6990"/>
      <c r="T19" s="6990"/>
      <c r="U19" s="6990"/>
      <c r="V19" s="6990"/>
      <c r="W19" s="6990"/>
      <c r="X19" s="6990"/>
      <c r="Y19" s="6990"/>
      <c r="Z19" s="6990"/>
      <c r="AA19" s="6990"/>
      <c r="AB19" s="6990"/>
      <c r="AC19" s="6990"/>
      <c r="AD19" s="7078"/>
    </row>
    <row r="20" spans="1:30" ht="15" customHeight="1" x14ac:dyDescent="0.25">
      <c r="A20" s="6954"/>
      <c r="B20" s="6954"/>
      <c r="C20" s="6954"/>
      <c r="D20" s="7180"/>
      <c r="E20" s="6467"/>
      <c r="F20" s="6467"/>
      <c r="G20" s="7023" t="s">
        <v>2785</v>
      </c>
      <c r="H20" s="6976"/>
      <c r="I20" s="7072" t="s">
        <v>1300</v>
      </c>
      <c r="J20" s="7072"/>
      <c r="K20" s="7072" t="s">
        <v>305</v>
      </c>
      <c r="L20" s="7072"/>
      <c r="M20" s="7072" t="s">
        <v>974</v>
      </c>
      <c r="N20" s="7072"/>
      <c r="O20" s="7072" t="s">
        <v>629</v>
      </c>
      <c r="P20" s="7072"/>
      <c r="Q20" s="7072" t="s">
        <v>2057</v>
      </c>
      <c r="R20" s="7072"/>
      <c r="S20" s="7072" t="s">
        <v>630</v>
      </c>
      <c r="T20" s="7072"/>
      <c r="U20" s="7072" t="s">
        <v>2058</v>
      </c>
      <c r="V20" s="7072"/>
      <c r="W20" s="7072" t="s">
        <v>2059</v>
      </c>
      <c r="X20" s="7072"/>
      <c r="Y20" s="7072" t="s">
        <v>1949</v>
      </c>
      <c r="Z20" s="7072"/>
      <c r="AA20" s="7072" t="s">
        <v>1583</v>
      </c>
      <c r="AB20" s="7072"/>
      <c r="AC20" s="7072" t="s">
        <v>664</v>
      </c>
      <c r="AD20" s="7072"/>
    </row>
    <row r="21" spans="1:30" ht="15" customHeight="1" x14ac:dyDescent="0.25">
      <c r="A21" s="6954"/>
      <c r="B21" s="6954"/>
      <c r="C21" s="695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63" t="s">
        <v>2777</v>
      </c>
      <c r="B22" s="7060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63"/>
      <c r="B23" s="7196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63"/>
      <c r="B24" s="7060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195"/>
      <c r="B25" s="7196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6091" t="s">
        <v>2781</v>
      </c>
      <c r="B26" s="637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25"/>
      <c r="B27" s="6739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26" t="s">
        <v>77</v>
      </c>
      <c r="B28" s="7227"/>
      <c r="C28" s="7228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29" t="s">
        <v>2788</v>
      </c>
      <c r="B29" s="7229"/>
      <c r="C29" s="7229"/>
      <c r="D29" s="7229"/>
      <c r="E29" s="7229"/>
      <c r="F29" s="7229"/>
    </row>
    <row r="30" spans="1:30" ht="15" customHeight="1" x14ac:dyDescent="0.25">
      <c r="A30" s="4752" t="s">
        <v>596</v>
      </c>
      <c r="B30" s="4752" t="s">
        <v>277</v>
      </c>
      <c r="C30" s="7185" t="s">
        <v>2789</v>
      </c>
      <c r="D30" s="7186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04" t="s">
        <v>2791</v>
      </c>
      <c r="B31" s="7188" t="s">
        <v>2792</v>
      </c>
      <c r="C31" s="7189" t="s">
        <v>2793</v>
      </c>
      <c r="D31" s="7190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05"/>
      <c r="B32" s="7188"/>
      <c r="C32" s="7191" t="s">
        <v>2794</v>
      </c>
      <c r="D32" s="7192"/>
      <c r="E32" s="1219">
        <f t="shared" si="5"/>
        <v>0</v>
      </c>
      <c r="F32" s="965"/>
      <c r="G32" s="966"/>
    </row>
    <row r="33" spans="1:7" ht="15" customHeight="1" x14ac:dyDescent="0.25">
      <c r="A33" s="7105"/>
      <c r="B33" s="7188"/>
      <c r="C33" s="7193" t="s">
        <v>2795</v>
      </c>
      <c r="D33" s="7194"/>
      <c r="E33" s="1221">
        <f t="shared" si="5"/>
        <v>0</v>
      </c>
      <c r="F33" s="989"/>
      <c r="G33" s="877"/>
    </row>
    <row r="34" spans="1:7" ht="15" customHeight="1" x14ac:dyDescent="0.25">
      <c r="A34" s="7105"/>
      <c r="B34" s="7104" t="s">
        <v>2796</v>
      </c>
      <c r="C34" s="7220" t="s">
        <v>2797</v>
      </c>
      <c r="D34" s="7221"/>
      <c r="E34" s="360">
        <f t="shared" si="5"/>
        <v>0</v>
      </c>
      <c r="F34" s="327"/>
      <c r="G34" s="142"/>
    </row>
    <row r="35" spans="1:7" ht="15" customHeight="1" x14ac:dyDescent="0.25">
      <c r="A35" s="7105"/>
      <c r="B35" s="7187"/>
      <c r="C35" s="7193" t="s">
        <v>2798</v>
      </c>
      <c r="D35" s="7194"/>
      <c r="E35" s="1221">
        <f t="shared" si="5"/>
        <v>0</v>
      </c>
      <c r="F35" s="989"/>
      <c r="G35" s="877"/>
    </row>
    <row r="36" spans="1:7" ht="15" customHeight="1" x14ac:dyDescent="0.25">
      <c r="A36" s="7105"/>
      <c r="B36" s="7222" t="s">
        <v>2799</v>
      </c>
      <c r="C36" s="7220" t="s">
        <v>2800</v>
      </c>
      <c r="D36" s="7221"/>
      <c r="E36" s="360">
        <f t="shared" si="5"/>
        <v>0</v>
      </c>
      <c r="F36" s="327"/>
      <c r="G36" s="142"/>
    </row>
    <row r="37" spans="1:7" ht="15" customHeight="1" x14ac:dyDescent="0.25">
      <c r="A37" s="7105"/>
      <c r="B37" s="7223"/>
      <c r="C37" s="7218" t="s">
        <v>2801</v>
      </c>
      <c r="D37" s="7219"/>
      <c r="E37" s="1221">
        <f t="shared" si="5"/>
        <v>0</v>
      </c>
      <c r="F37" s="989"/>
      <c r="G37" s="877"/>
    </row>
    <row r="38" spans="1:7" ht="15" customHeight="1" x14ac:dyDescent="0.25">
      <c r="A38" s="7105"/>
      <c r="B38" s="7222" t="s">
        <v>2802</v>
      </c>
      <c r="C38" s="7214" t="s">
        <v>2803</v>
      </c>
      <c r="D38" s="7215"/>
      <c r="E38" s="360">
        <f t="shared" si="5"/>
        <v>0</v>
      </c>
      <c r="F38" s="327"/>
      <c r="G38" s="142"/>
    </row>
    <row r="39" spans="1:7" ht="15" customHeight="1" x14ac:dyDescent="0.25">
      <c r="A39" s="7105"/>
      <c r="B39" s="7224"/>
      <c r="C39" s="7216" t="s">
        <v>2804</v>
      </c>
      <c r="D39" s="7217"/>
      <c r="E39" s="1219">
        <f t="shared" si="5"/>
        <v>0</v>
      </c>
      <c r="F39" s="965"/>
      <c r="G39" s="966"/>
    </row>
    <row r="40" spans="1:7" ht="15" customHeight="1" x14ac:dyDescent="0.25">
      <c r="A40" s="7105"/>
      <c r="B40" s="7224"/>
      <c r="C40" s="7216" t="s">
        <v>2805</v>
      </c>
      <c r="D40" s="7217"/>
      <c r="E40" s="1219">
        <f t="shared" si="5"/>
        <v>0</v>
      </c>
      <c r="F40" s="965"/>
      <c r="G40" s="966"/>
    </row>
    <row r="41" spans="1:7" ht="15" customHeight="1" x14ac:dyDescent="0.25">
      <c r="A41" s="7187"/>
      <c r="B41" s="7223"/>
      <c r="C41" s="7218" t="s">
        <v>2806</v>
      </c>
      <c r="D41" s="7219"/>
      <c r="E41" s="1221">
        <f t="shared" si="5"/>
        <v>0</v>
      </c>
      <c r="F41" s="989"/>
      <c r="G41" s="877"/>
    </row>
    <row r="42" spans="1:7" ht="15" customHeight="1" x14ac:dyDescent="0.25">
      <c r="A42" s="7104" t="s">
        <v>2807</v>
      </c>
      <c r="B42" s="7104" t="s">
        <v>2808</v>
      </c>
      <c r="C42" s="7204" t="s">
        <v>2809</v>
      </c>
      <c r="D42" s="7206"/>
      <c r="E42" s="4757">
        <f t="shared" si="5"/>
        <v>0</v>
      </c>
      <c r="F42" s="4758"/>
      <c r="G42" s="4759"/>
    </row>
    <row r="43" spans="1:7" ht="21" x14ac:dyDescent="0.25">
      <c r="A43" s="7105"/>
      <c r="B43" s="7105"/>
      <c r="C43" s="7104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05"/>
      <c r="B44" s="7105"/>
      <c r="C44" s="7187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05"/>
      <c r="B45" s="7105"/>
      <c r="C45" s="7198" t="s">
        <v>2813</v>
      </c>
      <c r="D45" s="7200"/>
      <c r="E45" s="360">
        <f t="shared" si="5"/>
        <v>0</v>
      </c>
      <c r="F45" s="327"/>
      <c r="G45" s="142"/>
    </row>
    <row r="46" spans="1:7" ht="15" customHeight="1" x14ac:dyDescent="0.25">
      <c r="A46" s="7105"/>
      <c r="B46" s="7105"/>
      <c r="C46" s="7201" t="s">
        <v>2814</v>
      </c>
      <c r="D46" s="7203"/>
      <c r="E46" s="1219">
        <f t="shared" si="5"/>
        <v>0</v>
      </c>
      <c r="F46" s="965"/>
      <c r="G46" s="966"/>
    </row>
    <row r="47" spans="1:7" ht="15" customHeight="1" x14ac:dyDescent="0.25">
      <c r="A47" s="7105"/>
      <c r="B47" s="7105"/>
      <c r="C47" s="7201" t="s">
        <v>2815</v>
      </c>
      <c r="D47" s="7203"/>
      <c r="E47" s="1219">
        <f t="shared" si="5"/>
        <v>0</v>
      </c>
      <c r="F47" s="965"/>
      <c r="G47" s="966"/>
    </row>
    <row r="48" spans="1:7" ht="15" customHeight="1" x14ac:dyDescent="0.25">
      <c r="A48" s="7187"/>
      <c r="B48" s="7187"/>
      <c r="C48" s="7204" t="s">
        <v>2816</v>
      </c>
      <c r="D48" s="7206"/>
      <c r="E48" s="1221">
        <f t="shared" si="5"/>
        <v>0</v>
      </c>
      <c r="F48" s="989"/>
      <c r="G48" s="877"/>
    </row>
    <row r="49" spans="1:8" ht="15" customHeight="1" x14ac:dyDescent="0.25">
      <c r="A49" s="7104" t="s">
        <v>2817</v>
      </c>
      <c r="B49" s="7198" t="s">
        <v>2818</v>
      </c>
      <c r="C49" s="7199"/>
      <c r="D49" s="7200"/>
      <c r="E49" s="1215">
        <f t="shared" si="5"/>
        <v>0</v>
      </c>
      <c r="F49" s="954"/>
      <c r="G49" s="955"/>
    </row>
    <row r="50" spans="1:8" ht="15" customHeight="1" x14ac:dyDescent="0.25">
      <c r="A50" s="7105"/>
      <c r="B50" s="7201" t="s">
        <v>2819</v>
      </c>
      <c r="C50" s="7202"/>
      <c r="D50" s="7203"/>
      <c r="E50" s="1219">
        <f t="shared" si="5"/>
        <v>0</v>
      </c>
      <c r="F50" s="965"/>
      <c r="G50" s="966"/>
    </row>
    <row r="51" spans="1:8" ht="15" customHeight="1" x14ac:dyDescent="0.25">
      <c r="A51" s="7105"/>
      <c r="B51" s="7201" t="s">
        <v>2820</v>
      </c>
      <c r="C51" s="7202"/>
      <c r="D51" s="7203"/>
      <c r="E51" s="1219">
        <f t="shared" si="5"/>
        <v>0</v>
      </c>
      <c r="F51" s="965"/>
      <c r="G51" s="966"/>
    </row>
    <row r="52" spans="1:8" ht="15" customHeight="1" x14ac:dyDescent="0.25">
      <c r="A52" s="7187"/>
      <c r="B52" s="7208" t="s">
        <v>2821</v>
      </c>
      <c r="C52" s="7209"/>
      <c r="D52" s="7210"/>
      <c r="E52" s="1221">
        <f t="shared" si="5"/>
        <v>0</v>
      </c>
      <c r="F52" s="989"/>
      <c r="G52" s="877"/>
    </row>
    <row r="53" spans="1:8" ht="15" customHeight="1" x14ac:dyDescent="0.25">
      <c r="A53" s="7105" t="s">
        <v>2822</v>
      </c>
      <c r="B53" s="7211" t="s">
        <v>2823</v>
      </c>
      <c r="C53" s="7212"/>
      <c r="D53" s="7213"/>
      <c r="E53" s="360">
        <f t="shared" si="5"/>
        <v>0</v>
      </c>
      <c r="F53" s="327"/>
      <c r="G53" s="142"/>
    </row>
    <row r="54" spans="1:8" ht="15" customHeight="1" x14ac:dyDescent="0.25">
      <c r="A54" s="7187"/>
      <c r="B54" s="7208" t="s">
        <v>2824</v>
      </c>
      <c r="C54" s="7209"/>
      <c r="D54" s="7210"/>
      <c r="E54" s="1221">
        <f t="shared" si="5"/>
        <v>0</v>
      </c>
      <c r="F54" s="989"/>
      <c r="G54" s="877"/>
    </row>
    <row r="55" spans="1:8" ht="15" customHeight="1" x14ac:dyDescent="0.25">
      <c r="A55" s="7104" t="s">
        <v>2825</v>
      </c>
      <c r="B55" s="7198" t="s">
        <v>2826</v>
      </c>
      <c r="C55" s="7199"/>
      <c r="D55" s="7200"/>
      <c r="E55" s="360">
        <f t="shared" si="5"/>
        <v>0</v>
      </c>
      <c r="F55" s="327"/>
      <c r="G55" s="142"/>
    </row>
    <row r="56" spans="1:8" ht="15" customHeight="1" x14ac:dyDescent="0.25">
      <c r="A56" s="7105"/>
      <c r="B56" s="7201" t="s">
        <v>2827</v>
      </c>
      <c r="C56" s="7202"/>
      <c r="D56" s="7203"/>
      <c r="E56" s="1219">
        <f t="shared" si="5"/>
        <v>0</v>
      </c>
      <c r="F56" s="965"/>
      <c r="G56" s="966"/>
    </row>
    <row r="57" spans="1:8" ht="15" customHeight="1" x14ac:dyDescent="0.25">
      <c r="A57" s="7105"/>
      <c r="B57" s="7201" t="s">
        <v>2828</v>
      </c>
      <c r="C57" s="7202"/>
      <c r="D57" s="7203"/>
      <c r="E57" s="1219">
        <f t="shared" si="5"/>
        <v>0</v>
      </c>
      <c r="F57" s="965"/>
      <c r="G57" s="966"/>
    </row>
    <row r="58" spans="1:8" ht="15" customHeight="1" x14ac:dyDescent="0.25">
      <c r="A58" s="7105"/>
      <c r="B58" s="7201" t="s">
        <v>2829</v>
      </c>
      <c r="C58" s="7202"/>
      <c r="D58" s="7203"/>
      <c r="E58" s="1219">
        <f t="shared" si="5"/>
        <v>0</v>
      </c>
      <c r="F58" s="965"/>
      <c r="G58" s="966"/>
    </row>
    <row r="59" spans="1:8" ht="15" customHeight="1" x14ac:dyDescent="0.25">
      <c r="A59" s="7105"/>
      <c r="B59" s="7201" t="s">
        <v>2830</v>
      </c>
      <c r="C59" s="7202"/>
      <c r="D59" s="7203"/>
      <c r="E59" s="1219">
        <f t="shared" si="5"/>
        <v>0</v>
      </c>
      <c r="F59" s="965"/>
      <c r="G59" s="966"/>
    </row>
    <row r="60" spans="1:8" ht="15" customHeight="1" x14ac:dyDescent="0.25">
      <c r="A60" s="7187"/>
      <c r="B60" s="7204" t="s">
        <v>2831</v>
      </c>
      <c r="C60" s="7205"/>
      <c r="D60" s="7206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44" t="s">
        <v>2833</v>
      </c>
      <c r="C61" s="7207"/>
      <c r="D61" s="7145"/>
      <c r="E61" s="4757">
        <f t="shared" si="5"/>
        <v>0</v>
      </c>
      <c r="F61" s="4758"/>
      <c r="G61" s="4759"/>
    </row>
    <row r="62" spans="1:8" s="6" customFormat="1" ht="18" customHeight="1" x14ac:dyDescent="0.2">
      <c r="A62" s="7197" t="s">
        <v>2834</v>
      </c>
      <c r="B62" s="7197"/>
      <c r="C62" s="7197"/>
      <c r="D62" s="7197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65" t="s">
        <v>2838</v>
      </c>
      <c r="B67" s="7065"/>
      <c r="C67" s="7065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60" t="s">
        <v>2840</v>
      </c>
      <c r="B69" s="1227" t="s">
        <v>2841</v>
      </c>
      <c r="C69" s="4470"/>
    </row>
    <row r="70" spans="1:3" s="19" customFormat="1" ht="15" customHeight="1" x14ac:dyDescent="0.15">
      <c r="A70" s="5844"/>
      <c r="B70" s="4647" t="s">
        <v>2842</v>
      </c>
      <c r="C70" s="4636"/>
    </row>
    <row r="71" spans="1:3" s="19" customFormat="1" ht="15" customHeight="1" x14ac:dyDescent="0.15">
      <c r="A71" s="5844"/>
      <c r="B71" s="1223" t="s">
        <v>2843</v>
      </c>
      <c r="C71" s="3484"/>
    </row>
    <row r="72" spans="1:3" s="19" customFormat="1" ht="15" customHeight="1" x14ac:dyDescent="0.15">
      <c r="A72" s="5844"/>
      <c r="B72" s="1223" t="s">
        <v>2844</v>
      </c>
      <c r="C72" s="3484"/>
    </row>
    <row r="73" spans="1:3" s="19" customFormat="1" ht="15" customHeight="1" x14ac:dyDescent="0.15">
      <c r="A73" s="7060" t="s">
        <v>2845</v>
      </c>
      <c r="B73" s="1227" t="s">
        <v>2846</v>
      </c>
      <c r="C73" s="4470"/>
    </row>
    <row r="74" spans="1:3" s="19" customFormat="1" ht="15" customHeight="1" x14ac:dyDescent="0.15">
      <c r="A74" s="5844"/>
      <c r="B74" s="4647" t="s">
        <v>2847</v>
      </c>
      <c r="C74" s="4636"/>
    </row>
    <row r="75" spans="1:3" s="19" customFormat="1" ht="15" customHeight="1" x14ac:dyDescent="0.15">
      <c r="A75" s="5844"/>
      <c r="B75" s="1223" t="s">
        <v>2848</v>
      </c>
      <c r="C75" s="4636"/>
    </row>
    <row r="76" spans="1:3" s="19" customFormat="1" ht="15" customHeight="1" x14ac:dyDescent="0.15">
      <c r="A76" s="5844"/>
      <c r="B76" s="1223" t="s">
        <v>2844</v>
      </c>
      <c r="C76" s="3484"/>
    </row>
    <row r="77" spans="1:3" s="19" customFormat="1" ht="15" customHeight="1" x14ac:dyDescent="0.15">
      <c r="A77" s="7196"/>
      <c r="B77" s="1223" t="s">
        <v>2843</v>
      </c>
      <c r="C77" s="3484"/>
    </row>
    <row r="78" spans="1:3" ht="31.5" x14ac:dyDescent="0.25">
      <c r="A78" s="7060" t="s">
        <v>2849</v>
      </c>
      <c r="B78" s="4766" t="s">
        <v>2850</v>
      </c>
      <c r="C78" s="4470"/>
    </row>
    <row r="79" spans="1:3" ht="21" x14ac:dyDescent="0.25">
      <c r="A79" s="5844"/>
      <c r="B79" s="1223" t="s">
        <v>2851</v>
      </c>
      <c r="C79" s="4636"/>
    </row>
    <row r="80" spans="1:3" s="19" customFormat="1" ht="15" customHeight="1" x14ac:dyDescent="0.15">
      <c r="A80" s="7196"/>
      <c r="B80" s="3697" t="s">
        <v>2844</v>
      </c>
      <c r="C80" s="4767"/>
    </row>
    <row r="81" spans="1:12" s="19" customFormat="1" ht="15" customHeight="1" x14ac:dyDescent="0.15">
      <c r="A81" s="7237" t="s">
        <v>2852</v>
      </c>
      <c r="B81" s="7238"/>
      <c r="C81" s="4767"/>
    </row>
    <row r="82" spans="1:12" s="6" customFormat="1" ht="18" customHeight="1" x14ac:dyDescent="0.2">
      <c r="A82" s="7230" t="s">
        <v>2853</v>
      </c>
      <c r="B82" s="7230"/>
      <c r="C82" s="7230"/>
      <c r="D82" s="7230"/>
      <c r="E82" s="7230"/>
      <c r="F82" s="7230"/>
      <c r="G82" s="7230"/>
      <c r="H82" s="7230"/>
      <c r="I82" s="4763"/>
    </row>
    <row r="83" spans="1:12" ht="15" customHeight="1" x14ac:dyDescent="0.25">
      <c r="A83" s="6974" t="s">
        <v>2854</v>
      </c>
      <c r="B83" s="6974"/>
      <c r="C83" s="7239" t="s">
        <v>2855</v>
      </c>
      <c r="D83" s="7231" t="s">
        <v>2856</v>
      </c>
      <c r="E83" s="7233" t="s">
        <v>2845</v>
      </c>
      <c r="F83" s="7234"/>
      <c r="G83" s="7234"/>
      <c r="H83" s="7234" t="s">
        <v>2852</v>
      </c>
    </row>
    <row r="84" spans="1:12" ht="15" customHeight="1" x14ac:dyDescent="0.25">
      <c r="A84" s="6974"/>
      <c r="B84" s="6974"/>
      <c r="C84" s="7240"/>
      <c r="D84" s="7232"/>
      <c r="E84" s="4769" t="s">
        <v>2846</v>
      </c>
      <c r="F84" s="4770" t="s">
        <v>2857</v>
      </c>
      <c r="G84" s="4768" t="s">
        <v>2844</v>
      </c>
      <c r="H84" s="7233"/>
    </row>
    <row r="85" spans="1:12" ht="15" customHeight="1" x14ac:dyDescent="0.25">
      <c r="A85" s="7235" t="s">
        <v>2858</v>
      </c>
      <c r="B85" s="7236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73" t="s">
        <v>2859</v>
      </c>
      <c r="B86" s="7074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73" t="s">
        <v>2860</v>
      </c>
      <c r="B87" s="7074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73" t="s">
        <v>2861</v>
      </c>
      <c r="B88" s="7074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184" t="s">
        <v>591</v>
      </c>
      <c r="B89" s="6057"/>
      <c r="C89" s="192"/>
      <c r="D89" s="2"/>
      <c r="E89" s="1139"/>
      <c r="F89" s="1283"/>
      <c r="G89" s="2"/>
      <c r="H89" s="2"/>
    </row>
    <row r="90" spans="1:12" ht="15" customHeight="1" x14ac:dyDescent="0.25">
      <c r="A90" s="7241" t="s">
        <v>77</v>
      </c>
      <c r="B90" s="7241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0" t="s">
        <v>2863</v>
      </c>
      <c r="B92" s="7230"/>
      <c r="C92" s="7230"/>
      <c r="D92" s="7230"/>
      <c r="E92" s="7230"/>
      <c r="F92" s="7230"/>
      <c r="G92" s="7230"/>
      <c r="H92" s="7230"/>
      <c r="I92" s="4763"/>
      <c r="J92" s="4763"/>
      <c r="K92" s="4763"/>
      <c r="L92" s="4763"/>
    </row>
    <row r="93" spans="1:12" ht="15" customHeight="1" x14ac:dyDescent="0.25">
      <c r="A93" s="6974" t="s">
        <v>2854</v>
      </c>
      <c r="B93" s="6974"/>
      <c r="C93" s="7239" t="s">
        <v>2855</v>
      </c>
      <c r="D93" s="7231" t="s">
        <v>2856</v>
      </c>
      <c r="E93" s="7233" t="s">
        <v>2845</v>
      </c>
      <c r="F93" s="7234"/>
      <c r="G93" s="7234"/>
      <c r="H93" s="7234" t="s">
        <v>2852</v>
      </c>
    </row>
    <row r="94" spans="1:12" ht="15" customHeight="1" x14ac:dyDescent="0.25">
      <c r="A94" s="6974"/>
      <c r="B94" s="6974"/>
      <c r="C94" s="7240"/>
      <c r="D94" s="7232"/>
      <c r="E94" s="4769" t="s">
        <v>2846</v>
      </c>
      <c r="F94" s="4770" t="s">
        <v>2857</v>
      </c>
      <c r="G94" s="4768" t="s">
        <v>2844</v>
      </c>
      <c r="H94" s="7233"/>
    </row>
    <row r="95" spans="1:12" ht="15" customHeight="1" x14ac:dyDescent="0.25">
      <c r="A95" s="7235" t="s">
        <v>2859</v>
      </c>
      <c r="B95" s="7236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73" t="s">
        <v>2864</v>
      </c>
      <c r="B96" s="7074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42" t="s">
        <v>2865</v>
      </c>
      <c r="B97" s="7243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73" t="s">
        <v>2866</v>
      </c>
      <c r="B98" s="7074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44" t="s">
        <v>591</v>
      </c>
      <c r="B99" s="6763"/>
      <c r="C99" s="192"/>
      <c r="D99" s="388"/>
      <c r="E99" s="1152"/>
      <c r="F99" s="1283"/>
      <c r="G99" s="1140"/>
      <c r="H99" s="2"/>
    </row>
    <row r="100" spans="1:9" ht="15" customHeight="1" x14ac:dyDescent="0.25">
      <c r="A100" s="7241" t="s">
        <v>77</v>
      </c>
      <c r="B100" s="7241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0" t="s">
        <v>2867</v>
      </c>
      <c r="B102" s="7230"/>
      <c r="C102" s="7230"/>
      <c r="D102" s="7230"/>
      <c r="E102" s="7230"/>
      <c r="F102" s="7230"/>
      <c r="G102" s="7230"/>
      <c r="H102" s="7230"/>
      <c r="I102" s="7230"/>
    </row>
    <row r="103" spans="1:9" ht="42" x14ac:dyDescent="0.25">
      <c r="A103" s="7066" t="s">
        <v>2319</v>
      </c>
      <c r="B103" s="7067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6" t="s">
        <v>2874</v>
      </c>
      <c r="B104" s="7147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60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4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196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35" t="s">
        <v>2856</v>
      </c>
      <c r="B108" s="7236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48" t="s">
        <v>2852</v>
      </c>
      <c r="B109" s="7249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47" t="s">
        <v>2875</v>
      </c>
      <c r="B111" s="7247"/>
      <c r="C111" s="7247"/>
      <c r="D111" s="7247"/>
      <c r="E111" s="7247"/>
      <c r="F111" s="7247"/>
      <c r="G111" s="7247"/>
      <c r="H111" s="7247"/>
      <c r="I111" s="7247"/>
    </row>
    <row r="112" spans="1:9" ht="42" x14ac:dyDescent="0.25">
      <c r="A112" s="7066" t="s">
        <v>2319</v>
      </c>
      <c r="B112" s="7067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6" t="s">
        <v>2874</v>
      </c>
      <c r="B113" s="7147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60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4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196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35" t="s">
        <v>2856</v>
      </c>
      <c r="B117" s="7236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48" t="s">
        <v>2852</v>
      </c>
      <c r="B118" s="7249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46" t="s">
        <v>2877</v>
      </c>
      <c r="B120" s="7246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45" t="s">
        <v>2885</v>
      </c>
      <c r="B127" s="7245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66" t="s">
        <v>2776</v>
      </c>
      <c r="B135" s="7067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6" t="s">
        <v>2874</v>
      </c>
      <c r="B136" s="7147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60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4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196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35" t="s">
        <v>2856</v>
      </c>
      <c r="B140" s="7236"/>
      <c r="C140" s="1916">
        <f t="shared" si="9"/>
        <v>0</v>
      </c>
      <c r="D140" s="290"/>
      <c r="E140" s="535"/>
      <c r="F140" s="107"/>
    </row>
    <row r="141" spans="1:9" x14ac:dyDescent="0.25">
      <c r="A141" s="7248" t="s">
        <v>2852</v>
      </c>
      <c r="B141" s="7249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911" t="s">
        <v>2892</v>
      </c>
      <c r="B144" s="6911"/>
      <c r="C144" s="6911"/>
      <c r="D144" s="6911"/>
      <c r="E144" s="6911"/>
      <c r="F144" s="6911"/>
      <c r="G144" s="6911"/>
      <c r="H144" s="6911"/>
      <c r="I144" s="1"/>
    </row>
    <row r="145" spans="1:9" x14ac:dyDescent="0.25">
      <c r="A145" s="7021" t="s">
        <v>2893</v>
      </c>
      <c r="B145" s="6969"/>
      <c r="C145" s="6989" t="s">
        <v>2894</v>
      </c>
      <c r="D145" s="6990"/>
      <c r="E145" s="7078"/>
      <c r="F145" s="6989" t="s">
        <v>1202</v>
      </c>
      <c r="G145" s="6990"/>
      <c r="H145" s="7078"/>
    </row>
    <row r="146" spans="1:9" x14ac:dyDescent="0.25">
      <c r="A146" s="7180"/>
      <c r="B146" s="6687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6" t="s">
        <v>2840</v>
      </c>
      <c r="B147" s="7147"/>
      <c r="C147" s="4802"/>
      <c r="D147" s="825"/>
      <c r="E147" s="4803"/>
      <c r="F147" s="4802"/>
      <c r="G147" s="825"/>
      <c r="H147" s="4803"/>
    </row>
    <row r="148" spans="1:9" x14ac:dyDescent="0.25">
      <c r="A148" s="7060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4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196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35" t="s">
        <v>2849</v>
      </c>
      <c r="B151" s="7236"/>
      <c r="C151" s="1106"/>
      <c r="D151" s="3766"/>
      <c r="E151" s="4809"/>
      <c r="F151" s="1106"/>
      <c r="G151" s="3766"/>
      <c r="H151" s="4809"/>
    </row>
    <row r="152" spans="1:9" x14ac:dyDescent="0.25">
      <c r="A152" s="7248" t="s">
        <v>2852</v>
      </c>
      <c r="B152" s="7249"/>
      <c r="C152" s="1289"/>
      <c r="D152" s="293"/>
      <c r="E152" s="3710"/>
      <c r="F152" s="1289"/>
      <c r="G152" s="293"/>
      <c r="H152" s="3710"/>
    </row>
    <row r="153" spans="1:9" x14ac:dyDescent="0.25">
      <c r="A153" s="7024" t="s">
        <v>77</v>
      </c>
      <c r="B153" s="7025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51" t="s">
        <v>2897</v>
      </c>
      <c r="B154" s="7251"/>
      <c r="C154" s="7251"/>
    </row>
    <row r="155" spans="1:9" ht="15" customHeight="1" x14ac:dyDescent="0.25">
      <c r="A155" s="7021" t="s">
        <v>277</v>
      </c>
      <c r="B155" s="7250"/>
      <c r="C155" s="1132" t="s">
        <v>77</v>
      </c>
    </row>
    <row r="156" spans="1:9" ht="15" customHeight="1" x14ac:dyDescent="0.25">
      <c r="A156" s="7060" t="s">
        <v>2898</v>
      </c>
      <c r="B156" s="4810" t="s">
        <v>2899</v>
      </c>
      <c r="C156" s="4811"/>
    </row>
    <row r="157" spans="1:9" ht="15" customHeight="1" x14ac:dyDescent="0.25">
      <c r="A157" s="7196"/>
      <c r="B157" s="4812" t="s">
        <v>2900</v>
      </c>
      <c r="C157" s="4813"/>
    </row>
    <row r="158" spans="1:9" s="6" customFormat="1" ht="18" customHeight="1" x14ac:dyDescent="0.2">
      <c r="A158" s="6475" t="s">
        <v>2901</v>
      </c>
      <c r="B158" s="6475"/>
      <c r="C158" s="6475"/>
      <c r="D158" s="6475"/>
      <c r="E158" s="6475"/>
      <c r="F158" s="6475"/>
      <c r="G158" s="7065"/>
      <c r="H158" s="7065"/>
      <c r="I158" s="7065"/>
    </row>
    <row r="159" spans="1:9" ht="21" customHeight="1" x14ac:dyDescent="0.25">
      <c r="A159" s="4814" t="s">
        <v>2902</v>
      </c>
      <c r="B159" s="4814" t="s">
        <v>2903</v>
      </c>
      <c r="C159" s="7059" t="s">
        <v>277</v>
      </c>
      <c r="D159" s="6493"/>
      <c r="E159" s="7051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52" t="s">
        <v>2905</v>
      </c>
      <c r="B160" s="7252" t="s">
        <v>2906</v>
      </c>
      <c r="C160" s="7253" t="s">
        <v>2907</v>
      </c>
      <c r="D160" s="7254"/>
      <c r="E160" s="7255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52"/>
      <c r="B161" s="7252"/>
      <c r="C161" s="7256" t="s">
        <v>2908</v>
      </c>
      <c r="D161" s="7257"/>
      <c r="E161" s="7258"/>
      <c r="F161" s="1186">
        <f t="shared" si="10"/>
        <v>0</v>
      </c>
      <c r="G161" s="4804"/>
      <c r="H161" s="4805"/>
      <c r="I161" s="4806"/>
    </row>
    <row r="162" spans="1:9" x14ac:dyDescent="0.25">
      <c r="A162" s="7252"/>
      <c r="B162" s="7252"/>
      <c r="C162" s="7256" t="s">
        <v>2822</v>
      </c>
      <c r="D162" s="7257"/>
      <c r="E162" s="7258"/>
      <c r="F162" s="1186">
        <f t="shared" si="10"/>
        <v>0</v>
      </c>
      <c r="G162" s="4804"/>
      <c r="H162" s="4805"/>
      <c r="I162" s="4806"/>
    </row>
    <row r="163" spans="1:9" x14ac:dyDescent="0.25">
      <c r="A163" s="7252"/>
      <c r="B163" s="7252"/>
      <c r="C163" s="7256" t="s">
        <v>2909</v>
      </c>
      <c r="D163" s="7257"/>
      <c r="E163" s="7258"/>
      <c r="F163" s="1186">
        <f t="shared" si="10"/>
        <v>0</v>
      </c>
      <c r="G163" s="4804"/>
      <c r="H163" s="4805"/>
      <c r="I163" s="4806"/>
    </row>
    <row r="164" spans="1:9" x14ac:dyDescent="0.25">
      <c r="A164" s="7252"/>
      <c r="B164" s="7252"/>
      <c r="C164" s="7256" t="s">
        <v>2910</v>
      </c>
      <c r="D164" s="7257"/>
      <c r="E164" s="7258"/>
      <c r="F164" s="1186">
        <f t="shared" si="10"/>
        <v>0</v>
      </c>
      <c r="G164" s="4804"/>
      <c r="H164" s="4805"/>
      <c r="I164" s="4806"/>
    </row>
    <row r="165" spans="1:9" x14ac:dyDescent="0.25">
      <c r="A165" s="7252"/>
      <c r="B165" s="7252"/>
      <c r="C165" s="7256" t="s">
        <v>2911</v>
      </c>
      <c r="D165" s="7257"/>
      <c r="E165" s="7258"/>
      <c r="F165" s="1186">
        <f t="shared" si="10"/>
        <v>0</v>
      </c>
      <c r="G165" s="4804"/>
      <c r="H165" s="4805"/>
      <c r="I165" s="4806"/>
    </row>
    <row r="166" spans="1:9" x14ac:dyDescent="0.25">
      <c r="A166" s="7252"/>
      <c r="B166" s="7252"/>
      <c r="C166" s="7256" t="s">
        <v>2912</v>
      </c>
      <c r="D166" s="7257"/>
      <c r="E166" s="7258"/>
      <c r="F166" s="1186">
        <f t="shared" si="10"/>
        <v>0</v>
      </c>
      <c r="G166" s="4804"/>
      <c r="H166" s="4805"/>
      <c r="I166" s="4806"/>
    </row>
    <row r="167" spans="1:9" x14ac:dyDescent="0.25">
      <c r="A167" s="7252"/>
      <c r="B167" s="7252"/>
      <c r="C167" s="7259" t="s">
        <v>2913</v>
      </c>
      <c r="D167" s="7260"/>
      <c r="E167" s="7261"/>
      <c r="F167" s="1396">
        <f t="shared" si="10"/>
        <v>0</v>
      </c>
      <c r="G167" s="4807"/>
      <c r="H167" s="4808"/>
      <c r="I167" s="838"/>
    </row>
    <row r="168" spans="1:9" x14ac:dyDescent="0.25">
      <c r="A168" s="7252"/>
      <c r="B168" s="7262" t="s">
        <v>2914</v>
      </c>
      <c r="C168" s="7253" t="s">
        <v>2915</v>
      </c>
      <c r="D168" s="7254"/>
      <c r="E168" s="7255"/>
      <c r="F168" s="393">
        <f t="shared" si="10"/>
        <v>0</v>
      </c>
      <c r="G168" s="3895"/>
      <c r="H168" s="2690"/>
      <c r="I168" s="2691"/>
    </row>
    <row r="169" spans="1:9" x14ac:dyDescent="0.25">
      <c r="A169" s="7252"/>
      <c r="B169" s="7262"/>
      <c r="C169" s="7256" t="s">
        <v>2916</v>
      </c>
      <c r="D169" s="7257"/>
      <c r="E169" s="7258"/>
      <c r="F169" s="393">
        <f t="shared" si="10"/>
        <v>0</v>
      </c>
      <c r="G169" s="4804"/>
      <c r="H169" s="4805"/>
      <c r="I169" s="4806"/>
    </row>
    <row r="170" spans="1:9" x14ac:dyDescent="0.25">
      <c r="A170" s="7252"/>
      <c r="B170" s="7262"/>
      <c r="C170" s="7259" t="s">
        <v>2917</v>
      </c>
      <c r="D170" s="7260"/>
      <c r="E170" s="7261"/>
      <c r="F170" s="217">
        <f t="shared" si="10"/>
        <v>0</v>
      </c>
      <c r="G170" s="4807"/>
      <c r="H170" s="4808"/>
      <c r="I170" s="838"/>
    </row>
    <row r="171" spans="1:9" x14ac:dyDescent="0.25">
      <c r="A171" s="7252" t="s">
        <v>2918</v>
      </c>
      <c r="B171" s="7262" t="s">
        <v>2906</v>
      </c>
      <c r="C171" s="7253" t="s">
        <v>2919</v>
      </c>
      <c r="D171" s="7254"/>
      <c r="E171" s="7255"/>
      <c r="F171" s="1389">
        <f t="shared" si="10"/>
        <v>0</v>
      </c>
      <c r="G171" s="3895"/>
      <c r="H171" s="2690"/>
      <c r="I171" s="2691"/>
    </row>
    <row r="172" spans="1:9" x14ac:dyDescent="0.25">
      <c r="A172" s="7252"/>
      <c r="B172" s="7262"/>
      <c r="C172" s="7256" t="s">
        <v>2920</v>
      </c>
      <c r="D172" s="7257"/>
      <c r="E172" s="7258"/>
      <c r="F172" s="393">
        <f t="shared" si="10"/>
        <v>0</v>
      </c>
      <c r="G172" s="4804"/>
      <c r="H172" s="4805"/>
      <c r="I172" s="4806"/>
    </row>
    <row r="173" spans="1:9" x14ac:dyDescent="0.25">
      <c r="A173" s="7252"/>
      <c r="B173" s="7262"/>
      <c r="C173" s="7256" t="s">
        <v>2921</v>
      </c>
      <c r="D173" s="7257"/>
      <c r="E173" s="7258"/>
      <c r="F173" s="393">
        <f t="shared" si="10"/>
        <v>0</v>
      </c>
      <c r="G173" s="4804"/>
      <c r="H173" s="4805"/>
      <c r="I173" s="4806"/>
    </row>
    <row r="174" spans="1:9" x14ac:dyDescent="0.25">
      <c r="A174" s="7252"/>
      <c r="B174" s="7262"/>
      <c r="C174" s="7268" t="s">
        <v>2922</v>
      </c>
      <c r="D174" s="7269"/>
      <c r="E174" s="7270"/>
      <c r="F174" s="4817">
        <f t="shared" si="10"/>
        <v>0</v>
      </c>
      <c r="G174" s="4807"/>
      <c r="H174" s="4808"/>
      <c r="I174" s="838"/>
    </row>
    <row r="175" spans="1:9" x14ac:dyDescent="0.25">
      <c r="A175" s="7252"/>
      <c r="B175" s="7262" t="s">
        <v>2914</v>
      </c>
      <c r="C175" s="7272" t="s">
        <v>2923</v>
      </c>
      <c r="D175" s="7273"/>
      <c r="E175" s="7274"/>
      <c r="F175" s="393">
        <f t="shared" si="10"/>
        <v>0</v>
      </c>
      <c r="G175" s="3895"/>
      <c r="H175" s="2690"/>
      <c r="I175" s="2691"/>
    </row>
    <row r="176" spans="1:9" x14ac:dyDescent="0.25">
      <c r="A176" s="7252"/>
      <c r="B176" s="7262"/>
      <c r="C176" s="7256" t="s">
        <v>2924</v>
      </c>
      <c r="D176" s="7257"/>
      <c r="E176" s="7258"/>
      <c r="F176" s="393">
        <f t="shared" si="10"/>
        <v>0</v>
      </c>
      <c r="G176" s="4804"/>
      <c r="H176" s="4805"/>
      <c r="I176" s="4806"/>
    </row>
    <row r="177" spans="1:9" x14ac:dyDescent="0.25">
      <c r="A177" s="7252"/>
      <c r="B177" s="7262"/>
      <c r="C177" s="7256" t="s">
        <v>2925</v>
      </c>
      <c r="D177" s="7257"/>
      <c r="E177" s="7258"/>
      <c r="F177" s="393">
        <f t="shared" si="10"/>
        <v>0</v>
      </c>
      <c r="G177" s="4804"/>
      <c r="H177" s="4805"/>
      <c r="I177" s="4806"/>
    </row>
    <row r="178" spans="1:9" x14ac:dyDescent="0.25">
      <c r="A178" s="7252"/>
      <c r="B178" s="7262"/>
      <c r="C178" s="7256" t="s">
        <v>2926</v>
      </c>
      <c r="D178" s="7257"/>
      <c r="E178" s="7258"/>
      <c r="F178" s="393">
        <f t="shared" si="10"/>
        <v>0</v>
      </c>
      <c r="G178" s="4804"/>
      <c r="H178" s="4805"/>
      <c r="I178" s="4806"/>
    </row>
    <row r="179" spans="1:9" x14ac:dyDescent="0.25">
      <c r="A179" s="7252"/>
      <c r="B179" s="7262"/>
      <c r="C179" s="7256" t="s">
        <v>2927</v>
      </c>
      <c r="D179" s="7257"/>
      <c r="E179" s="7258"/>
      <c r="F179" s="393">
        <f t="shared" si="10"/>
        <v>0</v>
      </c>
      <c r="G179" s="4804"/>
      <c r="H179" s="4805"/>
      <c r="I179" s="4806"/>
    </row>
    <row r="180" spans="1:9" x14ac:dyDescent="0.25">
      <c r="A180" s="7252"/>
      <c r="B180" s="7262"/>
      <c r="C180" s="7256" t="s">
        <v>2928</v>
      </c>
      <c r="D180" s="7257"/>
      <c r="E180" s="7258"/>
      <c r="F180" s="393">
        <f t="shared" si="10"/>
        <v>0</v>
      </c>
      <c r="G180" s="4804"/>
      <c r="H180" s="4805"/>
      <c r="I180" s="4806"/>
    </row>
    <row r="181" spans="1:9" x14ac:dyDescent="0.25">
      <c r="A181" s="7252"/>
      <c r="B181" s="7262"/>
      <c r="C181" s="7256" t="s">
        <v>2929</v>
      </c>
      <c r="D181" s="7257"/>
      <c r="E181" s="7258"/>
      <c r="F181" s="393">
        <f t="shared" si="10"/>
        <v>0</v>
      </c>
      <c r="G181" s="4804"/>
      <c r="H181" s="4805"/>
      <c r="I181" s="4806"/>
    </row>
    <row r="182" spans="1:9" x14ac:dyDescent="0.25">
      <c r="A182" s="7252"/>
      <c r="B182" s="7262"/>
      <c r="C182" s="7256" t="s">
        <v>2930</v>
      </c>
      <c r="D182" s="7257"/>
      <c r="E182" s="7258"/>
      <c r="F182" s="393">
        <f t="shared" si="10"/>
        <v>0</v>
      </c>
      <c r="G182" s="4804"/>
      <c r="H182" s="4805"/>
      <c r="I182" s="4806"/>
    </row>
    <row r="183" spans="1:9" x14ac:dyDescent="0.25">
      <c r="A183" s="7252"/>
      <c r="B183" s="7262"/>
      <c r="C183" s="7256" t="s">
        <v>2931</v>
      </c>
      <c r="D183" s="7257"/>
      <c r="E183" s="7258"/>
      <c r="F183" s="393">
        <f t="shared" si="10"/>
        <v>0</v>
      </c>
      <c r="G183" s="4804"/>
      <c r="H183" s="4805"/>
      <c r="I183" s="4806"/>
    </row>
    <row r="184" spans="1:9" x14ac:dyDescent="0.25">
      <c r="A184" s="7252"/>
      <c r="B184" s="7262"/>
      <c r="C184" s="7268" t="s">
        <v>2932</v>
      </c>
      <c r="D184" s="7269"/>
      <c r="E184" s="7270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66" t="s">
        <v>2935</v>
      </c>
      <c r="B188" s="7266"/>
      <c r="C188" s="7267"/>
      <c r="D188" s="7267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66" t="s">
        <v>2953</v>
      </c>
      <c r="B207" s="7266"/>
      <c r="C207" s="7266"/>
      <c r="D207" s="7266"/>
      <c r="E207" s="7266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263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264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264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265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263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264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264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264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265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263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265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263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264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265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263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265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263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265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263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265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263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265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284" t="s">
        <v>2977</v>
      </c>
      <c r="B232" s="6880"/>
      <c r="C232" s="3895"/>
      <c r="D232" s="2690"/>
      <c r="E232" s="2691"/>
    </row>
    <row r="233" spans="1:5" s="19" customFormat="1" ht="15" customHeight="1" x14ac:dyDescent="0.15">
      <c r="A233" s="7286" t="s">
        <v>591</v>
      </c>
      <c r="B233" s="7044"/>
      <c r="C233" s="4804"/>
      <c r="D233" s="4805"/>
      <c r="E233" s="4806"/>
    </row>
    <row r="234" spans="1:5" s="19" customFormat="1" ht="15" customHeight="1" x14ac:dyDescent="0.15">
      <c r="A234" s="7106" t="s">
        <v>77</v>
      </c>
      <c r="B234" s="7160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277" t="s">
        <v>2978</v>
      </c>
      <c r="B235" s="7277"/>
      <c r="C235" s="7277"/>
      <c r="D235" s="7277"/>
      <c r="E235" s="7277"/>
    </row>
    <row r="236" spans="1:5" s="19" customFormat="1" ht="21" x14ac:dyDescent="0.15">
      <c r="A236" s="7287" t="s">
        <v>2979</v>
      </c>
      <c r="B236" s="7287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288" t="s">
        <v>2981</v>
      </c>
      <c r="B237" s="7288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289" t="s">
        <v>2982</v>
      </c>
      <c r="B238" s="7289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290" t="s">
        <v>77</v>
      </c>
      <c r="B239" s="7290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277" t="s">
        <v>2983</v>
      </c>
      <c r="B240" s="7277"/>
      <c r="C240" s="7277"/>
      <c r="D240" s="7277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263" t="s">
        <v>2963</v>
      </c>
      <c r="B242" s="1803" t="s">
        <v>2984</v>
      </c>
      <c r="C242" s="4804"/>
      <c r="D242" s="4803"/>
    </row>
    <row r="243" spans="1:4" ht="15" customHeight="1" x14ac:dyDescent="0.25">
      <c r="A243" s="7264"/>
      <c r="B243" s="4829" t="s">
        <v>2985</v>
      </c>
      <c r="C243" s="4804"/>
      <c r="D243" s="4806"/>
    </row>
    <row r="244" spans="1:4" ht="15" customHeight="1" x14ac:dyDescent="0.25">
      <c r="A244" s="7264"/>
      <c r="B244" s="4829" t="s">
        <v>2986</v>
      </c>
      <c r="C244" s="4804"/>
      <c r="D244" s="4806"/>
    </row>
    <row r="245" spans="1:4" ht="15" customHeight="1" x14ac:dyDescent="0.25">
      <c r="A245" s="7264"/>
      <c r="B245" s="4829" t="s">
        <v>2987</v>
      </c>
      <c r="C245" s="4804"/>
      <c r="D245" s="4806"/>
    </row>
    <row r="246" spans="1:4" ht="15" customHeight="1" x14ac:dyDescent="0.25">
      <c r="A246" s="7264"/>
      <c r="B246" s="4829" t="s">
        <v>2988</v>
      </c>
      <c r="C246" s="4804"/>
      <c r="D246" s="4806"/>
    </row>
    <row r="247" spans="1:4" ht="15" customHeight="1" x14ac:dyDescent="0.25">
      <c r="A247" s="7264"/>
      <c r="B247" s="4829" t="s">
        <v>2989</v>
      </c>
      <c r="C247" s="4804"/>
      <c r="D247" s="4806"/>
    </row>
    <row r="248" spans="1:4" ht="15" customHeight="1" x14ac:dyDescent="0.25">
      <c r="A248" s="7264"/>
      <c r="B248" s="4829" t="s">
        <v>2990</v>
      </c>
      <c r="C248" s="4804"/>
      <c r="D248" s="4806"/>
    </row>
    <row r="249" spans="1:4" ht="15" customHeight="1" x14ac:dyDescent="0.25">
      <c r="A249" s="7264"/>
      <c r="B249" s="4829" t="s">
        <v>2991</v>
      </c>
      <c r="C249" s="4804"/>
      <c r="D249" s="4806"/>
    </row>
    <row r="250" spans="1:4" ht="15" customHeight="1" x14ac:dyDescent="0.25">
      <c r="A250" s="7264"/>
      <c r="B250" s="4829" t="s">
        <v>2992</v>
      </c>
      <c r="C250" s="4804"/>
      <c r="D250" s="4806"/>
    </row>
    <row r="251" spans="1:4" ht="15" customHeight="1" x14ac:dyDescent="0.25">
      <c r="A251" s="7264"/>
      <c r="B251" s="4829" t="s">
        <v>2993</v>
      </c>
      <c r="C251" s="4804"/>
      <c r="D251" s="4806"/>
    </row>
    <row r="252" spans="1:4" ht="15" customHeight="1" x14ac:dyDescent="0.25">
      <c r="A252" s="7264"/>
      <c r="B252" s="4829" t="s">
        <v>2994</v>
      </c>
      <c r="C252" s="4804"/>
      <c r="D252" s="4806"/>
    </row>
    <row r="253" spans="1:4" ht="15" customHeight="1" x14ac:dyDescent="0.25">
      <c r="A253" s="7264"/>
      <c r="B253" s="4829" t="s">
        <v>2995</v>
      </c>
      <c r="C253" s="4804"/>
      <c r="D253" s="4806"/>
    </row>
    <row r="254" spans="1:4" ht="15" customHeight="1" x14ac:dyDescent="0.25">
      <c r="A254" s="7264"/>
      <c r="B254" s="1804" t="s">
        <v>2996</v>
      </c>
      <c r="C254" s="4807"/>
      <c r="D254" s="838"/>
    </row>
    <row r="255" spans="1:4" ht="15" customHeight="1" x14ac:dyDescent="0.25">
      <c r="A255" s="7265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263" t="s">
        <v>2970</v>
      </c>
      <c r="B256" s="4830" t="s">
        <v>2998</v>
      </c>
      <c r="C256" s="3895"/>
      <c r="D256" s="2691"/>
    </row>
    <row r="257" spans="1:4" ht="15" customHeight="1" x14ac:dyDescent="0.25">
      <c r="A257" s="7264"/>
      <c r="B257" s="4829" t="s">
        <v>2999</v>
      </c>
      <c r="C257" s="4804"/>
      <c r="D257" s="4806"/>
    </row>
    <row r="258" spans="1:4" ht="15" customHeight="1" x14ac:dyDescent="0.25">
      <c r="A258" s="7264"/>
      <c r="B258" s="1804" t="s">
        <v>3000</v>
      </c>
      <c r="C258" s="4807"/>
      <c r="D258" s="838"/>
    </row>
    <row r="259" spans="1:4" ht="15" customHeight="1" x14ac:dyDescent="0.25">
      <c r="A259" s="7265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263" t="s">
        <v>2974</v>
      </c>
      <c r="B260" s="4830" t="s">
        <v>3002</v>
      </c>
      <c r="C260" s="3895"/>
      <c r="D260" s="2691"/>
    </row>
    <row r="261" spans="1:4" ht="15" customHeight="1" x14ac:dyDescent="0.25">
      <c r="A261" s="7264"/>
      <c r="B261" s="4829" t="s">
        <v>3003</v>
      </c>
      <c r="C261" s="4804"/>
      <c r="D261" s="4806"/>
    </row>
    <row r="262" spans="1:4" ht="15" customHeight="1" x14ac:dyDescent="0.25">
      <c r="A262" s="7264"/>
      <c r="B262" s="4829" t="s">
        <v>3004</v>
      </c>
      <c r="C262" s="4804"/>
      <c r="D262" s="4806"/>
    </row>
    <row r="263" spans="1:4" ht="15" customHeight="1" x14ac:dyDescent="0.25">
      <c r="A263" s="7264"/>
      <c r="B263" s="1804" t="s">
        <v>3005</v>
      </c>
      <c r="C263" s="4807"/>
      <c r="D263" s="838"/>
    </row>
    <row r="264" spans="1:4" ht="15" customHeight="1" x14ac:dyDescent="0.25">
      <c r="A264" s="7265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263" t="s">
        <v>2975</v>
      </c>
      <c r="B265" s="4830" t="s">
        <v>3007</v>
      </c>
      <c r="C265" s="3895"/>
      <c r="D265" s="2691"/>
    </row>
    <row r="266" spans="1:4" ht="15" customHeight="1" x14ac:dyDescent="0.25">
      <c r="A266" s="7264"/>
      <c r="B266" s="4829" t="s">
        <v>3008</v>
      </c>
      <c r="C266" s="4804"/>
      <c r="D266" s="4806"/>
    </row>
    <row r="267" spans="1:4" ht="15" customHeight="1" x14ac:dyDescent="0.25">
      <c r="A267" s="7264"/>
      <c r="B267" s="1804" t="s">
        <v>3009</v>
      </c>
      <c r="C267" s="4807"/>
      <c r="D267" s="838"/>
    </row>
    <row r="268" spans="1:4" ht="15" customHeight="1" x14ac:dyDescent="0.25">
      <c r="A268" s="7281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06" t="s">
        <v>77</v>
      </c>
      <c r="B269" s="7160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277" t="s">
        <v>3011</v>
      </c>
      <c r="B270" s="7277"/>
      <c r="C270" s="7277"/>
      <c r="D270" s="7277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66" t="s">
        <v>3017</v>
      </c>
      <c r="B277" s="7266"/>
      <c r="C277" s="7266"/>
    </row>
    <row r="278" spans="1:4" x14ac:dyDescent="0.25">
      <c r="A278" s="7282" t="s">
        <v>3018</v>
      </c>
      <c r="B278" s="7283"/>
      <c r="C278" s="4826" t="s">
        <v>3019</v>
      </c>
    </row>
    <row r="279" spans="1:4" x14ac:dyDescent="0.25">
      <c r="A279" s="7284" t="s">
        <v>3020</v>
      </c>
      <c r="B279" s="7285"/>
      <c r="C279" s="4841"/>
    </row>
    <row r="280" spans="1:4" x14ac:dyDescent="0.25">
      <c r="A280" s="7275" t="s">
        <v>3021</v>
      </c>
      <c r="B280" s="7276"/>
      <c r="C280" s="4841"/>
    </row>
    <row r="281" spans="1:4" x14ac:dyDescent="0.25">
      <c r="A281" s="7275" t="s">
        <v>3022</v>
      </c>
      <c r="B281" s="7276"/>
      <c r="C281" s="4841"/>
    </row>
    <row r="282" spans="1:4" x14ac:dyDescent="0.25">
      <c r="A282" s="7275" t="s">
        <v>3023</v>
      </c>
      <c r="B282" s="7276"/>
      <c r="C282" s="4841"/>
    </row>
    <row r="283" spans="1:4" ht="24.95" customHeight="1" x14ac:dyDescent="0.25">
      <c r="A283" s="7278" t="s">
        <v>3024</v>
      </c>
      <c r="B283" s="7279"/>
      <c r="C283" s="4841"/>
    </row>
    <row r="284" spans="1:4" ht="24.95" customHeight="1" x14ac:dyDescent="0.25">
      <c r="A284" s="7278" t="s">
        <v>3025</v>
      </c>
      <c r="B284" s="7279"/>
      <c r="C284" s="4841"/>
    </row>
    <row r="285" spans="1:4" ht="24.95" customHeight="1" x14ac:dyDescent="0.25">
      <c r="A285" s="7278" t="s">
        <v>3026</v>
      </c>
      <c r="B285" s="7279"/>
      <c r="C285" s="4841"/>
    </row>
    <row r="286" spans="1:4" ht="24.95" customHeight="1" x14ac:dyDescent="0.25">
      <c r="A286" s="7278" t="s">
        <v>3027</v>
      </c>
      <c r="B286" s="7279"/>
      <c r="C286" s="4841"/>
    </row>
    <row r="287" spans="1:4" ht="15" customHeight="1" x14ac:dyDescent="0.25">
      <c r="A287" s="7280" t="s">
        <v>3028</v>
      </c>
      <c r="B287" s="5913"/>
      <c r="C287" s="4841"/>
    </row>
    <row r="288" spans="1:4" ht="15" customHeight="1" x14ac:dyDescent="0.25">
      <c r="A288" s="7271" t="s">
        <v>77</v>
      </c>
      <c r="B288" s="691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55" zoomScaleNormal="100" workbookViewId="0">
      <selection activeCell="E64" sqref="E64:U67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LAUTARO (09108)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23" t="s">
        <v>3038</v>
      </c>
      <c r="B6" s="7323"/>
      <c r="C6" s="7323"/>
      <c r="D6" s="7323"/>
      <c r="E6" s="7323"/>
      <c r="F6" s="7323"/>
      <c r="G6" s="7323"/>
      <c r="H6" s="7323"/>
      <c r="I6" s="7323"/>
      <c r="J6" s="7323"/>
      <c r="K6" s="7323"/>
      <c r="L6" s="7323"/>
      <c r="M6" s="7323"/>
      <c r="N6" s="7323"/>
      <c r="O6" s="7323"/>
      <c r="P6" s="7323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23" t="s">
        <v>651</v>
      </c>
      <c r="B9" s="7030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76" t="s">
        <v>3052</v>
      </c>
      <c r="B10" s="7077"/>
      <c r="C10" s="1243">
        <f>SUM(D10:G10)</f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73" t="s">
        <v>3053</v>
      </c>
      <c r="B11" s="7074"/>
      <c r="C11" s="1243">
        <f>SUM(D11:G11)</f>
        <v>1</v>
      </c>
      <c r="D11" s="1244">
        <v>1</v>
      </c>
      <c r="E11" s="1244"/>
      <c r="F11" s="1244"/>
      <c r="G11" s="1244"/>
      <c r="H11" s="365"/>
      <c r="I11" s="365">
        <v>0</v>
      </c>
      <c r="J11" s="1244">
        <v>0</v>
      </c>
      <c r="K11" s="1244">
        <v>1</v>
      </c>
      <c r="L11" s="1244">
        <v>0</v>
      </c>
      <c r="M11" s="1247"/>
      <c r="N11" s="973">
        <v>0</v>
      </c>
      <c r="O11" s="973">
        <v>0</v>
      </c>
      <c r="P11" s="973">
        <v>0</v>
      </c>
      <c r="Q11" s="1248"/>
      <c r="R11" s="973">
        <v>0</v>
      </c>
      <c r="S11" s="966">
        <v>0</v>
      </c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73" t="s">
        <v>3054</v>
      </c>
      <c r="B12" s="7074"/>
      <c r="C12" s="1243">
        <f t="shared" ref="C12:C30" si="13">SUM(D12:G12)</f>
        <v>0</v>
      </c>
      <c r="D12" s="1244"/>
      <c r="E12" s="1244"/>
      <c r="F12" s="1244"/>
      <c r="G12" s="1244"/>
      <c r="H12" s="365"/>
      <c r="I12" s="365"/>
      <c r="J12" s="1244"/>
      <c r="K12" s="1244"/>
      <c r="L12" s="1244"/>
      <c r="M12" s="1247"/>
      <c r="N12" s="973"/>
      <c r="O12" s="973"/>
      <c r="P12" s="973"/>
      <c r="Q12" s="1248"/>
      <c r="R12" s="973"/>
      <c r="S12" s="966"/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73" t="s">
        <v>3055</v>
      </c>
      <c r="B13" s="7074"/>
      <c r="C13" s="1243">
        <f>SUM(D13:G13)</f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73" t="s">
        <v>3056</v>
      </c>
      <c r="B14" s="7074"/>
      <c r="C14" s="1243">
        <f t="shared" si="13"/>
        <v>0</v>
      </c>
      <c r="D14" s="1244"/>
      <c r="E14" s="1244"/>
      <c r="F14" s="1244"/>
      <c r="G14" s="1244"/>
      <c r="H14" s="365"/>
      <c r="I14" s="365"/>
      <c r="J14" s="1244"/>
      <c r="K14" s="1244"/>
      <c r="L14" s="1244"/>
      <c r="M14" s="1247"/>
      <c r="N14" s="973"/>
      <c r="O14" s="973"/>
      <c r="P14" s="973"/>
      <c r="Q14" s="1248"/>
      <c r="R14" s="973"/>
      <c r="S14" s="966"/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73" t="s">
        <v>3057</v>
      </c>
      <c r="B15" s="7074"/>
      <c r="C15" s="1243">
        <f t="shared" si="13"/>
        <v>0</v>
      </c>
      <c r="D15" s="1244"/>
      <c r="E15" s="1244"/>
      <c r="F15" s="1244"/>
      <c r="G15" s="1244"/>
      <c r="H15" s="365"/>
      <c r="I15" s="365"/>
      <c r="J15" s="1244"/>
      <c r="K15" s="1244"/>
      <c r="L15" s="1244"/>
      <c r="M15" s="1247"/>
      <c r="N15" s="973"/>
      <c r="O15" s="973"/>
      <c r="P15" s="973"/>
      <c r="Q15" s="1248"/>
      <c r="R15" s="973"/>
      <c r="S15" s="966"/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73" t="s">
        <v>3058</v>
      </c>
      <c r="B16" s="7074"/>
      <c r="C16" s="1243">
        <f t="shared" si="13"/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73" t="s">
        <v>3059</v>
      </c>
      <c r="B17" s="7074"/>
      <c r="C17" s="1243">
        <f t="shared" si="13"/>
        <v>0</v>
      </c>
      <c r="D17" s="1244"/>
      <c r="E17" s="1244"/>
      <c r="F17" s="1244"/>
      <c r="G17" s="1244"/>
      <c r="H17" s="365"/>
      <c r="I17" s="365"/>
      <c r="J17" s="1244"/>
      <c r="K17" s="1244"/>
      <c r="L17" s="1244"/>
      <c r="M17" s="1247"/>
      <c r="N17" s="973"/>
      <c r="O17" s="973"/>
      <c r="P17" s="973"/>
      <c r="Q17" s="1248"/>
      <c r="R17" s="973"/>
      <c r="S17" s="966"/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73" t="s">
        <v>3060</v>
      </c>
      <c r="B18" s="7074"/>
      <c r="C18" s="1243">
        <f t="shared" si="13"/>
        <v>0</v>
      </c>
      <c r="D18" s="1244"/>
      <c r="E18" s="1244"/>
      <c r="F18" s="1244"/>
      <c r="G18" s="1244"/>
      <c r="H18" s="365"/>
      <c r="I18" s="365"/>
      <c r="J18" s="1244"/>
      <c r="K18" s="1244"/>
      <c r="L18" s="1244"/>
      <c r="M18" s="972"/>
      <c r="N18" s="973"/>
      <c r="O18" s="973"/>
      <c r="P18" s="973"/>
      <c r="Q18" s="1248"/>
      <c r="R18" s="973"/>
      <c r="S18" s="966"/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73" t="s">
        <v>3061</v>
      </c>
      <c r="B19" s="7074"/>
      <c r="C19" s="1243">
        <f t="shared" si="13"/>
        <v>0</v>
      </c>
      <c r="D19" s="1244"/>
      <c r="E19" s="1244"/>
      <c r="F19" s="1244"/>
      <c r="G19" s="1244"/>
      <c r="H19" s="365"/>
      <c r="I19" s="365"/>
      <c r="J19" s="1244"/>
      <c r="K19" s="1244"/>
      <c r="L19" s="1244"/>
      <c r="M19" s="972"/>
      <c r="N19" s="973"/>
      <c r="O19" s="973"/>
      <c r="P19" s="973"/>
      <c r="Q19" s="1248"/>
      <c r="R19" s="973"/>
      <c r="S19" s="966"/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73" t="s">
        <v>3062</v>
      </c>
      <c r="B20" s="7074"/>
      <c r="C20" s="1243">
        <f t="shared" si="13"/>
        <v>0</v>
      </c>
      <c r="D20" s="1244"/>
      <c r="E20" s="1244"/>
      <c r="F20" s="1244"/>
      <c r="G20" s="1244"/>
      <c r="H20" s="365"/>
      <c r="I20" s="365"/>
      <c r="J20" s="1244"/>
      <c r="K20" s="1244"/>
      <c r="L20" s="1244"/>
      <c r="M20" s="972"/>
      <c r="N20" s="973"/>
      <c r="O20" s="973"/>
      <c r="P20" s="973"/>
      <c r="Q20" s="1248"/>
      <c r="R20" s="973"/>
      <c r="S20" s="966"/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73" t="s">
        <v>3063</v>
      </c>
      <c r="B21" s="7074"/>
      <c r="C21" s="1243">
        <f t="shared" si="13"/>
        <v>3</v>
      </c>
      <c r="D21" s="1244">
        <v>2</v>
      </c>
      <c r="E21" s="1244">
        <v>1</v>
      </c>
      <c r="F21" s="1244"/>
      <c r="G21" s="1244"/>
      <c r="H21" s="365"/>
      <c r="I21" s="365"/>
      <c r="J21" s="1244">
        <v>2</v>
      </c>
      <c r="K21" s="1244">
        <v>1</v>
      </c>
      <c r="L21" s="1244"/>
      <c r="M21" s="1247"/>
      <c r="N21" s="973">
        <v>0</v>
      </c>
      <c r="O21" s="973">
        <v>0</v>
      </c>
      <c r="P21" s="973">
        <v>0</v>
      </c>
      <c r="Q21" s="1248"/>
      <c r="R21" s="973">
        <v>0</v>
      </c>
      <c r="S21" s="966">
        <v>0</v>
      </c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73" t="s">
        <v>3064</v>
      </c>
      <c r="B22" s="7074"/>
      <c r="C22" s="1243">
        <f t="shared" si="13"/>
        <v>1</v>
      </c>
      <c r="D22" s="1244"/>
      <c r="E22" s="1244">
        <v>1</v>
      </c>
      <c r="F22" s="1244"/>
      <c r="G22" s="1244"/>
      <c r="H22" s="365"/>
      <c r="I22" s="365"/>
      <c r="J22" s="1244"/>
      <c r="K22" s="1244">
        <v>1</v>
      </c>
      <c r="L22" s="1244"/>
      <c r="M22" s="1247"/>
      <c r="N22" s="973">
        <v>0</v>
      </c>
      <c r="O22" s="973">
        <v>0</v>
      </c>
      <c r="P22" s="973">
        <v>0</v>
      </c>
      <c r="Q22" s="1248"/>
      <c r="R22" s="973">
        <v>0</v>
      </c>
      <c r="S22" s="966">
        <v>0</v>
      </c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73" t="s">
        <v>3065</v>
      </c>
      <c r="B23" s="7074"/>
      <c r="C23" s="1243">
        <f>SUM(D23:G23)</f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73" t="s">
        <v>3066</v>
      </c>
      <c r="B24" s="7074"/>
      <c r="C24" s="1243">
        <f t="shared" si="13"/>
        <v>0</v>
      </c>
      <c r="D24" s="1244"/>
      <c r="E24" s="1244"/>
      <c r="F24" s="1244"/>
      <c r="G24" s="1244"/>
      <c r="H24" s="365"/>
      <c r="I24" s="365"/>
      <c r="J24" s="1244"/>
      <c r="K24" s="1244"/>
      <c r="L24" s="1244"/>
      <c r="M24" s="972"/>
      <c r="N24" s="973"/>
      <c r="O24" s="973"/>
      <c r="P24" s="973"/>
      <c r="Q24" s="973"/>
      <c r="R24" s="973"/>
      <c r="S24" s="966"/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73" t="s">
        <v>3067</v>
      </c>
      <c r="B25" s="7074"/>
      <c r="C25" s="1243">
        <f>SUM(D25:G25)</f>
        <v>0</v>
      </c>
      <c r="D25" s="1244"/>
      <c r="E25" s="1244"/>
      <c r="F25" s="1244"/>
      <c r="G25" s="1244"/>
      <c r="H25" s="365"/>
      <c r="I25" s="365"/>
      <c r="J25" s="1244"/>
      <c r="K25" s="1244"/>
      <c r="L25" s="1244"/>
      <c r="M25" s="972"/>
      <c r="N25" s="973"/>
      <c r="O25" s="973"/>
      <c r="P25" s="973"/>
      <c r="Q25" s="973"/>
      <c r="R25" s="973"/>
      <c r="S25" s="966"/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73" t="s">
        <v>3068</v>
      </c>
      <c r="B26" s="7074"/>
      <c r="C26" s="1243">
        <f t="shared" si="13"/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73" t="s">
        <v>3069</v>
      </c>
      <c r="B27" s="7074"/>
      <c r="C27" s="1243">
        <f t="shared" si="13"/>
        <v>0</v>
      </c>
      <c r="D27" s="1244"/>
      <c r="E27" s="1244"/>
      <c r="F27" s="1244"/>
      <c r="G27" s="1244"/>
      <c r="H27" s="365"/>
      <c r="I27" s="365"/>
      <c r="J27" s="1244"/>
      <c r="K27" s="1244"/>
      <c r="L27" s="1244"/>
      <c r="M27" s="1247"/>
      <c r="N27" s="973"/>
      <c r="O27" s="973"/>
      <c r="P27" s="973"/>
      <c r="Q27" s="1249"/>
      <c r="R27" s="973"/>
      <c r="S27" s="966"/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73" t="s">
        <v>3070</v>
      </c>
      <c r="B28" s="7074"/>
      <c r="C28" s="1243">
        <f t="shared" si="13"/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73" t="s">
        <v>3071</v>
      </c>
      <c r="B29" s="7074"/>
      <c r="C29" s="1243">
        <f t="shared" si="13"/>
        <v>10</v>
      </c>
      <c r="D29" s="1244">
        <v>9</v>
      </c>
      <c r="E29" s="1244">
        <v>1</v>
      </c>
      <c r="F29" s="1244"/>
      <c r="G29" s="1244"/>
      <c r="H29" s="365"/>
      <c r="I29" s="365"/>
      <c r="J29" s="1244">
        <v>6</v>
      </c>
      <c r="K29" s="1244">
        <v>2</v>
      </c>
      <c r="L29" s="1244">
        <v>2</v>
      </c>
      <c r="M29" s="972"/>
      <c r="N29" s="973">
        <v>0</v>
      </c>
      <c r="O29" s="973">
        <v>0</v>
      </c>
      <c r="P29" s="973">
        <v>0</v>
      </c>
      <c r="Q29" s="1249"/>
      <c r="R29" s="973">
        <v>0</v>
      </c>
      <c r="S29" s="966">
        <v>0</v>
      </c>
      <c r="T29" s="19" t="str">
        <f>BQ29&amp;BR29&amp;BS29&amp;BT29&amp;BU29&amp;BW29&amp;BX29</f>
        <v xml:space="preserve"> * No olvide digitar la variable Programa de Acompañamiento Psicosocial en APS. Si no tiene digite Cero.</v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 xml:space="preserve"> * No olvide digitar la variable Programa de Acompañamiento Psicosocial en APS. Si no tiene digite Cero.</v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1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73" t="s">
        <v>3072</v>
      </c>
      <c r="B30" s="7074"/>
      <c r="C30" s="1243">
        <f t="shared" si="13"/>
        <v>0</v>
      </c>
      <c r="D30" s="1244"/>
      <c r="E30" s="1244"/>
      <c r="F30" s="1244"/>
      <c r="G30" s="1244"/>
      <c r="H30" s="365"/>
      <c r="I30" s="365"/>
      <c r="J30" s="1244"/>
      <c r="K30" s="1244"/>
      <c r="L30" s="1244"/>
      <c r="M30" s="972"/>
      <c r="N30" s="973"/>
      <c r="O30" s="973"/>
      <c r="P30" s="973"/>
      <c r="Q30" s="1249"/>
      <c r="R30" s="973"/>
      <c r="S30" s="966"/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02" t="s">
        <v>3073</v>
      </c>
      <c r="B31" s="7203"/>
      <c r="C31" s="1243">
        <f>SUM(D31:G31)</f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02" t="s">
        <v>3074</v>
      </c>
      <c r="B32" s="7203"/>
      <c r="C32" s="1243">
        <f>SUM(D32:G32)</f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972"/>
      <c r="N32" s="973"/>
      <c r="O32" s="973"/>
      <c r="P32" s="973"/>
      <c r="Q32" s="1249"/>
      <c r="R32" s="973"/>
      <c r="S32" s="966"/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02" t="s">
        <v>3075</v>
      </c>
      <c r="B33" s="7203"/>
      <c r="C33" s="1243">
        <f>SUM(D33:G33)</f>
        <v>0</v>
      </c>
      <c r="D33" s="1244"/>
      <c r="E33" s="1244"/>
      <c r="F33" s="1244"/>
      <c r="G33" s="1244"/>
      <c r="H33" s="365"/>
      <c r="I33" s="365"/>
      <c r="J33" s="1244"/>
      <c r="K33" s="1244"/>
      <c r="L33" s="1244"/>
      <c r="M33" s="972"/>
      <c r="N33" s="973"/>
      <c r="O33" s="973"/>
      <c r="P33" s="973"/>
      <c r="Q33" s="1249"/>
      <c r="R33" s="973"/>
      <c r="S33" s="966"/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02" t="s">
        <v>3076</v>
      </c>
      <c r="B34" s="7203"/>
      <c r="C34" s="366">
        <f>SUM(D34:G34)</f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09" t="s">
        <v>3077</v>
      </c>
      <c r="B35" s="7210"/>
      <c r="C35" s="1250">
        <f>SUM(D35:G35)</f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55" t="s">
        <v>3078</v>
      </c>
      <c r="B36" s="7055"/>
      <c r="C36" s="7055"/>
      <c r="D36" s="7055"/>
      <c r="E36" s="7055"/>
      <c r="F36" s="7055"/>
      <c r="G36" s="7055"/>
      <c r="H36" s="7055"/>
      <c r="I36" s="7055"/>
      <c r="J36" s="7055"/>
      <c r="K36" s="7055"/>
      <c r="L36" s="7055"/>
      <c r="M36" s="7055"/>
      <c r="N36" s="7055"/>
    </row>
    <row r="37" spans="1:85" s="19" customFormat="1" ht="63" x14ac:dyDescent="0.15">
      <c r="A37" s="6545" t="s">
        <v>651</v>
      </c>
      <c r="B37" s="7322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314" t="s">
        <v>4389</v>
      </c>
      <c r="B38" s="1754" t="s">
        <v>3082</v>
      </c>
      <c r="C38" s="1842"/>
      <c r="D38" s="1843"/>
      <c r="E38" s="1764"/>
      <c r="F38" s="1844"/>
      <c r="G38" s="1843"/>
      <c r="H38" s="1764"/>
      <c r="I38" s="1764"/>
      <c r="J38" s="1764"/>
      <c r="K38" s="1763"/>
      <c r="L38" s="1764"/>
      <c r="M38" s="1764"/>
      <c r="N38" s="1765"/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55"/>
      <c r="B39" s="4845" t="s">
        <v>3083</v>
      </c>
      <c r="C39" s="1845"/>
      <c r="D39" s="1846"/>
      <c r="E39" s="1244"/>
      <c r="F39" s="1253"/>
      <c r="G39" s="1846"/>
      <c r="H39" s="1254"/>
      <c r="I39" s="1254"/>
      <c r="J39" s="1254"/>
      <c r="K39" s="1255"/>
      <c r="L39" s="1244"/>
      <c r="M39" s="1244"/>
      <c r="N39" s="1256"/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40"/>
      <c r="B40" s="4846" t="s">
        <v>3084</v>
      </c>
      <c r="C40" s="1847"/>
      <c r="D40" s="1848"/>
      <c r="E40" s="257"/>
      <c r="F40" s="258"/>
      <c r="G40" s="1848"/>
      <c r="H40" s="1257"/>
      <c r="I40" s="1257"/>
      <c r="J40" s="1257"/>
      <c r="K40" s="1258"/>
      <c r="L40" s="257"/>
      <c r="M40" s="257"/>
      <c r="N40" s="1773"/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319" t="s">
        <v>77</v>
      </c>
      <c r="B41" s="7320"/>
      <c r="C41" s="1849">
        <f>SUM(C38:C40)</f>
        <v>0</v>
      </c>
      <c r="D41" s="1850">
        <f t="shared" ref="D41:N41" si="30">SUM(D38:D40)</f>
        <v>0</v>
      </c>
      <c r="E41" s="1851">
        <f t="shared" si="30"/>
        <v>0</v>
      </c>
      <c r="F41" s="1852">
        <f t="shared" si="30"/>
        <v>0</v>
      </c>
      <c r="G41" s="1850">
        <f t="shared" si="30"/>
        <v>0</v>
      </c>
      <c r="H41" s="1851">
        <f t="shared" si="30"/>
        <v>0</v>
      </c>
      <c r="I41" s="1851">
        <f t="shared" si="30"/>
        <v>0</v>
      </c>
      <c r="J41" s="1853">
        <f t="shared" si="30"/>
        <v>0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314" t="s">
        <v>3085</v>
      </c>
      <c r="B42" s="4847" t="s">
        <v>2349</v>
      </c>
      <c r="C42" s="1857"/>
      <c r="D42" s="1857"/>
      <c r="E42" s="1259"/>
      <c r="F42" s="190"/>
      <c r="G42" s="191"/>
      <c r="H42" s="216"/>
      <c r="I42" s="1259"/>
      <c r="J42" s="216"/>
      <c r="K42" s="367"/>
      <c r="L42" s="216"/>
      <c r="M42" s="216"/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55"/>
      <c r="B43" s="4848" t="s">
        <v>3086</v>
      </c>
      <c r="C43" s="4849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55"/>
      <c r="B44" s="4850" t="s">
        <v>44</v>
      </c>
      <c r="C44" s="1845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55"/>
      <c r="B45" s="2864" t="s">
        <v>3087</v>
      </c>
      <c r="C45" s="1857"/>
      <c r="D45" s="1260"/>
      <c r="E45" s="1244"/>
      <c r="F45" s="1253"/>
      <c r="G45" s="1846"/>
      <c r="H45" s="1244"/>
      <c r="I45" s="1244"/>
      <c r="J45" s="1266"/>
      <c r="K45" s="1263"/>
      <c r="L45" s="1244"/>
      <c r="M45" s="1244"/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55"/>
      <c r="B46" s="3161" t="s">
        <v>664</v>
      </c>
      <c r="C46" s="4851"/>
      <c r="D46" s="1267"/>
      <c r="E46" s="257"/>
      <c r="F46" s="258"/>
      <c r="G46" s="1859"/>
      <c r="H46" s="257"/>
      <c r="I46" s="257"/>
      <c r="J46" s="259"/>
      <c r="K46" s="260"/>
      <c r="L46" s="257"/>
      <c r="M46" s="1257"/>
      <c r="N46" s="388"/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319" t="s">
        <v>77</v>
      </c>
      <c r="B47" s="7320"/>
      <c r="C47" s="1860">
        <f>SUM(C42:C46)</f>
        <v>0</v>
      </c>
      <c r="D47" s="1861">
        <f>SUM(D42:D46)</f>
        <v>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0</v>
      </c>
      <c r="H47" s="1862">
        <f t="shared" si="39"/>
        <v>0</v>
      </c>
      <c r="I47" s="1862">
        <f t="shared" si="39"/>
        <v>0</v>
      </c>
      <c r="J47" s="1864">
        <f t="shared" si="39"/>
        <v>0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23" t="s">
        <v>651</v>
      </c>
      <c r="B49" s="6976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76" t="s">
        <v>654</v>
      </c>
      <c r="B50" s="7077"/>
      <c r="C50" s="1273">
        <f>SUM(D50:F50)</f>
        <v>4</v>
      </c>
      <c r="D50" s="1106">
        <v>2</v>
      </c>
      <c r="E50" s="773">
        <v>2</v>
      </c>
      <c r="F50" s="773"/>
      <c r="G50" s="1274"/>
      <c r="H50" s="1275">
        <v>0</v>
      </c>
      <c r="I50" s="1276">
        <v>0</v>
      </c>
      <c r="J50" s="1115">
        <v>1</v>
      </c>
      <c r="K50" s="1115">
        <v>0</v>
      </c>
      <c r="L50" s="1115">
        <v>0</v>
      </c>
      <c r="M50" s="1115">
        <v>0</v>
      </c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73" t="s">
        <v>3093</v>
      </c>
      <c r="B51" s="7074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73" t="s">
        <v>3094</v>
      </c>
      <c r="B52" s="7074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21" t="s">
        <v>657</v>
      </c>
      <c r="B53" s="664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60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4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196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76" t="s">
        <v>3099</v>
      </c>
      <c r="B57" s="7077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08" t="s">
        <v>902</v>
      </c>
      <c r="B58" s="7210"/>
      <c r="C58" s="1250">
        <f>SUM(D58:G58)</f>
        <v>7</v>
      </c>
      <c r="D58" s="1139">
        <v>4</v>
      </c>
      <c r="E58" s="1283">
        <v>3</v>
      </c>
      <c r="F58" s="1283"/>
      <c r="G58" s="392"/>
      <c r="H58" s="1280">
        <v>0</v>
      </c>
      <c r="I58" s="1281">
        <v>0</v>
      </c>
      <c r="J58" s="388">
        <v>1</v>
      </c>
      <c r="K58" s="388">
        <v>0</v>
      </c>
      <c r="L58" s="388">
        <v>0</v>
      </c>
      <c r="M58" s="388">
        <v>0</v>
      </c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24" t="s">
        <v>77</v>
      </c>
      <c r="B59" s="7026"/>
      <c r="C59" s="998">
        <f>SUM(C54:C58)+C50</f>
        <v>11</v>
      </c>
      <c r="D59" s="5688">
        <f t="shared" ref="D59:M59" si="50">SUM(D54:D58)+D50</f>
        <v>6</v>
      </c>
      <c r="E59" s="1851">
        <f t="shared" si="50"/>
        <v>5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2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16" t="s">
        <v>3102</v>
      </c>
      <c r="B62" s="6308"/>
      <c r="C62" s="7326" t="s">
        <v>4323</v>
      </c>
      <c r="D62" s="7326"/>
      <c r="E62" s="7326"/>
      <c r="F62" s="7326"/>
      <c r="G62" s="7326"/>
      <c r="H62" s="7326"/>
      <c r="I62" s="7326"/>
      <c r="J62" s="7326"/>
      <c r="K62" s="7326"/>
      <c r="L62" s="7326"/>
      <c r="M62" s="7326"/>
      <c r="N62" s="7326"/>
      <c r="O62" s="7326"/>
      <c r="P62" s="7327"/>
      <c r="Q62" s="7328" t="s">
        <v>36</v>
      </c>
      <c r="R62" s="7324" t="s">
        <v>37</v>
      </c>
      <c r="S62" s="7324" t="s">
        <v>3105</v>
      </c>
      <c r="T62" s="7324" t="s">
        <v>3106</v>
      </c>
      <c r="U62" s="7325" t="s">
        <v>3107</v>
      </c>
    </row>
    <row r="63" spans="1:82" s="19" customFormat="1" ht="24" customHeight="1" x14ac:dyDescent="0.15">
      <c r="A63" s="7317"/>
      <c r="B63" s="731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67"/>
      <c r="R63" s="5818"/>
      <c r="S63" s="5818"/>
      <c r="T63" s="5818"/>
      <c r="U63" s="5799"/>
    </row>
    <row r="64" spans="1:82" s="19" customFormat="1" ht="15" customHeight="1" x14ac:dyDescent="0.15">
      <c r="A64" s="7312" t="s">
        <v>3108</v>
      </c>
      <c r="B64" s="7313"/>
      <c r="C64" s="1867">
        <v>5</v>
      </c>
      <c r="D64" s="1759">
        <f t="shared" ref="D64:D69" si="51">SUM(E64:P64)</f>
        <v>5</v>
      </c>
      <c r="E64" s="1760"/>
      <c r="F64" s="1761"/>
      <c r="G64" s="1761"/>
      <c r="H64" s="1761">
        <v>1</v>
      </c>
      <c r="I64" s="1761">
        <v>3</v>
      </c>
      <c r="J64" s="1761"/>
      <c r="K64" s="1761"/>
      <c r="L64" s="1761"/>
      <c r="M64" s="1761">
        <v>1</v>
      </c>
      <c r="N64" s="1761"/>
      <c r="O64" s="1761"/>
      <c r="P64" s="1762"/>
      <c r="Q64" s="1763">
        <v>0</v>
      </c>
      <c r="R64" s="1764">
        <v>0</v>
      </c>
      <c r="S64" s="1764">
        <v>0</v>
      </c>
      <c r="T64" s="1764">
        <v>0</v>
      </c>
      <c r="U64" s="1765">
        <v>1</v>
      </c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15" t="s">
        <v>3109</v>
      </c>
      <c r="B65" s="6649"/>
      <c r="C65" s="1868">
        <v>1</v>
      </c>
      <c r="D65" s="1766">
        <f t="shared" si="51"/>
        <v>1</v>
      </c>
      <c r="E65" s="1767"/>
      <c r="F65" s="1283"/>
      <c r="G65" s="1283"/>
      <c r="H65" s="1283">
        <v>1</v>
      </c>
      <c r="I65" s="1283"/>
      <c r="J65" s="1283"/>
      <c r="K65" s="1283"/>
      <c r="L65" s="1283"/>
      <c r="M65" s="1283"/>
      <c r="N65" s="1283"/>
      <c r="O65" s="1283"/>
      <c r="P65" s="392"/>
      <c r="Q65" s="1258">
        <v>0</v>
      </c>
      <c r="R65" s="1257">
        <v>0</v>
      </c>
      <c r="S65" s="1257">
        <v>0</v>
      </c>
      <c r="T65" s="1257">
        <v>0</v>
      </c>
      <c r="U65" s="1287">
        <v>0</v>
      </c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314" t="s">
        <v>3110</v>
      </c>
      <c r="B66" s="1754" t="s">
        <v>3111</v>
      </c>
      <c r="C66" s="1867"/>
      <c r="D66" s="1759">
        <f t="shared" si="51"/>
        <v>0</v>
      </c>
      <c r="E66" s="290"/>
      <c r="F66" s="535"/>
      <c r="G66" s="535"/>
      <c r="H66" s="535"/>
      <c r="I66" s="535"/>
      <c r="J66" s="535"/>
      <c r="K66" s="535"/>
      <c r="L66" s="535"/>
      <c r="M66" s="535"/>
      <c r="N66" s="535"/>
      <c r="O66" s="535"/>
      <c r="P66" s="1768"/>
      <c r="Q66" s="367"/>
      <c r="R66" s="1259"/>
      <c r="S66" s="1259"/>
      <c r="T66" s="1259"/>
      <c r="U66" s="1769"/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55"/>
      <c r="B67" s="1755" t="s">
        <v>3112</v>
      </c>
      <c r="C67" s="1869">
        <v>2</v>
      </c>
      <c r="D67" s="1770">
        <f t="shared" si="51"/>
        <v>2</v>
      </c>
      <c r="E67" s="1139">
        <v>2</v>
      </c>
      <c r="F67" s="1283"/>
      <c r="G67" s="1283"/>
      <c r="H67" s="1283"/>
      <c r="I67" s="1283"/>
      <c r="J67" s="1283"/>
      <c r="K67" s="1283"/>
      <c r="L67" s="1283"/>
      <c r="M67" s="1283"/>
      <c r="N67" s="1283"/>
      <c r="O67" s="1283"/>
      <c r="P67" s="392"/>
      <c r="Q67" s="1258">
        <v>0</v>
      </c>
      <c r="R67" s="1257">
        <v>0</v>
      </c>
      <c r="S67" s="1257">
        <v>0</v>
      </c>
      <c r="T67" s="1257">
        <v>0</v>
      </c>
      <c r="U67" s="1287">
        <v>0</v>
      </c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55"/>
      <c r="B68" s="319" t="s">
        <v>3113</v>
      </c>
      <c r="C68" s="1870"/>
      <c r="D68" s="1916">
        <f t="shared" si="51"/>
        <v>0</v>
      </c>
      <c r="E68" s="290"/>
      <c r="F68" s="535"/>
      <c r="G68" s="535"/>
      <c r="H68" s="535"/>
      <c r="I68" s="535"/>
      <c r="J68" s="535"/>
      <c r="K68" s="535"/>
      <c r="L68" s="535"/>
      <c r="M68" s="535"/>
      <c r="N68" s="535"/>
      <c r="O68" s="535"/>
      <c r="P68" s="1768"/>
      <c r="Q68" s="367"/>
      <c r="R68" s="1259"/>
      <c r="S68" s="1259"/>
      <c r="T68" s="1259"/>
      <c r="U68" s="1769"/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40"/>
      <c r="B69" s="1756" t="s">
        <v>3114</v>
      </c>
      <c r="C69" s="1871"/>
      <c r="D69" s="1766">
        <f t="shared" si="51"/>
        <v>0</v>
      </c>
      <c r="E69" s="1771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1772"/>
      <c r="Q69" s="260"/>
      <c r="R69" s="257"/>
      <c r="S69" s="257"/>
      <c r="T69" s="257"/>
      <c r="U69" s="1773"/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1" t="s">
        <v>29</v>
      </c>
      <c r="B71" s="7022"/>
      <c r="C71" s="7072" t="s">
        <v>1155</v>
      </c>
      <c r="D71" s="7072"/>
      <c r="E71" s="7072"/>
      <c r="F71" s="7072"/>
      <c r="G71" s="7310"/>
      <c r="H71" s="6223" t="s">
        <v>3116</v>
      </c>
      <c r="I71" s="6954"/>
    </row>
    <row r="72" spans="1:82" s="19" customFormat="1" ht="15" customHeight="1" x14ac:dyDescent="0.15">
      <c r="A72" s="6131"/>
      <c r="B72" s="6063"/>
      <c r="C72" s="7031" t="s">
        <v>77</v>
      </c>
      <c r="D72" s="7023" t="s">
        <v>1158</v>
      </c>
      <c r="E72" s="7030"/>
      <c r="F72" s="6976"/>
      <c r="G72" s="7129" t="s">
        <v>1156</v>
      </c>
      <c r="H72" s="6481"/>
      <c r="I72" s="6954"/>
    </row>
    <row r="73" spans="1:82" s="19" customFormat="1" ht="21" x14ac:dyDescent="0.15">
      <c r="A73" s="7311"/>
      <c r="B73" s="6645"/>
      <c r="C73" s="7311"/>
      <c r="D73" s="1134" t="s">
        <v>3117</v>
      </c>
      <c r="E73" s="1238" t="s">
        <v>1160</v>
      </c>
      <c r="F73" s="1252" t="s">
        <v>1161</v>
      </c>
      <c r="G73" s="7130"/>
      <c r="H73" s="1092" t="s">
        <v>1162</v>
      </c>
      <c r="I73" s="1237" t="s">
        <v>1156</v>
      </c>
    </row>
    <row r="74" spans="1:82" s="19" customFormat="1" ht="15" customHeight="1" x14ac:dyDescent="0.15">
      <c r="A74" s="7181" t="s">
        <v>3118</v>
      </c>
      <c r="B74" s="7183"/>
      <c r="C74" s="1273">
        <f t="shared" ref="C74:C81" si="56">SUM(D74:F74)+H74</f>
        <v>0</v>
      </c>
      <c r="D74" s="954"/>
      <c r="E74" s="960"/>
      <c r="F74" s="890"/>
      <c r="G74" s="1023"/>
      <c r="H74" s="1175"/>
      <c r="I74" s="1290"/>
    </row>
    <row r="75" spans="1:82" s="19" customFormat="1" ht="15" customHeight="1" x14ac:dyDescent="0.15">
      <c r="A75" s="7305" t="s">
        <v>475</v>
      </c>
      <c r="B75" s="7306"/>
      <c r="C75" s="1277">
        <f t="shared" si="56"/>
        <v>0</v>
      </c>
      <c r="D75" s="965"/>
      <c r="E75" s="973"/>
      <c r="F75" s="967"/>
      <c r="G75" s="1042"/>
      <c r="H75" s="1180"/>
      <c r="I75" s="1292"/>
    </row>
    <row r="76" spans="1:82" s="19" customFormat="1" ht="15" customHeight="1" x14ac:dyDescent="0.15">
      <c r="A76" s="7305" t="s">
        <v>326</v>
      </c>
      <c r="B76" s="7306"/>
      <c r="C76" s="1277">
        <f t="shared" si="56"/>
        <v>0</v>
      </c>
      <c r="D76" s="965"/>
      <c r="E76" s="973"/>
      <c r="F76" s="967"/>
      <c r="G76" s="1042"/>
      <c r="H76" s="1180"/>
      <c r="I76" s="1292"/>
    </row>
    <row r="77" spans="1:82" s="19" customFormat="1" ht="15" customHeight="1" x14ac:dyDescent="0.15">
      <c r="A77" s="7309" t="s">
        <v>3086</v>
      </c>
      <c r="B77" s="7306"/>
      <c r="C77" s="1277">
        <f t="shared" si="56"/>
        <v>0</v>
      </c>
      <c r="D77" s="965"/>
      <c r="E77" s="973"/>
      <c r="F77" s="967"/>
      <c r="G77" s="1042"/>
      <c r="H77" s="1180"/>
      <c r="I77" s="1292"/>
    </row>
    <row r="78" spans="1:82" s="19" customFormat="1" ht="15" customHeight="1" x14ac:dyDescent="0.15">
      <c r="A78" s="7309" t="s">
        <v>44</v>
      </c>
      <c r="B78" s="7306"/>
      <c r="C78" s="1277">
        <f t="shared" si="56"/>
        <v>0</v>
      </c>
      <c r="D78" s="965"/>
      <c r="E78" s="973"/>
      <c r="F78" s="967"/>
      <c r="G78" s="1042"/>
      <c r="H78" s="1180"/>
      <c r="I78" s="1292"/>
    </row>
    <row r="79" spans="1:82" s="19" customFormat="1" ht="15" customHeight="1" x14ac:dyDescent="0.15">
      <c r="A79" s="7305" t="s">
        <v>45</v>
      </c>
      <c r="B79" s="7306"/>
      <c r="C79" s="1277">
        <f t="shared" si="56"/>
        <v>0</v>
      </c>
      <c r="D79" s="965"/>
      <c r="E79" s="973"/>
      <c r="F79" s="967"/>
      <c r="G79" s="1042"/>
      <c r="H79" s="1180"/>
      <c r="I79" s="1292"/>
    </row>
    <row r="80" spans="1:82" s="19" customFormat="1" ht="15" customHeight="1" x14ac:dyDescent="0.15">
      <c r="A80" s="7305" t="s">
        <v>327</v>
      </c>
      <c r="B80" s="7306"/>
      <c r="C80" s="1277">
        <f t="shared" si="56"/>
        <v>0</v>
      </c>
      <c r="D80" s="965"/>
      <c r="E80" s="973"/>
      <c r="F80" s="967"/>
      <c r="G80" s="1042"/>
      <c r="H80" s="1180"/>
      <c r="I80" s="1292"/>
    </row>
    <row r="81" spans="1:78" s="19" customFormat="1" ht="15" customHeight="1" x14ac:dyDescent="0.15">
      <c r="A81" s="7184" t="s">
        <v>664</v>
      </c>
      <c r="B81" s="6057"/>
      <c r="C81" s="1294">
        <f t="shared" si="56"/>
        <v>0</v>
      </c>
      <c r="D81" s="989"/>
      <c r="E81" s="1031"/>
      <c r="F81" s="990"/>
      <c r="G81" s="1029"/>
      <c r="H81" s="1182"/>
      <c r="I81" s="1295"/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07" t="s">
        <v>3121</v>
      </c>
      <c r="B84" s="7307" t="s">
        <v>3122</v>
      </c>
      <c r="C84" s="7023" t="s">
        <v>1960</v>
      </c>
      <c r="D84" s="7030"/>
      <c r="E84" s="7030"/>
      <c r="F84" s="7030"/>
      <c r="G84" s="6976"/>
    </row>
    <row r="85" spans="1:78" s="19" customFormat="1" ht="15" customHeight="1" x14ac:dyDescent="0.15">
      <c r="A85" s="7308"/>
      <c r="B85" s="7308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296" t="s">
        <v>1093</v>
      </c>
      <c r="B92" s="7296" t="s">
        <v>77</v>
      </c>
      <c r="C92" s="7297" t="s">
        <v>3128</v>
      </c>
      <c r="D92" s="7298"/>
      <c r="E92" s="7298"/>
      <c r="F92" s="7298"/>
      <c r="G92" s="7298"/>
      <c r="H92" s="7298"/>
      <c r="I92" s="7298"/>
      <c r="J92" s="7298"/>
      <c r="K92" s="7298"/>
      <c r="L92" s="7298"/>
      <c r="M92" s="7298"/>
      <c r="N92" s="7298"/>
      <c r="O92" s="7298"/>
      <c r="P92" s="7298"/>
      <c r="Q92" s="7298"/>
      <c r="R92" s="7298"/>
      <c r="S92" s="7298"/>
      <c r="T92" s="7299" t="s">
        <v>2409</v>
      </c>
      <c r="U92" s="7300"/>
    </row>
    <row r="93" spans="1:78" s="19" customFormat="1" ht="15" customHeight="1" x14ac:dyDescent="0.15">
      <c r="A93" s="7296"/>
      <c r="B93" s="7296"/>
      <c r="C93" s="7303" t="s">
        <v>29</v>
      </c>
      <c r="D93" s="7304"/>
      <c r="E93" s="7304"/>
      <c r="F93" s="7304"/>
      <c r="G93" s="7304"/>
      <c r="H93" s="7304"/>
      <c r="I93" s="7304"/>
      <c r="J93" s="7304"/>
      <c r="K93" s="7304"/>
      <c r="L93" s="7304"/>
      <c r="M93" s="7304"/>
      <c r="N93" s="7304"/>
      <c r="O93" s="7304"/>
      <c r="P93" s="7304"/>
      <c r="Q93" s="7304"/>
      <c r="R93" s="7304"/>
      <c r="S93" s="7304"/>
      <c r="T93" s="7301"/>
      <c r="U93" s="7302"/>
    </row>
    <row r="94" spans="1:78" s="19" customFormat="1" ht="24.95" customHeight="1" x14ac:dyDescent="0.15">
      <c r="A94" s="7296"/>
      <c r="B94" s="7296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223" t="s">
        <v>3139</v>
      </c>
      <c r="B112" s="7291" t="s">
        <v>4427</v>
      </c>
      <c r="C112" s="7021" t="s">
        <v>302</v>
      </c>
      <c r="D112" s="6242"/>
      <c r="E112" s="6969"/>
      <c r="F112" s="7023" t="s">
        <v>101</v>
      </c>
      <c r="G112" s="7030"/>
      <c r="H112" s="7030"/>
      <c r="I112" s="7030"/>
      <c r="J112" s="7030"/>
      <c r="K112" s="7030"/>
      <c r="L112" s="7030"/>
      <c r="M112" s="7030"/>
      <c r="N112" s="7030"/>
      <c r="O112" s="7030"/>
      <c r="P112" s="7030"/>
      <c r="Q112" s="7030"/>
      <c r="R112" s="7030"/>
      <c r="S112" s="7030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686"/>
      <c r="B113" s="7292"/>
      <c r="C113" s="7180"/>
      <c r="D113" s="6467"/>
      <c r="E113" s="6687"/>
      <c r="F113" s="6954" t="s">
        <v>3140</v>
      </c>
      <c r="G113" s="6954"/>
      <c r="H113" s="6989" t="s">
        <v>3141</v>
      </c>
      <c r="I113" s="7078"/>
      <c r="J113" s="6989" t="s">
        <v>438</v>
      </c>
      <c r="K113" s="7078"/>
      <c r="L113" s="7294" t="s">
        <v>4425</v>
      </c>
      <c r="M113" s="7295"/>
      <c r="N113" s="6989" t="s">
        <v>53</v>
      </c>
      <c r="O113" s="7078"/>
      <c r="P113" s="6989" t="s">
        <v>460</v>
      </c>
      <c r="Q113" s="7078"/>
      <c r="R113" s="6989" t="s">
        <v>57</v>
      </c>
      <c r="S113" s="7078"/>
    </row>
    <row r="114" spans="1:78" s="19" customFormat="1" ht="15" customHeight="1" x14ac:dyDescent="0.15">
      <c r="A114" s="6481"/>
      <c r="B114" s="7293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42</v>
      </c>
      <c r="B150" s="105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205" zoomScaleNormal="100" workbookViewId="0">
      <selection activeCell="F212" sqref="F212:AH215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LAUTARO (09108)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115" t="s">
        <v>3147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6115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1" t="s">
        <v>3149</v>
      </c>
      <c r="B9" s="6223"/>
      <c r="C9" s="7022"/>
      <c r="D9" s="6988" t="s">
        <v>77</v>
      </c>
      <c r="E9" s="6989" t="s">
        <v>3150</v>
      </c>
      <c r="F9" s="6990"/>
      <c r="G9" s="6990"/>
      <c r="H9" s="6990"/>
      <c r="I9" s="7078"/>
      <c r="J9" s="7023" t="s">
        <v>29</v>
      </c>
      <c r="K9" s="7030"/>
      <c r="L9" s="7030"/>
      <c r="M9" s="7030"/>
      <c r="N9" s="7030"/>
      <c r="O9" s="7030"/>
      <c r="P9" s="7030"/>
      <c r="Q9" s="7030"/>
      <c r="R9" s="7030"/>
      <c r="S9" s="7030"/>
      <c r="T9" s="7030"/>
      <c r="U9" s="7030"/>
      <c r="V9" s="7030"/>
      <c r="W9" s="7030"/>
      <c r="X9" s="7071"/>
      <c r="Y9" s="7030" t="s">
        <v>453</v>
      </c>
      <c r="Z9" s="7030"/>
      <c r="AA9" s="7071"/>
      <c r="AB9" s="7038" t="s">
        <v>3151</v>
      </c>
      <c r="AC9" s="7037" t="s">
        <v>36</v>
      </c>
      <c r="AD9" s="7037" t="s">
        <v>37</v>
      </c>
      <c r="AE9" s="7142" t="s">
        <v>33</v>
      </c>
      <c r="AF9" s="6990" t="s">
        <v>457</v>
      </c>
      <c r="AG9" s="7078"/>
      <c r="AH9" s="7112" t="s">
        <v>1575</v>
      </c>
    </row>
    <row r="10" spans="1:94" s="19" customFormat="1" ht="29.25" customHeight="1" x14ac:dyDescent="0.15">
      <c r="A10" s="7311"/>
      <c r="B10" s="6481"/>
      <c r="C10" s="6645"/>
      <c r="D10" s="7341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67"/>
      <c r="AC10" s="5818"/>
      <c r="AD10" s="5818"/>
      <c r="AE10" s="5799"/>
      <c r="AF10" s="1134" t="s">
        <v>462</v>
      </c>
      <c r="AG10" s="1802" t="s">
        <v>463</v>
      </c>
      <c r="AH10" s="7113"/>
    </row>
    <row r="11" spans="1:94" s="19" customFormat="1" ht="15" customHeight="1" x14ac:dyDescent="0.25">
      <c r="A11" s="7090" t="s">
        <v>3158</v>
      </c>
      <c r="B11" s="7332" t="s">
        <v>3159</v>
      </c>
      <c r="C11" s="7333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63"/>
      <c r="B12" s="7090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63"/>
      <c r="B13" s="7163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63"/>
      <c r="B14" s="7163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63"/>
      <c r="B15" s="7195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63"/>
      <c r="B16" s="6641" t="s">
        <v>3165</v>
      </c>
      <c r="C16" s="6642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63"/>
      <c r="B17" s="7095" t="s">
        <v>3166</v>
      </c>
      <c r="C17" s="7096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63"/>
      <c r="B18" s="7095" t="s">
        <v>3167</v>
      </c>
      <c r="C18" s="7096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63"/>
      <c r="B19" s="7334" t="s">
        <v>3168</v>
      </c>
      <c r="C19" s="7335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63"/>
      <c r="B20" s="7060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63"/>
      <c r="B21" s="7196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63"/>
      <c r="B22" s="6641" t="s">
        <v>3170</v>
      </c>
      <c r="C22" s="6642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63"/>
      <c r="B23" s="6091" t="s">
        <v>3171</v>
      </c>
      <c r="C23" s="637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63"/>
      <c r="B24" s="6988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63"/>
      <c r="B25" s="7341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63"/>
      <c r="B26" s="5961" t="s">
        <v>3174</v>
      </c>
      <c r="C26" s="5962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63"/>
      <c r="B27" s="7060" t="s">
        <v>3175</v>
      </c>
      <c r="C27" s="4877" t="s">
        <v>3176</v>
      </c>
      <c r="D27" s="1102">
        <f>SUM(E27:F27)</f>
        <v>1</v>
      </c>
      <c r="E27" s="290">
        <v>1</v>
      </c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>
        <v>0</v>
      </c>
      <c r="Z27" s="287"/>
      <c r="AA27" s="4878"/>
      <c r="AB27" s="1321">
        <v>0</v>
      </c>
      <c r="AC27" s="773">
        <v>0</v>
      </c>
      <c r="AD27" s="773">
        <v>0</v>
      </c>
      <c r="AE27" s="4879"/>
      <c r="AF27" s="1106">
        <v>0</v>
      </c>
      <c r="AG27" s="1107">
        <v>0</v>
      </c>
      <c r="AH27" s="1107">
        <v>0</v>
      </c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63"/>
      <c r="B28" s="5844"/>
      <c r="C28" s="4869" t="s">
        <v>3177</v>
      </c>
      <c r="D28" s="193">
        <f>SUM(E28:G28)</f>
        <v>0</v>
      </c>
      <c r="E28" s="1114"/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/>
      <c r="Z28" s="2673"/>
      <c r="AA28" s="4882"/>
      <c r="AB28" s="1326"/>
      <c r="AC28" s="1278"/>
      <c r="AD28" s="1278"/>
      <c r="AE28" s="1118"/>
      <c r="AF28" s="1114"/>
      <c r="AG28" s="1115"/>
      <c r="AH28" s="1115"/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63"/>
      <c r="B29" s="7196"/>
      <c r="C29" s="417" t="s">
        <v>591</v>
      </c>
      <c r="D29" s="1188">
        <f>SUM(E29:G29)</f>
        <v>0</v>
      </c>
      <c r="E29" s="1139"/>
      <c r="F29" s="3370"/>
      <c r="G29" s="3370"/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/>
      <c r="Z29" s="4873"/>
      <c r="AA29" s="4885"/>
      <c r="AB29" s="266"/>
      <c r="AC29" s="262"/>
      <c r="AD29" s="262"/>
      <c r="AE29" s="311"/>
      <c r="AF29" s="1289"/>
      <c r="AG29" s="1474"/>
      <c r="AH29" s="1474"/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63"/>
      <c r="B30" s="7060" t="s">
        <v>3178</v>
      </c>
      <c r="C30" s="4766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63"/>
      <c r="B31" s="5844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63"/>
      <c r="B32" s="7196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63"/>
      <c r="B33" s="7351" t="s">
        <v>3181</v>
      </c>
      <c r="C33" s="7352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63"/>
      <c r="B34" s="7196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63"/>
      <c r="B35" s="7353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63"/>
      <c r="B36" s="7045" t="s">
        <v>3185</v>
      </c>
      <c r="C36" s="7045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63"/>
      <c r="B37" s="6641" t="s">
        <v>3186</v>
      </c>
      <c r="C37" s="6642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63"/>
      <c r="B38" s="7073" t="s">
        <v>3187</v>
      </c>
      <c r="C38" s="7074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63"/>
      <c r="B39" s="7334" t="s">
        <v>3188</v>
      </c>
      <c r="C39" s="7335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63"/>
      <c r="B40" s="7060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63"/>
      <c r="B41" s="5844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63"/>
      <c r="B42" s="5844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63"/>
      <c r="B43" s="5844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63"/>
      <c r="B44" s="5844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63"/>
      <c r="B45" s="7342" t="s">
        <v>3195</v>
      </c>
      <c r="C45" s="7343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6"/>
      <c r="Z45" s="3489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63"/>
      <c r="B46" s="7330" t="s">
        <v>3196</v>
      </c>
      <c r="C46" s="7331"/>
      <c r="D46" s="4867">
        <f>SUM(E46:X46)</f>
        <v>0</v>
      </c>
      <c r="E46" s="1289"/>
      <c r="F46" s="262"/>
      <c r="G46" s="262"/>
      <c r="H46" s="262"/>
      <c r="I46" s="1474"/>
      <c r="J46" s="3370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20"/>
      <c r="Z46" s="3490"/>
      <c r="AA46" s="4885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63"/>
      <c r="B47" s="7347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63"/>
      <c r="B48" s="7348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9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63"/>
      <c r="B49" s="7348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63"/>
      <c r="B50" s="7348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63"/>
      <c r="B51" s="7347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63"/>
      <c r="B52" s="7394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195"/>
      <c r="B53" s="7024" t="s">
        <v>77</v>
      </c>
      <c r="C53" s="7026"/>
      <c r="D53" s="1094">
        <f>SUM(E53:X53)</f>
        <v>1</v>
      </c>
      <c r="E53" s="1125">
        <f>SUM(E11:E52)</f>
        <v>1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0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89" t="s">
        <v>3149</v>
      </c>
      <c r="B55" s="6990"/>
      <c r="C55" s="7078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2" t="s">
        <v>3158</v>
      </c>
      <c r="B56" s="7332" t="s">
        <v>3159</v>
      </c>
      <c r="C56" s="7333"/>
      <c r="D56" s="1102">
        <f t="shared" ref="D56:D91" si="25">SUM(E56:H56)</f>
        <v>0</v>
      </c>
      <c r="E56" s="4639"/>
      <c r="F56" s="4640"/>
      <c r="G56" s="4640"/>
      <c r="H56" s="4901"/>
      <c r="I56" s="4902"/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6063"/>
      <c r="B57" s="7090" t="s">
        <v>3160</v>
      </c>
      <c r="C57" s="4766" t="s">
        <v>3161</v>
      </c>
      <c r="D57" s="1102">
        <f t="shared" si="25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6063"/>
      <c r="B58" s="7163"/>
      <c r="C58" s="1812" t="s">
        <v>3162</v>
      </c>
      <c r="D58" s="193">
        <f t="shared" si="25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6063"/>
      <c r="B59" s="7163"/>
      <c r="C59" s="1462" t="s">
        <v>3163</v>
      </c>
      <c r="D59" s="1187">
        <f t="shared" si="25"/>
        <v>0</v>
      </c>
      <c r="E59" s="1114"/>
      <c r="F59" s="1278"/>
      <c r="G59" s="1278"/>
      <c r="H59" s="1117"/>
      <c r="I59" s="1275"/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6063"/>
      <c r="B60" s="7195"/>
      <c r="C60" s="4750" t="s">
        <v>3164</v>
      </c>
      <c r="D60" s="4867">
        <f t="shared" si="25"/>
        <v>0</v>
      </c>
      <c r="E60" s="1289"/>
      <c r="F60" s="262"/>
      <c r="G60" s="262"/>
      <c r="H60" s="316"/>
      <c r="I60" s="4903"/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6063"/>
      <c r="B61" s="6641" t="s">
        <v>3165</v>
      </c>
      <c r="C61" s="6642"/>
      <c r="D61" s="195">
        <f t="shared" si="25"/>
        <v>0</v>
      </c>
      <c r="E61" s="290"/>
      <c r="F61" s="535"/>
      <c r="G61" s="535"/>
      <c r="H61" s="735"/>
      <c r="I61" s="370"/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6063"/>
      <c r="B62" s="7095" t="s">
        <v>3166</v>
      </c>
      <c r="C62" s="7096"/>
      <c r="D62" s="193">
        <f t="shared" si="25"/>
        <v>0</v>
      </c>
      <c r="E62" s="1114"/>
      <c r="F62" s="1278"/>
      <c r="G62" s="1278"/>
      <c r="H62" s="1117"/>
      <c r="I62" s="1275"/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6063"/>
      <c r="B63" s="7095" t="s">
        <v>3167</v>
      </c>
      <c r="C63" s="7096"/>
      <c r="D63" s="193">
        <f t="shared" si="25"/>
        <v>0</v>
      </c>
      <c r="E63" s="1114"/>
      <c r="F63" s="1278"/>
      <c r="G63" s="1278"/>
      <c r="H63" s="1117"/>
      <c r="I63" s="1275"/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6063"/>
      <c r="B64" s="7334" t="s">
        <v>3168</v>
      </c>
      <c r="C64" s="7335"/>
      <c r="D64" s="193">
        <f t="shared" si="25"/>
        <v>0</v>
      </c>
      <c r="E64" s="192"/>
      <c r="F64" s="594"/>
      <c r="G64" s="594"/>
      <c r="H64" s="1123"/>
      <c r="I64" s="4904"/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6063"/>
      <c r="B65" s="5786" t="s">
        <v>3208</v>
      </c>
      <c r="C65" s="4905" t="s">
        <v>461</v>
      </c>
      <c r="D65" s="4906">
        <f t="shared" si="25"/>
        <v>0</v>
      </c>
      <c r="E65" s="1760"/>
      <c r="F65" s="773"/>
      <c r="G65" s="773"/>
      <c r="H65" s="4907"/>
      <c r="I65" s="4908"/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46"/>
      <c r="B66" s="6540"/>
      <c r="C66" s="4909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6063"/>
      <c r="B67" s="6641" t="s">
        <v>3170</v>
      </c>
      <c r="C67" s="7354"/>
      <c r="D67" s="353">
        <f t="shared" si="25"/>
        <v>0</v>
      </c>
      <c r="E67" s="4910"/>
      <c r="F67" s="242"/>
      <c r="G67" s="242"/>
      <c r="H67" s="3181"/>
      <c r="I67" s="4911"/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6063"/>
      <c r="B68" s="6752" t="s">
        <v>3171</v>
      </c>
      <c r="C68" s="6753"/>
      <c r="D68" s="193">
        <f t="shared" si="25"/>
        <v>0</v>
      </c>
      <c r="E68" s="192"/>
      <c r="F68" s="594"/>
      <c r="G68" s="594"/>
      <c r="H68" s="1123"/>
      <c r="I68" s="4904"/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6063"/>
      <c r="B69" s="6954" t="s">
        <v>3172</v>
      </c>
      <c r="C69" s="4912" t="s">
        <v>3173</v>
      </c>
      <c r="D69" s="4913">
        <f t="shared" si="25"/>
        <v>0</v>
      </c>
      <c r="E69" s="1760"/>
      <c r="F69" s="773"/>
      <c r="G69" s="773"/>
      <c r="H69" s="4907"/>
      <c r="I69" s="4908"/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6063"/>
      <c r="B70" s="6954"/>
      <c r="C70" s="1755" t="s">
        <v>2638</v>
      </c>
      <c r="D70" s="2868">
        <f t="shared" si="25"/>
        <v>0</v>
      </c>
      <c r="E70" s="1139"/>
      <c r="F70" s="1283"/>
      <c r="G70" s="1283"/>
      <c r="H70" s="1153"/>
      <c r="I70" s="1280"/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6063"/>
      <c r="B71" s="5961" t="s">
        <v>3174</v>
      </c>
      <c r="C71" s="7355"/>
      <c r="D71" s="353">
        <f t="shared" si="25"/>
        <v>0</v>
      </c>
      <c r="E71" s="4910"/>
      <c r="F71" s="242"/>
      <c r="G71" s="242"/>
      <c r="H71" s="3181"/>
      <c r="I71" s="4911"/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6063"/>
      <c r="B72" s="7060" t="s">
        <v>3175</v>
      </c>
      <c r="C72" s="4877" t="s">
        <v>3176</v>
      </c>
      <c r="D72" s="1184">
        <f t="shared" si="25"/>
        <v>1</v>
      </c>
      <c r="E72" s="1108">
        <v>1</v>
      </c>
      <c r="F72" s="773"/>
      <c r="G72" s="773"/>
      <c r="H72" s="1109"/>
      <c r="I72" s="1285">
        <v>0</v>
      </c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6063"/>
      <c r="B73" s="5844"/>
      <c r="C73" s="4869" t="s">
        <v>3177</v>
      </c>
      <c r="D73" s="1187">
        <f t="shared" si="25"/>
        <v>0</v>
      </c>
      <c r="E73" s="1116"/>
      <c r="F73" s="1278"/>
      <c r="G73" s="1278"/>
      <c r="H73" s="1117"/>
      <c r="I73" s="1275"/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6063"/>
      <c r="B74" s="7196"/>
      <c r="C74" s="417" t="s">
        <v>591</v>
      </c>
      <c r="D74" s="1188">
        <f t="shared" si="25"/>
        <v>0</v>
      </c>
      <c r="E74" s="1152"/>
      <c r="F74" s="1283"/>
      <c r="G74" s="1283"/>
      <c r="H74" s="1153"/>
      <c r="I74" s="1280"/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6063"/>
      <c r="B75" s="7060" t="s">
        <v>3178</v>
      </c>
      <c r="C75" s="4766" t="s">
        <v>3179</v>
      </c>
      <c r="D75" s="1102">
        <f t="shared" si="25"/>
        <v>0</v>
      </c>
      <c r="E75" s="1106"/>
      <c r="F75" s="773"/>
      <c r="G75" s="773"/>
      <c r="H75" s="1109"/>
      <c r="I75" s="1285"/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6063"/>
      <c r="B76" s="5844"/>
      <c r="C76" s="4845" t="s">
        <v>3180</v>
      </c>
      <c r="D76" s="193">
        <f t="shared" si="25"/>
        <v>0</v>
      </c>
      <c r="E76" s="1114"/>
      <c r="F76" s="1278"/>
      <c r="G76" s="1278"/>
      <c r="H76" s="1117"/>
      <c r="I76" s="1275"/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6063"/>
      <c r="B77" s="7196"/>
      <c r="C77" s="417" t="s">
        <v>591</v>
      </c>
      <c r="D77" s="1188">
        <f t="shared" si="25"/>
        <v>0</v>
      </c>
      <c r="E77" s="1139"/>
      <c r="F77" s="1283"/>
      <c r="G77" s="1283"/>
      <c r="H77" s="1153"/>
      <c r="I77" s="1280"/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6063"/>
      <c r="B78" s="7351" t="s">
        <v>3181</v>
      </c>
      <c r="C78" s="7352"/>
      <c r="D78" s="1094">
        <f t="shared" si="25"/>
        <v>0</v>
      </c>
      <c r="E78" s="1095"/>
      <c r="F78" s="4693"/>
      <c r="G78" s="4693"/>
      <c r="H78" s="1098"/>
      <c r="I78" s="4914"/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6063"/>
      <c r="B79" s="7196" t="s">
        <v>3182</v>
      </c>
      <c r="C79" s="1818" t="s">
        <v>3183</v>
      </c>
      <c r="D79" s="195">
        <f t="shared" si="25"/>
        <v>0</v>
      </c>
      <c r="E79" s="290"/>
      <c r="F79" s="535"/>
      <c r="G79" s="535"/>
      <c r="H79" s="735"/>
      <c r="I79" s="370"/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6063"/>
      <c r="B80" s="7353"/>
      <c r="C80" s="4750" t="s">
        <v>3184</v>
      </c>
      <c r="D80" s="193">
        <f t="shared" si="25"/>
        <v>0</v>
      </c>
      <c r="E80" s="1114"/>
      <c r="F80" s="1278"/>
      <c r="G80" s="1278"/>
      <c r="H80" s="1117"/>
      <c r="I80" s="1275"/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6063"/>
      <c r="B81" s="7045" t="s">
        <v>3185</v>
      </c>
      <c r="C81" s="7045"/>
      <c r="D81" s="193">
        <f t="shared" si="25"/>
        <v>0</v>
      </c>
      <c r="E81" s="1114"/>
      <c r="F81" s="1278"/>
      <c r="G81" s="1278"/>
      <c r="H81" s="1117"/>
      <c r="I81" s="1275"/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6063"/>
      <c r="B82" s="6641" t="s">
        <v>3186</v>
      </c>
      <c r="C82" s="6642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6063"/>
      <c r="B83" s="7073" t="s">
        <v>3187</v>
      </c>
      <c r="C83" s="7074"/>
      <c r="D83" s="193">
        <f t="shared" si="25"/>
        <v>0</v>
      </c>
      <c r="E83" s="192"/>
      <c r="F83" s="594"/>
      <c r="G83" s="594"/>
      <c r="H83" s="1123"/>
      <c r="I83" s="4904"/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6063"/>
      <c r="B84" s="7334" t="s">
        <v>3188</v>
      </c>
      <c r="C84" s="7335"/>
      <c r="D84" s="193">
        <f t="shared" si="25"/>
        <v>0</v>
      </c>
      <c r="E84" s="192"/>
      <c r="F84" s="594"/>
      <c r="G84" s="594"/>
      <c r="H84" s="1123"/>
      <c r="I84" s="4904"/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6063"/>
      <c r="B85" s="7060" t="s">
        <v>3189</v>
      </c>
      <c r="C85" s="4889" t="s">
        <v>3190</v>
      </c>
      <c r="D85" s="1102">
        <f t="shared" si="25"/>
        <v>0</v>
      </c>
      <c r="E85" s="1106"/>
      <c r="F85" s="773"/>
      <c r="G85" s="773"/>
      <c r="H85" s="1109"/>
      <c r="I85" s="1285"/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6063"/>
      <c r="B86" s="5844"/>
      <c r="C86" s="4890" t="s">
        <v>3191</v>
      </c>
      <c r="D86" s="193">
        <f t="shared" si="25"/>
        <v>0</v>
      </c>
      <c r="E86" s="1114"/>
      <c r="F86" s="1278"/>
      <c r="G86" s="1278"/>
      <c r="H86" s="1117"/>
      <c r="I86" s="1275"/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6063"/>
      <c r="B87" s="5844"/>
      <c r="C87" s="1428" t="s">
        <v>3192</v>
      </c>
      <c r="D87" s="193">
        <f t="shared" si="25"/>
        <v>0</v>
      </c>
      <c r="E87" s="192"/>
      <c r="F87" s="594"/>
      <c r="G87" s="594"/>
      <c r="H87" s="1123"/>
      <c r="I87" s="4904"/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6063"/>
      <c r="B88" s="5844"/>
      <c r="C88" s="4891" t="s">
        <v>3193</v>
      </c>
      <c r="D88" s="193">
        <f t="shared" si="25"/>
        <v>0</v>
      </c>
      <c r="E88" s="192"/>
      <c r="F88" s="594"/>
      <c r="G88" s="594"/>
      <c r="H88" s="1123"/>
      <c r="I88" s="4904"/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6063"/>
      <c r="B89" s="7196"/>
      <c r="C89" s="4915" t="s">
        <v>3194</v>
      </c>
      <c r="D89" s="193">
        <f t="shared" si="25"/>
        <v>0</v>
      </c>
      <c r="E89" s="192"/>
      <c r="F89" s="594"/>
      <c r="G89" s="594"/>
      <c r="H89" s="1123"/>
      <c r="I89" s="4904"/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6063"/>
      <c r="B90" s="7342" t="s">
        <v>3195</v>
      </c>
      <c r="C90" s="7343"/>
      <c r="D90" s="1184">
        <f t="shared" si="25"/>
        <v>0</v>
      </c>
      <c r="E90" s="1106"/>
      <c r="F90" s="773"/>
      <c r="G90" s="773"/>
      <c r="H90" s="4469"/>
      <c r="I90" s="1285"/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6063"/>
      <c r="B91" s="7330" t="s">
        <v>3196</v>
      </c>
      <c r="C91" s="7331"/>
      <c r="D91" s="4867">
        <f t="shared" si="25"/>
        <v>0</v>
      </c>
      <c r="E91" s="1289"/>
      <c r="F91" s="262"/>
      <c r="G91" s="262"/>
      <c r="H91" s="3340"/>
      <c r="I91" s="4903"/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6063"/>
      <c r="B92" s="7347" t="s">
        <v>3197</v>
      </c>
      <c r="C92" s="4894" t="s">
        <v>3198</v>
      </c>
      <c r="D92" s="1184">
        <f>SUM(E92:H92)</f>
        <v>0</v>
      </c>
      <c r="E92" s="1760"/>
      <c r="F92" s="773"/>
      <c r="G92" s="773"/>
      <c r="H92" s="4916"/>
      <c r="I92" s="4908"/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6063"/>
      <c r="B93" s="7348"/>
      <c r="C93" s="4895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6063"/>
      <c r="B94" s="7348"/>
      <c r="C94" s="4896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6063"/>
      <c r="B95" s="7348"/>
      <c r="C95" s="4897" t="s">
        <v>3201</v>
      </c>
      <c r="D95" s="193">
        <f>SUM(E95:H95)</f>
        <v>0</v>
      </c>
      <c r="E95" s="1289"/>
      <c r="F95" s="262"/>
      <c r="G95" s="262"/>
      <c r="H95" s="3340"/>
      <c r="I95" s="4903"/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6063"/>
      <c r="B96" s="7339" t="s">
        <v>3202</v>
      </c>
      <c r="C96" s="4905" t="s">
        <v>461</v>
      </c>
      <c r="D96" s="4913">
        <f t="shared" ref="D96:D97" si="29">SUM(E96:H96)</f>
        <v>0</v>
      </c>
      <c r="E96" s="1760"/>
      <c r="F96" s="3082"/>
      <c r="G96" s="3082"/>
      <c r="H96" s="4916"/>
      <c r="I96" s="4908"/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46"/>
      <c r="B97" s="7340"/>
      <c r="C97" s="4909" t="s">
        <v>59</v>
      </c>
      <c r="D97" s="2868">
        <f t="shared" si="29"/>
        <v>0</v>
      </c>
      <c r="E97" s="1139"/>
      <c r="F97" s="1152"/>
      <c r="G97" s="1152"/>
      <c r="H97" s="564"/>
      <c r="I97" s="1280"/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45"/>
      <c r="B98" s="7349" t="s">
        <v>77</v>
      </c>
      <c r="C98" s="7350"/>
      <c r="D98" s="1094">
        <f>SUM(E98:H98)</f>
        <v>1</v>
      </c>
      <c r="E98" s="1125">
        <f>SUM(E56:E97)</f>
        <v>1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89" t="s">
        <v>2519</v>
      </c>
      <c r="B100" s="6990"/>
      <c r="C100" s="7078"/>
      <c r="D100" s="1237" t="s">
        <v>3210</v>
      </c>
      <c r="E100" s="7344"/>
      <c r="F100" s="7344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36" t="s">
        <v>2514</v>
      </c>
      <c r="B101" s="7337"/>
      <c r="C101" s="7338"/>
      <c r="D101" s="4919"/>
      <c r="E101" s="7344"/>
      <c r="F101" s="7344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05" t="s">
        <v>3211</v>
      </c>
      <c r="B102" s="7345"/>
      <c r="C102" s="7306"/>
      <c r="D102" s="4919"/>
      <c r="E102" s="7344"/>
      <c r="F102" s="7344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84" t="s">
        <v>3212</v>
      </c>
      <c r="B103" s="6056"/>
      <c r="C103" s="6057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223" t="s">
        <v>3214</v>
      </c>
      <c r="B105" s="6223"/>
      <c r="C105" s="7022"/>
      <c r="D105" s="6065" t="s">
        <v>3215</v>
      </c>
      <c r="E105" s="6954" t="s">
        <v>3216</v>
      </c>
      <c r="F105" s="6954"/>
      <c r="G105" s="7358"/>
      <c r="H105" s="7359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81"/>
      <c r="B106" s="6481"/>
      <c r="C106" s="6645"/>
      <c r="D106" s="5851"/>
      <c r="E106" s="1190" t="s">
        <v>3218</v>
      </c>
      <c r="F106" s="4924" t="s">
        <v>3219</v>
      </c>
      <c r="G106" s="4925" t="s">
        <v>1324</v>
      </c>
      <c r="H106" s="7360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76" t="s">
        <v>3220</v>
      </c>
      <c r="B107" s="7356"/>
      <c r="C107" s="7077"/>
      <c r="D107" s="4926">
        <f>SUM(E107:G107)</f>
        <v>0</v>
      </c>
      <c r="E107" s="1523"/>
      <c r="F107" s="1497"/>
      <c r="G107" s="1500"/>
      <c r="H107" s="4927"/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73" t="s">
        <v>3221</v>
      </c>
      <c r="B108" s="7357"/>
      <c r="C108" s="7074"/>
      <c r="D108" s="1711">
        <f>SUM(E108:G108)</f>
        <v>0</v>
      </c>
      <c r="E108" s="1494"/>
      <c r="F108" s="1495"/>
      <c r="G108" s="1505"/>
      <c r="H108" s="4929"/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75" t="s">
        <v>3222</v>
      </c>
      <c r="B109" s="7361"/>
      <c r="C109" s="6570"/>
      <c r="D109" s="4930">
        <f>SUM(E109:G109)</f>
        <v>0</v>
      </c>
      <c r="E109" s="1544"/>
      <c r="F109" s="1545"/>
      <c r="G109" s="4931"/>
      <c r="H109" s="4932"/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62" t="s">
        <v>3224</v>
      </c>
      <c r="B111" s="7363"/>
      <c r="C111" s="7364"/>
      <c r="D111" s="4936">
        <f>SUM(E111:G111)</f>
        <v>0</v>
      </c>
      <c r="E111" s="1523"/>
      <c r="F111" s="1497"/>
      <c r="G111" s="4937"/>
      <c r="H111" s="4927"/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48" t="s">
        <v>2167</v>
      </c>
      <c r="B112" s="7365"/>
      <c r="C112" s="7249"/>
      <c r="D112" s="1714">
        <f>SUM(E112:G112)</f>
        <v>0</v>
      </c>
      <c r="E112" s="1544"/>
      <c r="F112" s="1545"/>
      <c r="G112" s="4931"/>
      <c r="H112" s="4938"/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1" t="s">
        <v>3226</v>
      </c>
      <c r="B114" s="6223"/>
      <c r="C114" s="7022"/>
      <c r="D114" s="6954" t="s">
        <v>3215</v>
      </c>
      <c r="E114" s="7078" t="s">
        <v>3217</v>
      </c>
      <c r="F114" s="6989" t="s">
        <v>3227</v>
      </c>
      <c r="G114" s="7078"/>
      <c r="H114" s="7027" t="s">
        <v>29</v>
      </c>
      <c r="I114" s="7028"/>
      <c r="J114" s="7028"/>
      <c r="K114" s="7028"/>
      <c r="L114" s="7028"/>
      <c r="M114" s="7028"/>
      <c r="N114" s="7028"/>
      <c r="O114" s="7028"/>
      <c r="P114" s="7028"/>
      <c r="Q114" s="7028"/>
      <c r="R114" s="7028"/>
      <c r="S114" s="7028"/>
      <c r="T114" s="7028"/>
      <c r="U114" s="7036"/>
      <c r="V114" s="7366" t="s">
        <v>453</v>
      </c>
      <c r="W114" s="7022" t="s">
        <v>67</v>
      </c>
    </row>
    <row r="115" spans="1:91" s="19" customFormat="1" ht="23.25" customHeight="1" x14ac:dyDescent="0.15">
      <c r="A115" s="7311"/>
      <c r="B115" s="6481"/>
      <c r="C115" s="6645"/>
      <c r="D115" s="6954"/>
      <c r="E115" s="7078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67"/>
      <c r="W115" s="6645"/>
    </row>
    <row r="116" spans="1:91" s="19" customFormat="1" ht="15" customHeight="1" x14ac:dyDescent="0.15">
      <c r="A116" s="7093" t="s">
        <v>3230</v>
      </c>
      <c r="B116" s="7368"/>
      <c r="C116" s="7094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73" t="s">
        <v>3231</v>
      </c>
      <c r="B117" s="7357"/>
      <c r="C117" s="7074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21" t="s">
        <v>3232</v>
      </c>
      <c r="B118" s="6738"/>
      <c r="C118" s="664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223" t="s">
        <v>3234</v>
      </c>
      <c r="B120" s="6223"/>
      <c r="C120" s="7022"/>
      <c r="D120" s="6954" t="s">
        <v>3235</v>
      </c>
      <c r="E120" s="7023" t="s">
        <v>29</v>
      </c>
      <c r="F120" s="7030"/>
      <c r="G120" s="7030"/>
      <c r="H120" s="7030"/>
      <c r="I120" s="7030"/>
      <c r="J120" s="7071"/>
      <c r="K120" s="7030" t="s">
        <v>2409</v>
      </c>
      <c r="L120" s="6976"/>
    </row>
    <row r="121" spans="1:91" s="19" customFormat="1" ht="15" customHeight="1" x14ac:dyDescent="0.15">
      <c r="A121" s="6481"/>
      <c r="B121" s="6481"/>
      <c r="C121" s="6645"/>
      <c r="D121" s="695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92" t="s">
        <v>3236</v>
      </c>
      <c r="B122" s="7329"/>
      <c r="C122" s="1445" t="s">
        <v>3237</v>
      </c>
      <c r="D122" s="1112">
        <f t="shared" ref="D122:D130" si="32">SUM(E122:J122)</f>
        <v>18</v>
      </c>
      <c r="E122" s="1106">
        <v>14</v>
      </c>
      <c r="F122" s="1108">
        <v>4</v>
      </c>
      <c r="G122" s="773"/>
      <c r="H122" s="773"/>
      <c r="I122" s="773"/>
      <c r="J122" s="1284"/>
      <c r="K122" s="1108">
        <v>9</v>
      </c>
      <c r="L122" s="1107">
        <v>9</v>
      </c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6091"/>
      <c r="B123" s="6375"/>
      <c r="C123" s="1447" t="s">
        <v>3238</v>
      </c>
      <c r="D123" s="1112">
        <f t="shared" si="32"/>
        <v>0</v>
      </c>
      <c r="E123" s="1114"/>
      <c r="F123" s="1116"/>
      <c r="G123" s="1278"/>
      <c r="H123" s="1278"/>
      <c r="I123" s="1278"/>
      <c r="J123" s="1322"/>
      <c r="K123" s="1116"/>
      <c r="L123" s="1115"/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25"/>
      <c r="B124" s="6739"/>
      <c r="C124" s="1447" t="s">
        <v>3239</v>
      </c>
      <c r="D124" s="1188">
        <f t="shared" si="32"/>
        <v>18</v>
      </c>
      <c r="E124" s="1139">
        <v>14</v>
      </c>
      <c r="F124" s="1152">
        <v>4</v>
      </c>
      <c r="G124" s="1283"/>
      <c r="H124" s="1283"/>
      <c r="I124" s="1283"/>
      <c r="J124" s="392"/>
      <c r="K124" s="1152">
        <v>9</v>
      </c>
      <c r="L124" s="388">
        <v>9</v>
      </c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92" t="s">
        <v>3240</v>
      </c>
      <c r="B125" s="7329"/>
      <c r="C125" s="1445" t="s">
        <v>3237</v>
      </c>
      <c r="D125" s="250">
        <f t="shared" si="32"/>
        <v>0</v>
      </c>
      <c r="E125" s="290"/>
      <c r="F125" s="22"/>
      <c r="G125" s="535"/>
      <c r="H125" s="535"/>
      <c r="I125" s="535"/>
      <c r="J125" s="61"/>
      <c r="K125" s="22"/>
      <c r="L125" s="107"/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6091"/>
      <c r="B126" s="6375"/>
      <c r="C126" s="1447" t="s">
        <v>3238</v>
      </c>
      <c r="D126" s="1112">
        <f t="shared" si="32"/>
        <v>0</v>
      </c>
      <c r="E126" s="192"/>
      <c r="F126" s="482"/>
      <c r="G126" s="594"/>
      <c r="H126" s="594"/>
      <c r="I126" s="594"/>
      <c r="J126" s="376"/>
      <c r="K126" s="482"/>
      <c r="L126" s="2"/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25"/>
      <c r="B127" s="6739"/>
      <c r="C127" s="1447" t="s">
        <v>3239</v>
      </c>
      <c r="D127" s="1188">
        <f t="shared" si="32"/>
        <v>0</v>
      </c>
      <c r="E127" s="192"/>
      <c r="F127" s="482"/>
      <c r="G127" s="594"/>
      <c r="H127" s="594"/>
      <c r="I127" s="594"/>
      <c r="J127" s="376"/>
      <c r="K127" s="482"/>
      <c r="L127" s="2"/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92" t="s">
        <v>3241</v>
      </c>
      <c r="B128" s="7329"/>
      <c r="C128" s="1445" t="s">
        <v>3237</v>
      </c>
      <c r="D128" s="250">
        <f t="shared" si="32"/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6091"/>
      <c r="B129" s="6375"/>
      <c r="C129" s="1447" t="s">
        <v>3238</v>
      </c>
      <c r="D129" s="1112">
        <f t="shared" si="32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25"/>
      <c r="B130" s="6739"/>
      <c r="C130" s="1447" t="s">
        <v>3239</v>
      </c>
      <c r="D130" s="1188">
        <f t="shared" si="32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19" t="s">
        <v>285</v>
      </c>
      <c r="B135" s="6989" t="s">
        <v>3247</v>
      </c>
      <c r="C135" s="6990"/>
      <c r="D135" s="6990"/>
      <c r="E135" s="6990"/>
      <c r="F135" s="6990"/>
      <c r="G135" s="6990"/>
      <c r="H135" s="6990"/>
      <c r="I135" s="7078"/>
      <c r="J135" s="7"/>
      <c r="K135" s="7"/>
      <c r="L135" s="7"/>
    </row>
    <row r="136" spans="1:89" s="19" customFormat="1" ht="42.75" customHeight="1" x14ac:dyDescent="0.15">
      <c r="A136" s="7120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19" t="s">
        <v>285</v>
      </c>
      <c r="B141" s="6988" t="s">
        <v>3258</v>
      </c>
      <c r="C141" s="7066" t="s">
        <v>3259</v>
      </c>
      <c r="D141" s="7138"/>
      <c r="E141" s="7138"/>
      <c r="F141" s="7138"/>
      <c r="G141" s="7138"/>
      <c r="H141" s="7138"/>
      <c r="I141" s="7138"/>
      <c r="J141" s="7138"/>
      <c r="K141" s="7138"/>
      <c r="L141" s="7138"/>
      <c r="M141" s="7067"/>
    </row>
    <row r="142" spans="1:89" s="19" customFormat="1" ht="31.5" x14ac:dyDescent="0.15">
      <c r="A142" s="7120"/>
      <c r="B142" s="7341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717" t="s">
        <v>3272</v>
      </c>
      <c r="B144" s="4950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19" t="s">
        <v>285</v>
      </c>
      <c r="B146" s="7372" t="s">
        <v>3274</v>
      </c>
      <c r="C146" s="7374" t="s">
        <v>29</v>
      </c>
      <c r="D146" s="7107"/>
      <c r="E146" s="7107"/>
      <c r="F146" s="7108"/>
      <c r="G146" s="7038" t="s">
        <v>36</v>
      </c>
      <c r="H146" s="6969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20"/>
      <c r="B147" s="7373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67"/>
      <c r="H147" s="6687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5" t="s">
        <v>3234</v>
      </c>
      <c r="B151" s="7375"/>
      <c r="C151" s="5859"/>
      <c r="D151" s="5864" t="s">
        <v>3235</v>
      </c>
      <c r="E151" s="7369" t="s">
        <v>3278</v>
      </c>
      <c r="F151" s="7370"/>
      <c r="G151" s="7370"/>
      <c r="H151" s="7370"/>
      <c r="I151" s="7370"/>
      <c r="J151" s="7370"/>
      <c r="K151" s="7370"/>
      <c r="L151" s="7370"/>
      <c r="M151" s="7370"/>
      <c r="N151" s="7370"/>
      <c r="O151" s="7370"/>
      <c r="P151" s="7371"/>
      <c r="Q151" s="7391" t="s">
        <v>2409</v>
      </c>
      <c r="R151" s="7392"/>
    </row>
    <row r="152" spans="1:92" s="19" customFormat="1" ht="20.100000000000001" customHeight="1" x14ac:dyDescent="0.15">
      <c r="A152" s="7376"/>
      <c r="B152" s="7376"/>
      <c r="C152" s="5863"/>
      <c r="D152" s="7377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78" t="s">
        <v>3282</v>
      </c>
      <c r="B153" s="7379"/>
      <c r="C153" s="4961" t="s">
        <v>3283</v>
      </c>
      <c r="D153" s="4962">
        <f>+E153</f>
        <v>0</v>
      </c>
      <c r="E153" s="4963"/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/>
      <c r="R153" s="4967"/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80"/>
      <c r="B154" s="7381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80"/>
      <c r="B155" s="7381"/>
      <c r="C155" s="4968" t="s">
        <v>3285</v>
      </c>
      <c r="D155" s="4962">
        <f>+G155</f>
        <v>4</v>
      </c>
      <c r="E155" s="4969"/>
      <c r="F155" s="4971"/>
      <c r="G155" s="4970">
        <v>4</v>
      </c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>
        <v>3</v>
      </c>
      <c r="R155" s="4974">
        <v>1</v>
      </c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80"/>
      <c r="B156" s="7381"/>
      <c r="C156" s="2613" t="s">
        <v>3286</v>
      </c>
      <c r="D156" s="4962">
        <f>+H156</f>
        <v>1</v>
      </c>
      <c r="E156" s="4969"/>
      <c r="F156" s="4971"/>
      <c r="G156" s="4971"/>
      <c r="H156" s="4970">
        <v>1</v>
      </c>
      <c r="I156" s="4971"/>
      <c r="J156" s="4971"/>
      <c r="K156" s="4971"/>
      <c r="L156" s="4971"/>
      <c r="M156" s="4971"/>
      <c r="N156" s="4971"/>
      <c r="O156" s="4971"/>
      <c r="P156" s="4972"/>
      <c r="Q156" s="4973">
        <v>1</v>
      </c>
      <c r="R156" s="4974">
        <v>0</v>
      </c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80"/>
      <c r="B157" s="7381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80"/>
      <c r="B158" s="7381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80"/>
      <c r="B159" s="7381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/>
      <c r="R159" s="4978"/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82"/>
      <c r="B160" s="7383"/>
      <c r="C160" s="4979" t="s">
        <v>3290</v>
      </c>
      <c r="D160" s="4980">
        <f>M160+N160+O160+P160</f>
        <v>0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/>
      <c r="P160" s="4984"/>
      <c r="Q160" s="4985"/>
      <c r="R160" s="4986"/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84" t="s">
        <v>3291</v>
      </c>
      <c r="B161" s="7385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86"/>
      <c r="B162" s="7381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86"/>
      <c r="B163" s="7381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86"/>
      <c r="B164" s="7381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86"/>
      <c r="B165" s="7381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86"/>
      <c r="B166" s="7381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86"/>
      <c r="B167" s="7381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87"/>
      <c r="B168" s="7383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89" t="s">
        <v>3149</v>
      </c>
      <c r="B170" s="6990"/>
      <c r="C170" s="7078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90" t="s">
        <v>3158</v>
      </c>
      <c r="B171" s="7332" t="s">
        <v>3159</v>
      </c>
      <c r="C171" s="7333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63"/>
      <c r="B172" s="7090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63"/>
      <c r="B173" s="7163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63"/>
      <c r="B174" s="7163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63"/>
      <c r="B175" s="7195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63"/>
      <c r="B176" s="6641" t="s">
        <v>3165</v>
      </c>
      <c r="C176" s="6642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63"/>
      <c r="B177" s="7095" t="s">
        <v>3166</v>
      </c>
      <c r="C177" s="7096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63"/>
      <c r="B178" s="7095" t="s">
        <v>3167</v>
      </c>
      <c r="C178" s="7096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63"/>
      <c r="B179" s="7334" t="s">
        <v>3168</v>
      </c>
      <c r="C179" s="7335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63"/>
      <c r="B180" s="7095" t="s">
        <v>3208</v>
      </c>
      <c r="C180" s="7096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63"/>
      <c r="B181" s="6641" t="s">
        <v>3170</v>
      </c>
      <c r="C181" s="6642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63"/>
      <c r="B182" s="7073" t="s">
        <v>3171</v>
      </c>
      <c r="C182" s="7074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63"/>
      <c r="B183" s="7073" t="s">
        <v>3172</v>
      </c>
      <c r="C183" s="7074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63"/>
      <c r="B184" s="7334" t="s">
        <v>3174</v>
      </c>
      <c r="C184" s="7335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63"/>
      <c r="B185" s="7060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63"/>
      <c r="B186" s="5844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63"/>
      <c r="B187" s="7196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63"/>
      <c r="B188" s="7060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63"/>
      <c r="B189" s="5844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63"/>
      <c r="B190" s="7196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63"/>
      <c r="B191" s="7351" t="s">
        <v>3181</v>
      </c>
      <c r="C191" s="7352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63"/>
      <c r="B192" s="7196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63"/>
      <c r="B193" s="7353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63"/>
      <c r="B194" s="7045" t="s">
        <v>3185</v>
      </c>
      <c r="C194" s="7045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63"/>
      <c r="B195" s="6641" t="s">
        <v>3186</v>
      </c>
      <c r="C195" s="6642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63"/>
      <c r="B196" s="7073" t="s">
        <v>3187</v>
      </c>
      <c r="C196" s="7074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63"/>
      <c r="B197" s="7334" t="s">
        <v>3188</v>
      </c>
      <c r="C197" s="7335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63"/>
      <c r="B198" s="7060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63"/>
      <c r="B199" s="5844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63"/>
      <c r="B200" s="7196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63"/>
      <c r="B201" s="7342" t="s">
        <v>3195</v>
      </c>
      <c r="C201" s="7343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63"/>
      <c r="B202" s="7330" t="s">
        <v>3196</v>
      </c>
      <c r="C202" s="7331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195"/>
      <c r="B203" s="7389" t="s">
        <v>77</v>
      </c>
      <c r="C203" s="7390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98" t="s">
        <v>3294</v>
      </c>
      <c r="B205" s="7061" t="s">
        <v>3295</v>
      </c>
      <c r="C205" s="7021" t="s">
        <v>77</v>
      </c>
      <c r="D205" s="6242"/>
      <c r="E205" s="6969"/>
      <c r="F205" s="6989" t="s">
        <v>3296</v>
      </c>
      <c r="G205" s="6990"/>
      <c r="H205" s="6990"/>
      <c r="I205" s="6990"/>
      <c r="J205" s="6990"/>
      <c r="K205" s="6990"/>
      <c r="L205" s="6990"/>
      <c r="M205" s="6990"/>
      <c r="N205" s="6990"/>
      <c r="O205" s="6990"/>
      <c r="P205" s="6990"/>
      <c r="Q205" s="6990"/>
      <c r="R205" s="6990"/>
      <c r="S205" s="6990"/>
      <c r="T205" s="6990"/>
      <c r="U205" s="6990"/>
      <c r="V205" s="6990"/>
      <c r="W205" s="6990"/>
      <c r="X205" s="6990"/>
      <c r="Y205" s="6990"/>
      <c r="Z205" s="6990"/>
      <c r="AA205" s="6990"/>
      <c r="AB205" s="6990"/>
      <c r="AC205" s="6990"/>
      <c r="AD205" s="6990"/>
      <c r="AE205" s="6990"/>
      <c r="AF205" s="6990"/>
      <c r="AG205" s="6991"/>
      <c r="AH205" s="7033" t="s">
        <v>597</v>
      </c>
      <c r="AI205" s="2958"/>
    </row>
    <row r="206" spans="1:89" ht="15" customHeight="1" x14ac:dyDescent="0.25">
      <c r="A206" s="7398"/>
      <c r="B206" s="6082"/>
      <c r="C206" s="7388"/>
      <c r="D206" s="6467"/>
      <c r="E206" s="6687"/>
      <c r="F206" s="6989" t="s">
        <v>44</v>
      </c>
      <c r="G206" s="7078"/>
      <c r="H206" s="7023" t="s">
        <v>45</v>
      </c>
      <c r="I206" s="6976"/>
      <c r="J206" s="7023" t="s">
        <v>46</v>
      </c>
      <c r="K206" s="6976"/>
      <c r="L206" s="7023" t="s">
        <v>47</v>
      </c>
      <c r="M206" s="6976"/>
      <c r="N206" s="7023" t="s">
        <v>48</v>
      </c>
      <c r="O206" s="6976"/>
      <c r="P206" s="7023" t="s">
        <v>49</v>
      </c>
      <c r="Q206" s="6976"/>
      <c r="R206" s="7023" t="s">
        <v>50</v>
      </c>
      <c r="S206" s="6976"/>
      <c r="T206" s="7023" t="s">
        <v>51</v>
      </c>
      <c r="U206" s="6976"/>
      <c r="V206" s="7023" t="s">
        <v>52</v>
      </c>
      <c r="W206" s="6976"/>
      <c r="X206" s="7023" t="s">
        <v>53</v>
      </c>
      <c r="Y206" s="6976"/>
      <c r="Z206" s="7023" t="s">
        <v>54</v>
      </c>
      <c r="AA206" s="6976"/>
      <c r="AB206" s="7023" t="s">
        <v>55</v>
      </c>
      <c r="AC206" s="6976"/>
      <c r="AD206" s="7023" t="s">
        <v>56</v>
      </c>
      <c r="AE206" s="6976"/>
      <c r="AF206" s="7023" t="s">
        <v>476</v>
      </c>
      <c r="AG206" s="7071"/>
      <c r="AH206" s="6938"/>
    </row>
    <row r="207" spans="1:89" ht="15" customHeight="1" x14ac:dyDescent="0.25">
      <c r="A207" s="7398"/>
      <c r="B207" s="7399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69"/>
    </row>
    <row r="208" spans="1:89" ht="15" customHeight="1" x14ac:dyDescent="0.25">
      <c r="A208" s="7395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96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96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96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96"/>
      <c r="B212" s="5011" t="s">
        <v>99</v>
      </c>
      <c r="C212" s="5015">
        <f t="shared" si="48"/>
        <v>3</v>
      </c>
      <c r="D212" s="5009">
        <f t="shared" si="45"/>
        <v>1</v>
      </c>
      <c r="E212" s="5010">
        <f t="shared" si="45"/>
        <v>2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>
        <v>1</v>
      </c>
      <c r="V212" s="1114"/>
      <c r="W212" s="1118"/>
      <c r="X212" s="1114"/>
      <c r="Y212" s="1118"/>
      <c r="Z212" s="1114">
        <v>1</v>
      </c>
      <c r="AA212" s="1118"/>
      <c r="AB212" s="1114"/>
      <c r="AC212" s="1118">
        <v>1</v>
      </c>
      <c r="AD212" s="1114"/>
      <c r="AE212" s="1118"/>
      <c r="AF212" s="1114"/>
      <c r="AG212" s="1120"/>
      <c r="AH212" s="1275">
        <v>3</v>
      </c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97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93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93"/>
      <c r="B215" s="4561" t="s">
        <v>3301</v>
      </c>
      <c r="C215" s="5019">
        <f>SUM(D215:E215)</f>
        <v>10</v>
      </c>
      <c r="D215" s="5020">
        <f t="shared" si="45"/>
        <v>0</v>
      </c>
      <c r="E215" s="5021">
        <f t="shared" si="45"/>
        <v>10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>
        <v>1</v>
      </c>
      <c r="T215" s="1139"/>
      <c r="U215" s="1140">
        <v>2</v>
      </c>
      <c r="V215" s="1139"/>
      <c r="W215" s="1140"/>
      <c r="X215" s="1139"/>
      <c r="Y215" s="1140">
        <v>3</v>
      </c>
      <c r="Z215" s="1139"/>
      <c r="AA215" s="1140">
        <v>2</v>
      </c>
      <c r="AB215" s="1139"/>
      <c r="AC215" s="1140">
        <v>2</v>
      </c>
      <c r="AD215" s="1139"/>
      <c r="AE215" s="1140"/>
      <c r="AF215" s="1139"/>
      <c r="AG215" s="1351"/>
      <c r="AH215" s="388">
        <v>10</v>
      </c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56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301" zoomScale="80" zoomScaleNormal="80" workbookViewId="0">
      <selection activeCell="S311" sqref="S311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LAUTARO (09108)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</row>
    <row r="4" spans="1:95" x14ac:dyDescent="0.25">
      <c r="A4" s="50" t="str">
        <f>CONCATENATE("MES: ",NOMBRE!B6, " (",NOMBRE!C6,NOMBRE!D6,")")</f>
        <v>MES: ENERO (01)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115" t="s">
        <v>3302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00" t="s">
        <v>3305</v>
      </c>
      <c r="B10" s="7402" t="s">
        <v>77</v>
      </c>
      <c r="C10" s="7403"/>
      <c r="D10" s="6518"/>
      <c r="E10" s="7023" t="s">
        <v>101</v>
      </c>
      <c r="F10" s="7030"/>
      <c r="G10" s="7030"/>
      <c r="H10" s="7030"/>
      <c r="I10" s="7030"/>
      <c r="J10" s="7030"/>
      <c r="K10" s="7030"/>
      <c r="L10" s="7030"/>
      <c r="M10" s="7030"/>
      <c r="N10" s="7030"/>
      <c r="O10" s="7030"/>
      <c r="P10" s="7030"/>
      <c r="Q10" s="7030"/>
      <c r="R10" s="7030"/>
      <c r="S10" s="7030"/>
      <c r="T10" s="7030"/>
      <c r="U10" s="7030"/>
      <c r="V10" s="7030"/>
      <c r="W10" s="7030"/>
      <c r="X10" s="7030"/>
      <c r="Y10" s="7030"/>
      <c r="Z10" s="7030"/>
      <c r="AA10" s="7030"/>
      <c r="AB10" s="7030"/>
      <c r="AC10" s="7030"/>
      <c r="AD10" s="7030"/>
      <c r="AE10" s="7030"/>
      <c r="AF10" s="7030"/>
      <c r="AG10" s="7030"/>
      <c r="AH10" s="7030"/>
      <c r="AI10" s="7030"/>
      <c r="AJ10" s="7030"/>
      <c r="AK10" s="7030"/>
      <c r="AL10" s="7071"/>
      <c r="AM10" s="6975" t="s">
        <v>972</v>
      </c>
      <c r="AN10" s="7030"/>
      <c r="AO10" s="7030"/>
      <c r="AP10" s="7071"/>
      <c r="AQ10" s="7038" t="s">
        <v>973</v>
      </c>
      <c r="AR10" s="7037" t="s">
        <v>36</v>
      </c>
      <c r="AS10" s="6518" t="s">
        <v>37</v>
      </c>
    </row>
    <row r="11" spans="1:95" ht="15" customHeight="1" x14ac:dyDescent="0.25">
      <c r="A11" s="5851"/>
      <c r="B11" s="5945"/>
      <c r="C11" s="5777"/>
      <c r="D11" s="5759"/>
      <c r="E11" s="6989" t="s">
        <v>343</v>
      </c>
      <c r="F11" s="7078"/>
      <c r="G11" s="6989" t="s">
        <v>326</v>
      </c>
      <c r="H11" s="7078"/>
      <c r="I11" s="6989" t="s">
        <v>94</v>
      </c>
      <c r="J11" s="7078"/>
      <c r="K11" s="6989" t="s">
        <v>44</v>
      </c>
      <c r="L11" s="7078"/>
      <c r="M11" s="6989" t="s">
        <v>45</v>
      </c>
      <c r="N11" s="7078"/>
      <c r="O11" s="6989" t="s">
        <v>974</v>
      </c>
      <c r="P11" s="7078"/>
      <c r="Q11" s="6989" t="s">
        <v>629</v>
      </c>
      <c r="R11" s="7078"/>
      <c r="S11" s="6989" t="s">
        <v>48</v>
      </c>
      <c r="T11" s="7078"/>
      <c r="U11" s="6989" t="s">
        <v>49</v>
      </c>
      <c r="V11" s="7078"/>
      <c r="W11" s="6989" t="s">
        <v>975</v>
      </c>
      <c r="X11" s="7078"/>
      <c r="Y11" s="6989" t="s">
        <v>51</v>
      </c>
      <c r="Z11" s="7078"/>
      <c r="AA11" s="6989" t="s">
        <v>52</v>
      </c>
      <c r="AB11" s="7078"/>
      <c r="AC11" s="6989" t="s">
        <v>53</v>
      </c>
      <c r="AD11" s="7078"/>
      <c r="AE11" s="6989" t="s">
        <v>54</v>
      </c>
      <c r="AF11" s="7078"/>
      <c r="AG11" s="6989" t="s">
        <v>55</v>
      </c>
      <c r="AH11" s="7078"/>
      <c r="AI11" s="6989" t="s">
        <v>56</v>
      </c>
      <c r="AJ11" s="7078"/>
      <c r="AK11" s="7023" t="s">
        <v>57</v>
      </c>
      <c r="AL11" s="7071"/>
      <c r="AM11" s="7038" t="s">
        <v>976</v>
      </c>
      <c r="AN11" s="6850" t="s">
        <v>3306</v>
      </c>
      <c r="AO11" s="6118" t="s">
        <v>3307</v>
      </c>
      <c r="AP11" s="6284" t="s">
        <v>3308</v>
      </c>
      <c r="AQ11" s="5766"/>
      <c r="AR11" s="6118"/>
      <c r="AS11" s="5759"/>
    </row>
    <row r="12" spans="1:95" x14ac:dyDescent="0.25">
      <c r="A12" s="7401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67"/>
      <c r="AN12" s="7404"/>
      <c r="AO12" s="5818"/>
      <c r="AP12" s="6491"/>
      <c r="AQ12" s="5767"/>
      <c r="AR12" s="5818"/>
      <c r="AS12" s="6687"/>
    </row>
    <row r="13" spans="1:95" ht="15" customHeight="1" x14ac:dyDescent="0.25">
      <c r="A13" s="5024" t="s">
        <v>761</v>
      </c>
      <c r="B13" s="5025">
        <f t="shared" ref="B13:B24" si="0">SUM(C13:D13)</f>
        <v>0</v>
      </c>
      <c r="C13" s="1127">
        <f t="shared" ref="C13:C24" si="1">SUM(E13,G13,I13,K13,M13,O13,Q13,S13,U13,W13,Y13,AA13,AC13,AE13,AG13,AI13,AK13)</f>
        <v>0</v>
      </c>
      <c r="D13" s="1126">
        <f t="shared" ref="D13:D24" si="2">SUM(F13,H13,J13,L13,N13,P13,R13,T13,V13,X13,Z13,AB13,AD13,AF13,AH13,AJ13,AL13)</f>
        <v>0</v>
      </c>
      <c r="E13" s="5026"/>
      <c r="F13" s="1096"/>
      <c r="G13" s="5026"/>
      <c r="H13" s="1099"/>
      <c r="I13" s="5026"/>
      <c r="J13" s="1099"/>
      <c r="K13" s="5026"/>
      <c r="L13" s="1099"/>
      <c r="M13" s="5026"/>
      <c r="N13" s="1099"/>
      <c r="O13" s="5026"/>
      <c r="P13" s="1099"/>
      <c r="Q13" s="5026"/>
      <c r="R13" s="1099"/>
      <c r="S13" s="5026"/>
      <c r="T13" s="1099"/>
      <c r="U13" s="5026"/>
      <c r="V13" s="1099"/>
      <c r="W13" s="5026"/>
      <c r="X13" s="1099"/>
      <c r="Y13" s="5026"/>
      <c r="Z13" s="1099"/>
      <c r="AA13" s="5026"/>
      <c r="AB13" s="1099"/>
      <c r="AC13" s="5026"/>
      <c r="AD13" s="1099"/>
      <c r="AE13" s="5026"/>
      <c r="AF13" s="1099"/>
      <c r="AG13" s="5026"/>
      <c r="AH13" s="1099"/>
      <c r="AI13" s="5026"/>
      <c r="AJ13" s="1099"/>
      <c r="AK13" s="5026"/>
      <c r="AL13" s="1100"/>
      <c r="AM13" s="4888"/>
      <c r="AN13" s="4693"/>
      <c r="AO13" s="4693"/>
      <c r="AP13" s="5027"/>
      <c r="AQ13" s="4888"/>
      <c r="AR13" s="4693"/>
      <c r="AS13" s="1096"/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0</v>
      </c>
      <c r="C14" s="2257">
        <f t="shared" si="1"/>
        <v>0</v>
      </c>
      <c r="D14" s="146">
        <f t="shared" si="2"/>
        <v>0</v>
      </c>
      <c r="E14" s="290"/>
      <c r="F14" s="107"/>
      <c r="G14" s="290"/>
      <c r="H14" s="637"/>
      <c r="I14" s="290"/>
      <c r="J14" s="637"/>
      <c r="K14" s="290"/>
      <c r="L14" s="637"/>
      <c r="M14" s="290"/>
      <c r="N14" s="637"/>
      <c r="O14" s="290"/>
      <c r="P14" s="637"/>
      <c r="Q14" s="290"/>
      <c r="R14" s="637"/>
      <c r="S14" s="290"/>
      <c r="T14" s="637"/>
      <c r="U14" s="290"/>
      <c r="V14" s="637"/>
      <c r="W14" s="290"/>
      <c r="X14" s="637"/>
      <c r="Y14" s="290"/>
      <c r="Z14" s="637"/>
      <c r="AA14" s="290"/>
      <c r="AB14" s="637"/>
      <c r="AC14" s="290"/>
      <c r="AD14" s="637"/>
      <c r="AE14" s="290"/>
      <c r="AF14" s="637"/>
      <c r="AG14" s="290"/>
      <c r="AH14" s="637"/>
      <c r="AI14" s="290"/>
      <c r="AJ14" s="637"/>
      <c r="AK14" s="290"/>
      <c r="AL14" s="431"/>
      <c r="AM14" s="296"/>
      <c r="AN14" s="535"/>
      <c r="AO14" s="535"/>
      <c r="AP14" s="61"/>
      <c r="AQ14" s="296"/>
      <c r="AR14" s="535"/>
      <c r="AS14" s="107"/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0</v>
      </c>
      <c r="C19" s="1197">
        <f t="shared" si="1"/>
        <v>0</v>
      </c>
      <c r="D19" s="1126">
        <f t="shared" si="2"/>
        <v>0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0</v>
      </c>
      <c r="J19" s="1129">
        <f t="shared" si="12"/>
        <v>0</v>
      </c>
      <c r="K19" s="5025">
        <f t="shared" si="12"/>
        <v>0</v>
      </c>
      <c r="L19" s="1129">
        <f t="shared" si="12"/>
        <v>0</v>
      </c>
      <c r="M19" s="5025">
        <f t="shared" si="12"/>
        <v>0</v>
      </c>
      <c r="N19" s="1129">
        <f t="shared" si="12"/>
        <v>0</v>
      </c>
      <c r="O19" s="5025">
        <f t="shared" si="12"/>
        <v>0</v>
      </c>
      <c r="P19" s="1129">
        <f t="shared" si="12"/>
        <v>0</v>
      </c>
      <c r="Q19" s="5025">
        <f t="shared" si="12"/>
        <v>0</v>
      </c>
      <c r="R19" s="1129">
        <f t="shared" si="12"/>
        <v>0</v>
      </c>
      <c r="S19" s="5025">
        <f t="shared" si="12"/>
        <v>0</v>
      </c>
      <c r="T19" s="1129">
        <f t="shared" si="12"/>
        <v>0</v>
      </c>
      <c r="U19" s="5025">
        <f t="shared" si="12"/>
        <v>0</v>
      </c>
      <c r="V19" s="1129">
        <f t="shared" si="12"/>
        <v>0</v>
      </c>
      <c r="W19" s="5025">
        <f t="shared" si="12"/>
        <v>0</v>
      </c>
      <c r="X19" s="1129">
        <f t="shared" si="12"/>
        <v>0</v>
      </c>
      <c r="Y19" s="5025">
        <f t="shared" si="12"/>
        <v>0</v>
      </c>
      <c r="Z19" s="1129">
        <f t="shared" si="12"/>
        <v>0</v>
      </c>
      <c r="AA19" s="5025">
        <f t="shared" si="12"/>
        <v>0</v>
      </c>
      <c r="AB19" s="1129">
        <f t="shared" si="12"/>
        <v>0</v>
      </c>
      <c r="AC19" s="5025">
        <f t="shared" si="12"/>
        <v>0</v>
      </c>
      <c r="AD19" s="1129">
        <f t="shared" si="12"/>
        <v>0</v>
      </c>
      <c r="AE19" s="5025">
        <f t="shared" si="12"/>
        <v>0</v>
      </c>
      <c r="AF19" s="1129">
        <f t="shared" si="12"/>
        <v>0</v>
      </c>
      <c r="AG19" s="5025">
        <f t="shared" si="12"/>
        <v>0</v>
      </c>
      <c r="AH19" s="1129">
        <f t="shared" si="12"/>
        <v>0</v>
      </c>
      <c r="AI19" s="5025">
        <f t="shared" si="12"/>
        <v>0</v>
      </c>
      <c r="AJ19" s="1129">
        <f t="shared" si="12"/>
        <v>0</v>
      </c>
      <c r="AK19" s="5025">
        <f t="shared" si="12"/>
        <v>0</v>
      </c>
      <c r="AL19" s="1131">
        <f t="shared" si="12"/>
        <v>0</v>
      </c>
      <c r="AM19" s="4899">
        <f t="shared" si="12"/>
        <v>0</v>
      </c>
      <c r="AN19" s="1141">
        <f t="shared" si="12"/>
        <v>0</v>
      </c>
      <c r="AO19" s="1141">
        <f t="shared" si="12"/>
        <v>0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0</v>
      </c>
      <c r="C20" s="3054">
        <f t="shared" si="1"/>
        <v>0</v>
      </c>
      <c r="D20" s="5034">
        <f t="shared" si="2"/>
        <v>0</v>
      </c>
      <c r="E20" s="192"/>
      <c r="F20" s="2"/>
      <c r="G20" s="192"/>
      <c r="H20" s="383"/>
      <c r="I20" s="192"/>
      <c r="J20" s="383"/>
      <c r="K20" s="192"/>
      <c r="L20" s="383"/>
      <c r="M20" s="192"/>
      <c r="N20" s="383"/>
      <c r="O20" s="192"/>
      <c r="P20" s="383"/>
      <c r="Q20" s="192"/>
      <c r="R20" s="383"/>
      <c r="S20" s="192"/>
      <c r="T20" s="383"/>
      <c r="U20" s="192"/>
      <c r="V20" s="383"/>
      <c r="W20" s="192"/>
      <c r="X20" s="383"/>
      <c r="Y20" s="192"/>
      <c r="Z20" s="383"/>
      <c r="AA20" s="192"/>
      <c r="AB20" s="383"/>
      <c r="AC20" s="192"/>
      <c r="AD20" s="383"/>
      <c r="AE20" s="192"/>
      <c r="AF20" s="383"/>
      <c r="AG20" s="192"/>
      <c r="AH20" s="383"/>
      <c r="AI20" s="192"/>
      <c r="AJ20" s="383"/>
      <c r="AK20" s="192"/>
      <c r="AL20" s="384"/>
      <c r="AM20" s="4643"/>
      <c r="AN20" s="594"/>
      <c r="AO20" s="594"/>
      <c r="AP20" s="376"/>
      <c r="AQ20" s="4643"/>
      <c r="AR20" s="4640"/>
      <c r="AS20" s="1348"/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0</v>
      </c>
      <c r="C21" s="1195">
        <f t="shared" si="1"/>
        <v>0</v>
      </c>
      <c r="D21" s="3144">
        <f t="shared" si="2"/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50"/>
      <c r="AM22" s="74"/>
      <c r="AN22" s="242"/>
      <c r="AO22" s="242"/>
      <c r="AP22" s="75"/>
      <c r="AQ22" s="74"/>
      <c r="AR22" s="242"/>
      <c r="AS22" s="42"/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0</v>
      </c>
      <c r="C23" s="1195">
        <f t="shared" si="1"/>
        <v>0</v>
      </c>
      <c r="D23" s="3144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5"/>
      <c r="AQ24" s="266"/>
      <c r="AR24" s="262"/>
      <c r="AS24" s="1474"/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05" t="s">
        <v>3318</v>
      </c>
      <c r="B26" s="7402" t="s">
        <v>77</v>
      </c>
      <c r="C26" s="7403"/>
      <c r="D26" s="6518"/>
      <c r="E26" s="7023" t="s">
        <v>101</v>
      </c>
      <c r="F26" s="7030"/>
      <c r="G26" s="7030"/>
      <c r="H26" s="7030"/>
      <c r="I26" s="7030"/>
      <c r="J26" s="7030"/>
      <c r="K26" s="7030"/>
      <c r="L26" s="7030"/>
      <c r="M26" s="7030"/>
      <c r="N26" s="7030"/>
      <c r="O26" s="7030"/>
      <c r="P26" s="7030"/>
      <c r="Q26" s="7030"/>
      <c r="R26" s="7030"/>
      <c r="S26" s="7030"/>
      <c r="T26" s="7030"/>
      <c r="U26" s="7030"/>
      <c r="V26" s="7030"/>
      <c r="W26" s="7030"/>
      <c r="X26" s="7030"/>
      <c r="Y26" s="7030"/>
      <c r="Z26" s="7030"/>
      <c r="AA26" s="7030"/>
      <c r="AB26" s="7030"/>
      <c r="AC26" s="7030"/>
      <c r="AD26" s="7030"/>
      <c r="AE26" s="7030"/>
      <c r="AF26" s="7030"/>
      <c r="AG26" s="7030"/>
      <c r="AH26" s="7030"/>
      <c r="AI26" s="7030"/>
      <c r="AJ26" s="7030"/>
      <c r="AK26" s="7030"/>
      <c r="AL26" s="7071"/>
      <c r="AM26" s="6975" t="s">
        <v>3319</v>
      </c>
      <c r="AN26" s="7030"/>
      <c r="AO26" s="7030"/>
      <c r="AP26" s="6976"/>
      <c r="BZ26" s="25"/>
      <c r="DI26"/>
    </row>
    <row r="27" spans="1:113" ht="15" customHeight="1" x14ac:dyDescent="0.25">
      <c r="A27" s="6063"/>
      <c r="B27" s="7388"/>
      <c r="C27" s="6467"/>
      <c r="D27" s="6687"/>
      <c r="E27" s="6989" t="s">
        <v>1334</v>
      </c>
      <c r="F27" s="7078"/>
      <c r="G27" s="6989" t="s">
        <v>1335</v>
      </c>
      <c r="H27" s="7078"/>
      <c r="I27" s="6989" t="s">
        <v>1389</v>
      </c>
      <c r="J27" s="7078"/>
      <c r="K27" s="6989" t="s">
        <v>3320</v>
      </c>
      <c r="L27" s="7078"/>
      <c r="M27" s="6989" t="s">
        <v>3321</v>
      </c>
      <c r="N27" s="7078"/>
      <c r="O27" s="6989" t="s">
        <v>3322</v>
      </c>
      <c r="P27" s="7078"/>
      <c r="Q27" s="6989" t="s">
        <v>3323</v>
      </c>
      <c r="R27" s="7078"/>
      <c r="S27" s="6989" t="s">
        <v>1394</v>
      </c>
      <c r="T27" s="7078"/>
      <c r="U27" s="6989" t="s">
        <v>1395</v>
      </c>
      <c r="V27" s="7078"/>
      <c r="W27" s="6989" t="s">
        <v>3324</v>
      </c>
      <c r="X27" s="7078"/>
      <c r="Y27" s="6989" t="s">
        <v>1397</v>
      </c>
      <c r="Z27" s="7078"/>
      <c r="AA27" s="6989" t="s">
        <v>1398</v>
      </c>
      <c r="AB27" s="7078"/>
      <c r="AC27" s="6989" t="s">
        <v>1399</v>
      </c>
      <c r="AD27" s="7078"/>
      <c r="AE27" s="6989" t="s">
        <v>1400</v>
      </c>
      <c r="AF27" s="7078"/>
      <c r="AG27" s="6989" t="s">
        <v>1401</v>
      </c>
      <c r="AH27" s="7078"/>
      <c r="AI27" s="6989" t="s">
        <v>1402</v>
      </c>
      <c r="AJ27" s="7078"/>
      <c r="AK27" s="7023" t="s">
        <v>57</v>
      </c>
      <c r="AL27" s="7030"/>
      <c r="AM27" s="6938" t="s">
        <v>3325</v>
      </c>
      <c r="AN27" s="6850" t="s">
        <v>3306</v>
      </c>
      <c r="AO27" s="6118" t="s">
        <v>3307</v>
      </c>
      <c r="AP27" s="5798" t="s">
        <v>3308</v>
      </c>
      <c r="BZ27" s="25"/>
      <c r="DI27"/>
    </row>
    <row r="28" spans="1:113" x14ac:dyDescent="0.25">
      <c r="A28" s="6645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69"/>
      <c r="AN28" s="7404"/>
      <c r="AO28" s="5818"/>
      <c r="AP28" s="5799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0</v>
      </c>
      <c r="C29" s="1559">
        <f>+E29+G29+I29+K29+M29+O29+Q29+S29+U29+W29+Y29+AA29+AC29+AE29+AG29+AI29+AK29</f>
        <v>0</v>
      </c>
      <c r="D29" s="1560">
        <f>+F29+H29+J29+L29+N29+P29+R29+T29+V29+X29+Z29+AB29+AD29+AF29+AH29+AJ29+AL29</f>
        <v>0</v>
      </c>
      <c r="E29" s="5038"/>
      <c r="F29" s="5039"/>
      <c r="G29" s="5038"/>
      <c r="H29" s="4759"/>
      <c r="I29" s="5038"/>
      <c r="J29" s="4759"/>
      <c r="K29" s="5038"/>
      <c r="L29" s="5039"/>
      <c r="M29" s="5040"/>
      <c r="N29" s="4759"/>
      <c r="O29" s="5040"/>
      <c r="P29" s="4759"/>
      <c r="Q29" s="5040"/>
      <c r="R29" s="4759"/>
      <c r="S29" s="5040"/>
      <c r="T29" s="4759"/>
      <c r="U29" s="5040"/>
      <c r="V29" s="4759"/>
      <c r="W29" s="5040"/>
      <c r="X29" s="4759"/>
      <c r="Y29" s="5040"/>
      <c r="Z29" s="4759"/>
      <c r="AA29" s="5040"/>
      <c r="AB29" s="4759"/>
      <c r="AC29" s="5040"/>
      <c r="AD29" s="4759"/>
      <c r="AE29" s="5040"/>
      <c r="AF29" s="4759"/>
      <c r="AG29" s="5040"/>
      <c r="AH29" s="4759"/>
      <c r="AI29" s="5040"/>
      <c r="AJ29" s="4759"/>
      <c r="AK29" s="5040"/>
      <c r="AL29" s="5041"/>
      <c r="AM29" s="5042"/>
      <c r="AN29" s="5040"/>
      <c r="AO29" s="5040"/>
      <c r="AP29" s="4759"/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/>
      <c r="F30" s="905"/>
      <c r="G30" s="327"/>
      <c r="H30" s="142"/>
      <c r="I30" s="327"/>
      <c r="J30" s="142"/>
      <c r="K30" s="327"/>
      <c r="L30" s="905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9"/>
      <c r="AN30" s="44"/>
      <c r="AO30" s="44"/>
      <c r="AP30" s="142"/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0</v>
      </c>
      <c r="C31" s="963">
        <f t="shared" si="17"/>
        <v>0</v>
      </c>
      <c r="D31" s="964">
        <f t="shared" si="17"/>
        <v>0</v>
      </c>
      <c r="E31" s="965"/>
      <c r="F31" s="967"/>
      <c r="G31" s="965"/>
      <c r="H31" s="966"/>
      <c r="I31" s="965"/>
      <c r="J31" s="966"/>
      <c r="K31" s="965"/>
      <c r="L31" s="967"/>
      <c r="M31" s="968"/>
      <c r="N31" s="966"/>
      <c r="O31" s="968"/>
      <c r="P31" s="966"/>
      <c r="Q31" s="968"/>
      <c r="R31" s="966"/>
      <c r="S31" s="968"/>
      <c r="T31" s="966"/>
      <c r="U31" s="968"/>
      <c r="V31" s="966"/>
      <c r="W31" s="968"/>
      <c r="X31" s="966"/>
      <c r="Y31" s="968"/>
      <c r="Z31" s="966"/>
      <c r="AA31" s="968"/>
      <c r="AB31" s="966"/>
      <c r="AC31" s="968"/>
      <c r="AD31" s="966"/>
      <c r="AE31" s="968"/>
      <c r="AF31" s="966"/>
      <c r="AG31" s="968"/>
      <c r="AH31" s="966"/>
      <c r="AI31" s="968"/>
      <c r="AJ31" s="966"/>
      <c r="AK31" s="968"/>
      <c r="AL31" s="970"/>
      <c r="AM31" s="1180"/>
      <c r="AN31" s="968"/>
      <c r="AO31" s="968"/>
      <c r="AP31" s="966"/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0</v>
      </c>
      <c r="C32" s="963">
        <f t="shared" si="17"/>
        <v>0</v>
      </c>
      <c r="D32" s="964">
        <f t="shared" si="17"/>
        <v>0</v>
      </c>
      <c r="E32" s="965"/>
      <c r="F32" s="967"/>
      <c r="G32" s="965"/>
      <c r="H32" s="966"/>
      <c r="I32" s="965"/>
      <c r="J32" s="966"/>
      <c r="K32" s="965"/>
      <c r="L32" s="967"/>
      <c r="M32" s="968"/>
      <c r="N32" s="966"/>
      <c r="O32" s="968"/>
      <c r="P32" s="966"/>
      <c r="Q32" s="968"/>
      <c r="R32" s="966"/>
      <c r="S32" s="968"/>
      <c r="T32" s="966"/>
      <c r="U32" s="968"/>
      <c r="V32" s="966"/>
      <c r="W32" s="968"/>
      <c r="X32" s="966"/>
      <c r="Y32" s="968"/>
      <c r="Z32" s="966"/>
      <c r="AA32" s="968"/>
      <c r="AB32" s="966"/>
      <c r="AC32" s="968"/>
      <c r="AD32" s="966"/>
      <c r="AE32" s="968"/>
      <c r="AF32" s="966"/>
      <c r="AG32" s="968"/>
      <c r="AH32" s="966"/>
      <c r="AI32" s="968"/>
      <c r="AJ32" s="966"/>
      <c r="AK32" s="968"/>
      <c r="AL32" s="970"/>
      <c r="AM32" s="1180"/>
      <c r="AN32" s="968"/>
      <c r="AO32" s="968"/>
      <c r="AP32" s="966"/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0</v>
      </c>
      <c r="C33" s="963">
        <f t="shared" si="17"/>
        <v>0</v>
      </c>
      <c r="D33" s="964">
        <f t="shared" si="17"/>
        <v>0</v>
      </c>
      <c r="E33" s="965"/>
      <c r="F33" s="967"/>
      <c r="G33" s="965"/>
      <c r="H33" s="966"/>
      <c r="I33" s="965"/>
      <c r="J33" s="966"/>
      <c r="K33" s="965"/>
      <c r="L33" s="967"/>
      <c r="M33" s="968"/>
      <c r="N33" s="966"/>
      <c r="O33" s="968"/>
      <c r="P33" s="966"/>
      <c r="Q33" s="968"/>
      <c r="R33" s="966"/>
      <c r="S33" s="968"/>
      <c r="T33" s="966"/>
      <c r="U33" s="968"/>
      <c r="V33" s="966"/>
      <c r="W33" s="968"/>
      <c r="X33" s="966"/>
      <c r="Y33" s="968"/>
      <c r="Z33" s="966"/>
      <c r="AA33" s="968"/>
      <c r="AB33" s="966"/>
      <c r="AC33" s="968"/>
      <c r="AD33" s="966"/>
      <c r="AE33" s="968"/>
      <c r="AF33" s="966"/>
      <c r="AG33" s="968"/>
      <c r="AH33" s="966"/>
      <c r="AI33" s="968"/>
      <c r="AJ33" s="966"/>
      <c r="AK33" s="968"/>
      <c r="AL33" s="970"/>
      <c r="AM33" s="1180"/>
      <c r="AN33" s="968"/>
      <c r="AO33" s="968"/>
      <c r="AP33" s="966"/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0</v>
      </c>
      <c r="C34" s="963">
        <f t="shared" si="17"/>
        <v>0</v>
      </c>
      <c r="D34" s="964">
        <f t="shared" si="17"/>
        <v>0</v>
      </c>
      <c r="E34" s="965"/>
      <c r="F34" s="967"/>
      <c r="G34" s="965"/>
      <c r="H34" s="966"/>
      <c r="I34" s="965"/>
      <c r="J34" s="966"/>
      <c r="K34" s="965"/>
      <c r="L34" s="967"/>
      <c r="M34" s="968"/>
      <c r="N34" s="966"/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/>
      <c r="AA34" s="968"/>
      <c r="AB34" s="966"/>
      <c r="AC34" s="968"/>
      <c r="AD34" s="966"/>
      <c r="AE34" s="968"/>
      <c r="AF34" s="966"/>
      <c r="AG34" s="968"/>
      <c r="AH34" s="966"/>
      <c r="AI34" s="968"/>
      <c r="AJ34" s="966"/>
      <c r="AK34" s="968"/>
      <c r="AL34" s="970"/>
      <c r="AM34" s="1180"/>
      <c r="AN34" s="968"/>
      <c r="AO34" s="968"/>
      <c r="AP34" s="966"/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0</v>
      </c>
      <c r="C36" s="963">
        <f t="shared" si="17"/>
        <v>0</v>
      </c>
      <c r="D36" s="964">
        <f t="shared" si="17"/>
        <v>0</v>
      </c>
      <c r="E36" s="965"/>
      <c r="F36" s="967"/>
      <c r="G36" s="965"/>
      <c r="H36" s="966"/>
      <c r="I36" s="965"/>
      <c r="J36" s="966"/>
      <c r="K36" s="965"/>
      <c r="L36" s="967"/>
      <c r="M36" s="968"/>
      <c r="N36" s="966"/>
      <c r="O36" s="968"/>
      <c r="P36" s="966"/>
      <c r="Q36" s="968"/>
      <c r="R36" s="966"/>
      <c r="S36" s="968"/>
      <c r="T36" s="966"/>
      <c r="U36" s="968"/>
      <c r="V36" s="966"/>
      <c r="W36" s="968"/>
      <c r="X36" s="966"/>
      <c r="Y36" s="968"/>
      <c r="Z36" s="966"/>
      <c r="AA36" s="968"/>
      <c r="AB36" s="966"/>
      <c r="AC36" s="968"/>
      <c r="AD36" s="966"/>
      <c r="AE36" s="968"/>
      <c r="AF36" s="966"/>
      <c r="AG36" s="968"/>
      <c r="AH36" s="966"/>
      <c r="AI36" s="968"/>
      <c r="AJ36" s="966"/>
      <c r="AK36" s="968"/>
      <c r="AL36" s="970"/>
      <c r="AM36" s="1180"/>
      <c r="AN36" s="968"/>
      <c r="AO36" s="968"/>
      <c r="AP36" s="966"/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/>
      <c r="Z37" s="966"/>
      <c r="AA37" s="968"/>
      <c r="AB37" s="966"/>
      <c r="AC37" s="968"/>
      <c r="AD37" s="966"/>
      <c r="AE37" s="968"/>
      <c r="AF37" s="966"/>
      <c r="AG37" s="968"/>
      <c r="AH37" s="966"/>
      <c r="AI37" s="968"/>
      <c r="AJ37" s="966"/>
      <c r="AK37" s="968"/>
      <c r="AL37" s="970"/>
      <c r="AM37" s="1180"/>
      <c r="AN37" s="968"/>
      <c r="AO37" s="968"/>
      <c r="AP37" s="966"/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/>
      <c r="AH40" s="966"/>
      <c r="AI40" s="968"/>
      <c r="AJ40" s="966"/>
      <c r="AK40" s="968"/>
      <c r="AL40" s="970"/>
      <c r="AM40" s="1180"/>
      <c r="AN40" s="968"/>
      <c r="AO40" s="968"/>
      <c r="AP40" s="966"/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0</v>
      </c>
      <c r="C41" s="963">
        <f t="shared" si="17"/>
        <v>0</v>
      </c>
      <c r="D41" s="964">
        <f t="shared" si="17"/>
        <v>0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/>
      <c r="AN41" s="968"/>
      <c r="AO41" s="968"/>
      <c r="AP41" s="966"/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65"/>
      <c r="AN49" s="1162"/>
      <c r="AO49" s="1018"/>
      <c r="AP49" s="1161"/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0</v>
      </c>
      <c r="C50" s="963">
        <f t="shared" si="17"/>
        <v>0</v>
      </c>
      <c r="D50" s="964">
        <f t="shared" si="17"/>
        <v>0</v>
      </c>
      <c r="E50" s="965"/>
      <c r="F50" s="967"/>
      <c r="G50" s="965"/>
      <c r="H50" s="967"/>
      <c r="I50" s="965"/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/>
      <c r="Z50" s="967"/>
      <c r="AA50" s="973"/>
      <c r="AB50" s="967"/>
      <c r="AC50" s="973"/>
      <c r="AD50" s="967"/>
      <c r="AE50" s="973"/>
      <c r="AF50" s="967"/>
      <c r="AG50" s="973"/>
      <c r="AH50" s="967"/>
      <c r="AI50" s="973"/>
      <c r="AJ50" s="967"/>
      <c r="AK50" s="973"/>
      <c r="AL50" s="969"/>
      <c r="AM50" s="1180"/>
      <c r="AN50" s="968"/>
      <c r="AO50" s="973"/>
      <c r="AP50" s="967"/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/>
      <c r="AN51" s="44"/>
      <c r="AO51" s="44"/>
      <c r="AP51" s="142"/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11" t="s">
        <v>27</v>
      </c>
      <c r="B54" s="7400" t="s">
        <v>28</v>
      </c>
      <c r="C54" s="7030" t="s">
        <v>3319</v>
      </c>
      <c r="D54" s="7030"/>
      <c r="E54" s="7030"/>
      <c r="F54" s="7071"/>
      <c r="G54" s="7134" t="s">
        <v>3350</v>
      </c>
      <c r="H54" s="7123"/>
    </row>
    <row r="55" spans="1:113" ht="31.5" x14ac:dyDescent="0.25">
      <c r="A55" s="7399"/>
      <c r="B55" s="7401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/>
      <c r="D56" s="3894"/>
      <c r="E56" s="2690"/>
      <c r="F56" s="5057"/>
      <c r="G56" s="2689"/>
      <c r="H56" s="2691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0</v>
      </c>
      <c r="C57" s="4804"/>
      <c r="D57" s="4835"/>
      <c r="E57" s="4805"/>
      <c r="F57" s="5058"/>
      <c r="G57" s="5059"/>
      <c r="H57" s="4806"/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0</v>
      </c>
      <c r="C58" s="4804"/>
      <c r="D58" s="4835"/>
      <c r="E58" s="4805"/>
      <c r="F58" s="5058"/>
      <c r="G58" s="5059"/>
      <c r="H58" s="4806"/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/>
      <c r="D59" s="4835"/>
      <c r="E59" s="4805"/>
      <c r="F59" s="5058"/>
      <c r="G59" s="5059"/>
      <c r="H59" s="4806"/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/>
      <c r="D60" s="5060"/>
      <c r="E60" s="4808"/>
      <c r="F60" s="5061"/>
      <c r="G60" s="5062"/>
      <c r="H60" s="838"/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0</v>
      </c>
      <c r="C61" s="387">
        <f t="shared" si="33"/>
        <v>0</v>
      </c>
      <c r="D61" s="1328">
        <f t="shared" si="33"/>
        <v>0</v>
      </c>
      <c r="E61" s="1329">
        <f t="shared" si="33"/>
        <v>0</v>
      </c>
      <c r="F61" s="5065">
        <f t="shared" si="33"/>
        <v>0</v>
      </c>
      <c r="G61" s="5066">
        <f t="shared" si="33"/>
        <v>0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11" t="s">
        <v>27</v>
      </c>
      <c r="B63" s="6518" t="s">
        <v>28</v>
      </c>
      <c r="C63" s="7412" t="s">
        <v>29</v>
      </c>
      <c r="D63" s="7412"/>
      <c r="E63" s="7412"/>
      <c r="F63" s="7412"/>
      <c r="G63" s="7412"/>
      <c r="H63" s="7412"/>
      <c r="I63" s="7412"/>
      <c r="J63" s="7412"/>
      <c r="K63" s="7412"/>
      <c r="L63" s="7412"/>
      <c r="M63" s="7412"/>
      <c r="N63" s="7412"/>
      <c r="O63" s="7412"/>
      <c r="P63" s="7412"/>
      <c r="Q63" s="7412"/>
      <c r="R63" s="7412"/>
      <c r="S63" s="7413"/>
      <c r="T63" s="7030" t="s">
        <v>3319</v>
      </c>
      <c r="U63" s="7030"/>
      <c r="V63" s="7030"/>
      <c r="W63" s="6976"/>
      <c r="X63" s="7148" t="s">
        <v>3358</v>
      </c>
      <c r="Y63" s="7406"/>
      <c r="Z63" s="7149"/>
    </row>
    <row r="64" spans="1:113" ht="31.5" x14ac:dyDescent="0.25">
      <c r="A64" s="7399"/>
      <c r="B64" s="6687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0</v>
      </c>
      <c r="C65" s="4804"/>
      <c r="D65" s="4805"/>
      <c r="E65" s="4805"/>
      <c r="F65" s="4805"/>
      <c r="G65" s="4805"/>
      <c r="H65" s="4805"/>
      <c r="I65" s="4805"/>
      <c r="J65" s="4805"/>
      <c r="K65" s="4805"/>
      <c r="L65" s="4805"/>
      <c r="M65" s="4805"/>
      <c r="N65" s="4805"/>
      <c r="O65" s="4805"/>
      <c r="P65" s="4805"/>
      <c r="Q65" s="4805"/>
      <c r="R65" s="4805"/>
      <c r="S65" s="5071"/>
      <c r="T65" s="22"/>
      <c r="U65" s="535"/>
      <c r="V65" s="535"/>
      <c r="W65" s="107"/>
      <c r="X65" s="290"/>
      <c r="Y65" s="535"/>
      <c r="Z65" s="107"/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0</v>
      </c>
      <c r="C66" s="4804"/>
      <c r="D66" s="4805"/>
      <c r="E66" s="4805"/>
      <c r="F66" s="4805"/>
      <c r="G66" s="4805"/>
      <c r="H66" s="4805"/>
      <c r="I66" s="4805"/>
      <c r="J66" s="4805"/>
      <c r="K66" s="4805"/>
      <c r="L66" s="4805"/>
      <c r="M66" s="4805"/>
      <c r="N66" s="4805"/>
      <c r="O66" s="4805"/>
      <c r="P66" s="4805"/>
      <c r="Q66" s="4805"/>
      <c r="R66" s="4805"/>
      <c r="S66" s="5071"/>
      <c r="T66" s="1116"/>
      <c r="U66" s="1278"/>
      <c r="V66" s="1278"/>
      <c r="W66" s="1115"/>
      <c r="X66" s="1114"/>
      <c r="Y66" s="1278"/>
      <c r="Z66" s="1115"/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/>
      <c r="D67" s="4805"/>
      <c r="E67" s="4805"/>
      <c r="F67" s="4805"/>
      <c r="G67" s="4805"/>
      <c r="H67" s="4805"/>
      <c r="I67" s="4805"/>
      <c r="J67" s="4805"/>
      <c r="K67" s="4805"/>
      <c r="L67" s="4805"/>
      <c r="M67" s="4805"/>
      <c r="N67" s="4805"/>
      <c r="O67" s="4805"/>
      <c r="P67" s="4805"/>
      <c r="Q67" s="4805"/>
      <c r="R67" s="4805"/>
      <c r="S67" s="5071"/>
      <c r="T67" s="1116"/>
      <c r="U67" s="1278"/>
      <c r="V67" s="1278"/>
      <c r="W67" s="1115"/>
      <c r="X67" s="1114"/>
      <c r="Y67" s="1278"/>
      <c r="Z67" s="1115"/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/>
      <c r="D68" s="4805"/>
      <c r="E68" s="4805"/>
      <c r="F68" s="4805"/>
      <c r="G68" s="4805"/>
      <c r="H68" s="4805"/>
      <c r="I68" s="4805"/>
      <c r="J68" s="4805"/>
      <c r="K68" s="4805"/>
      <c r="L68" s="4805"/>
      <c r="M68" s="4805"/>
      <c r="N68" s="4805"/>
      <c r="O68" s="4805"/>
      <c r="P68" s="4805"/>
      <c r="Q68" s="4805"/>
      <c r="R68" s="4805"/>
      <c r="S68" s="5071"/>
      <c r="T68" s="1152"/>
      <c r="U68" s="1283"/>
      <c r="V68" s="1283"/>
      <c r="W68" s="388"/>
      <c r="X68" s="1139"/>
      <c r="Y68" s="1283"/>
      <c r="Z68" s="388"/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0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0</v>
      </c>
      <c r="F69" s="5075">
        <f t="shared" si="37"/>
        <v>0</v>
      </c>
      <c r="G69" s="5075">
        <f t="shared" si="37"/>
        <v>0</v>
      </c>
      <c r="H69" s="5075">
        <f t="shared" si="37"/>
        <v>0</v>
      </c>
      <c r="I69" s="5075">
        <f t="shared" si="37"/>
        <v>0</v>
      </c>
      <c r="J69" s="5075">
        <f t="shared" si="37"/>
        <v>0</v>
      </c>
      <c r="K69" s="5075">
        <f t="shared" si="37"/>
        <v>0</v>
      </c>
      <c r="L69" s="5075">
        <f t="shared" si="37"/>
        <v>0</v>
      </c>
      <c r="M69" s="5075">
        <f t="shared" si="37"/>
        <v>0</v>
      </c>
      <c r="N69" s="5075">
        <f t="shared" si="37"/>
        <v>0</v>
      </c>
      <c r="O69" s="5075">
        <f t="shared" si="37"/>
        <v>0</v>
      </c>
      <c r="P69" s="5075">
        <f t="shared" si="37"/>
        <v>0</v>
      </c>
      <c r="Q69" s="5075">
        <f t="shared" si="37"/>
        <v>0</v>
      </c>
      <c r="R69" s="5075">
        <f t="shared" si="37"/>
        <v>0</v>
      </c>
      <c r="S69" s="5076">
        <f t="shared" si="37"/>
        <v>0</v>
      </c>
      <c r="T69" s="5077">
        <f t="shared" si="37"/>
        <v>0</v>
      </c>
      <c r="U69" s="5075">
        <f t="shared" si="37"/>
        <v>0</v>
      </c>
      <c r="V69" s="5075">
        <f t="shared" si="37"/>
        <v>0</v>
      </c>
      <c r="W69" s="4694">
        <f t="shared" si="37"/>
        <v>0</v>
      </c>
      <c r="X69" s="5074">
        <f t="shared" si="37"/>
        <v>0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11" t="s">
        <v>27</v>
      </c>
      <c r="B71" s="7400" t="s">
        <v>28</v>
      </c>
      <c r="C71" s="7412" t="s">
        <v>29</v>
      </c>
      <c r="D71" s="7412"/>
      <c r="E71" s="7412"/>
      <c r="F71" s="7412"/>
      <c r="G71" s="7412"/>
      <c r="H71" s="7412"/>
      <c r="I71" s="7412"/>
      <c r="J71" s="7412"/>
      <c r="K71" s="7412"/>
      <c r="L71" s="7412"/>
      <c r="M71" s="7412"/>
      <c r="N71" s="7412"/>
      <c r="O71" s="7412"/>
      <c r="P71" s="7412"/>
      <c r="Q71" s="7412"/>
      <c r="R71" s="7412"/>
      <c r="S71" s="7413"/>
      <c r="T71" s="7023" t="s">
        <v>3319</v>
      </c>
      <c r="U71" s="7030"/>
      <c r="V71" s="7030"/>
      <c r="W71" s="6976"/>
      <c r="X71" s="7148" t="s">
        <v>3358</v>
      </c>
      <c r="Y71" s="7406"/>
      <c r="Z71" s="7149"/>
    </row>
    <row r="72" spans="1:95" ht="31.5" x14ac:dyDescent="0.25">
      <c r="A72" s="7399"/>
      <c r="B72" s="7401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0</v>
      </c>
      <c r="C73" s="4804"/>
      <c r="D73" s="4805"/>
      <c r="E73" s="4805"/>
      <c r="F73" s="4805"/>
      <c r="G73" s="4805"/>
      <c r="H73" s="4805"/>
      <c r="I73" s="4805"/>
      <c r="J73" s="4805"/>
      <c r="K73" s="4805"/>
      <c r="L73" s="4805"/>
      <c r="M73" s="4805"/>
      <c r="N73" s="4805"/>
      <c r="O73" s="4805"/>
      <c r="P73" s="4805"/>
      <c r="Q73" s="4805"/>
      <c r="R73" s="4805"/>
      <c r="S73" s="5071"/>
      <c r="T73" s="290"/>
      <c r="U73" s="22"/>
      <c r="V73" s="535"/>
      <c r="W73" s="535"/>
      <c r="X73" s="290"/>
      <c r="Y73" s="535"/>
      <c r="Z73" s="107"/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0</v>
      </c>
      <c r="C74" s="4804"/>
      <c r="D74" s="4805"/>
      <c r="E74" s="4805"/>
      <c r="F74" s="4805"/>
      <c r="G74" s="4805"/>
      <c r="H74" s="4805"/>
      <c r="I74" s="4805"/>
      <c r="J74" s="4805"/>
      <c r="K74" s="4805"/>
      <c r="L74" s="4805"/>
      <c r="M74" s="4805"/>
      <c r="N74" s="4805"/>
      <c r="O74" s="4805"/>
      <c r="P74" s="4805"/>
      <c r="Q74" s="4805"/>
      <c r="R74" s="4805"/>
      <c r="S74" s="5071"/>
      <c r="T74" s="1114"/>
      <c r="U74" s="1116"/>
      <c r="V74" s="1278"/>
      <c r="W74" s="1278"/>
      <c r="X74" s="1114"/>
      <c r="Y74" s="1278"/>
      <c r="Z74" s="1115"/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/>
      <c r="D75" s="4805"/>
      <c r="E75" s="4805"/>
      <c r="F75" s="4805"/>
      <c r="G75" s="4805"/>
      <c r="H75" s="4805"/>
      <c r="I75" s="4805"/>
      <c r="J75" s="4805"/>
      <c r="K75" s="4805"/>
      <c r="L75" s="4805"/>
      <c r="M75" s="4805"/>
      <c r="N75" s="4805"/>
      <c r="O75" s="4805"/>
      <c r="P75" s="4805"/>
      <c r="Q75" s="4805"/>
      <c r="R75" s="4805"/>
      <c r="S75" s="5071"/>
      <c r="T75" s="1114"/>
      <c r="U75" s="1116"/>
      <c r="V75" s="1278"/>
      <c r="W75" s="1278"/>
      <c r="X75" s="1114"/>
      <c r="Y75" s="1278"/>
      <c r="Z75" s="1115"/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/>
      <c r="D76" s="4805"/>
      <c r="E76" s="4805"/>
      <c r="F76" s="4805"/>
      <c r="G76" s="4805"/>
      <c r="H76" s="4805"/>
      <c r="I76" s="4805"/>
      <c r="J76" s="4805"/>
      <c r="K76" s="4805"/>
      <c r="L76" s="4805"/>
      <c r="M76" s="4805"/>
      <c r="N76" s="4805"/>
      <c r="O76" s="4805"/>
      <c r="P76" s="4805"/>
      <c r="Q76" s="4805"/>
      <c r="R76" s="4805"/>
      <c r="S76" s="5071"/>
      <c r="T76" s="1139"/>
      <c r="U76" s="1152"/>
      <c r="V76" s="1283"/>
      <c r="W76" s="1283"/>
      <c r="X76" s="1139"/>
      <c r="Y76" s="1283"/>
      <c r="Z76" s="388"/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0</v>
      </c>
      <c r="C77" s="5074">
        <f>SUM(C73:C76)</f>
        <v>0</v>
      </c>
      <c r="D77" s="5075">
        <f t="shared" ref="D77:R77" si="41">SUM(D73:D76)</f>
        <v>0</v>
      </c>
      <c r="E77" s="5075">
        <f t="shared" si="41"/>
        <v>0</v>
      </c>
      <c r="F77" s="5075">
        <f t="shared" si="41"/>
        <v>0</v>
      </c>
      <c r="G77" s="5075">
        <f t="shared" si="41"/>
        <v>0</v>
      </c>
      <c r="H77" s="5075">
        <f t="shared" si="41"/>
        <v>0</v>
      </c>
      <c r="I77" s="5075">
        <f t="shared" si="41"/>
        <v>0</v>
      </c>
      <c r="J77" s="5075">
        <f t="shared" si="41"/>
        <v>0</v>
      </c>
      <c r="K77" s="5075">
        <f t="shared" si="41"/>
        <v>0</v>
      </c>
      <c r="L77" s="5075">
        <f t="shared" si="41"/>
        <v>0</v>
      </c>
      <c r="M77" s="5075">
        <f t="shared" si="41"/>
        <v>0</v>
      </c>
      <c r="N77" s="5075">
        <f t="shared" si="41"/>
        <v>0</v>
      </c>
      <c r="O77" s="5075">
        <f t="shared" si="41"/>
        <v>0</v>
      </c>
      <c r="P77" s="5075">
        <f t="shared" si="41"/>
        <v>0</v>
      </c>
      <c r="Q77" s="5075">
        <f t="shared" si="41"/>
        <v>0</v>
      </c>
      <c r="R77" s="5075">
        <f t="shared" si="41"/>
        <v>0</v>
      </c>
      <c r="S77" s="5076">
        <f>SUM(S73:S76)</f>
        <v>0</v>
      </c>
      <c r="T77" s="5078">
        <f>SUM(T73:T76)</f>
        <v>0</v>
      </c>
      <c r="U77" s="4821">
        <f t="shared" ref="U77:Z77" si="42">SUM(U73:U76)</f>
        <v>0</v>
      </c>
      <c r="V77" s="4821">
        <f t="shared" si="42"/>
        <v>0</v>
      </c>
      <c r="W77" s="5079">
        <f t="shared" si="42"/>
        <v>0</v>
      </c>
      <c r="X77" s="5080">
        <f t="shared" si="42"/>
        <v>0</v>
      </c>
      <c r="Y77" s="4821">
        <f t="shared" si="42"/>
        <v>0</v>
      </c>
      <c r="Z77" s="4822">
        <f t="shared" si="42"/>
        <v>0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/>
      <c r="C80" s="22"/>
      <c r="D80" s="535"/>
      <c r="E80" s="637"/>
    </row>
    <row r="81" spans="1:5" ht="15" customHeight="1" x14ac:dyDescent="0.25">
      <c r="A81" s="4891" t="s">
        <v>3364</v>
      </c>
      <c r="B81" s="1114"/>
      <c r="C81" s="1116"/>
      <c r="D81" s="1278"/>
      <c r="E81" s="1118"/>
    </row>
    <row r="82" spans="1:5" ht="15" customHeight="1" x14ac:dyDescent="0.25">
      <c r="A82" s="4891" t="s">
        <v>3365</v>
      </c>
      <c r="B82" s="1114"/>
      <c r="C82" s="1116"/>
      <c r="D82" s="1278"/>
      <c r="E82" s="1118"/>
    </row>
    <row r="83" spans="1:5" ht="21.75" customHeight="1" x14ac:dyDescent="0.25">
      <c r="A83" s="1223" t="s">
        <v>3366</v>
      </c>
      <c r="B83" s="1114"/>
      <c r="C83" s="1116"/>
      <c r="D83" s="1278"/>
      <c r="E83" s="1118"/>
    </row>
    <row r="84" spans="1:5" ht="15" customHeight="1" x14ac:dyDescent="0.25">
      <c r="A84" s="4891" t="s">
        <v>3367</v>
      </c>
      <c r="B84" s="192"/>
      <c r="C84" s="4648"/>
      <c r="D84" s="594"/>
      <c r="E84" s="383"/>
    </row>
    <row r="85" spans="1:5" ht="15" customHeight="1" x14ac:dyDescent="0.25">
      <c r="A85" s="4891" t="s">
        <v>3368</v>
      </c>
      <c r="B85" s="192"/>
      <c r="C85" s="1116"/>
      <c r="D85" s="594"/>
      <c r="E85" s="383"/>
    </row>
    <row r="86" spans="1:5" ht="15" customHeight="1" x14ac:dyDescent="0.25">
      <c r="A86" s="4891" t="s">
        <v>3369</v>
      </c>
      <c r="B86" s="192"/>
      <c r="C86" s="1116"/>
      <c r="D86" s="594"/>
      <c r="E86" s="383"/>
    </row>
    <row r="87" spans="1:5" ht="15" customHeight="1" x14ac:dyDescent="0.25">
      <c r="A87" s="4891" t="s">
        <v>3370</v>
      </c>
      <c r="B87" s="192"/>
      <c r="C87" s="1116"/>
      <c r="D87" s="594"/>
      <c r="E87" s="383"/>
    </row>
    <row r="88" spans="1:5" ht="15" customHeight="1" x14ac:dyDescent="0.25">
      <c r="A88" s="4891" t="s">
        <v>3371</v>
      </c>
      <c r="B88" s="192"/>
      <c r="C88" s="1116"/>
      <c r="D88" s="594"/>
      <c r="E88" s="383"/>
    </row>
    <row r="89" spans="1:5" ht="15" customHeight="1" x14ac:dyDescent="0.25">
      <c r="A89" s="5082" t="s">
        <v>3372</v>
      </c>
      <c r="B89" s="192"/>
      <c r="C89" s="1116"/>
      <c r="D89" s="594"/>
      <c r="E89" s="383"/>
    </row>
    <row r="90" spans="1:5" ht="15" customHeight="1" x14ac:dyDescent="0.25">
      <c r="A90" s="4891" t="s">
        <v>3373</v>
      </c>
      <c r="B90" s="192"/>
      <c r="C90" s="1116"/>
      <c r="D90" s="594"/>
      <c r="E90" s="383"/>
    </row>
    <row r="91" spans="1:5" ht="15" customHeight="1" x14ac:dyDescent="0.25">
      <c r="A91" s="4891" t="s">
        <v>3374</v>
      </c>
      <c r="B91" s="192"/>
      <c r="C91" s="1116"/>
      <c r="D91" s="594"/>
      <c r="E91" s="383"/>
    </row>
    <row r="92" spans="1:5" ht="15" customHeight="1" x14ac:dyDescent="0.25">
      <c r="A92" s="1223" t="s">
        <v>3375</v>
      </c>
      <c r="B92" s="192"/>
      <c r="C92" s="1116"/>
      <c r="D92" s="594"/>
      <c r="E92" s="383"/>
    </row>
    <row r="93" spans="1:5" ht="15" customHeight="1" x14ac:dyDescent="0.25">
      <c r="A93" s="5083" t="s">
        <v>3376</v>
      </c>
      <c r="B93" s="192"/>
      <c r="C93" s="1116"/>
      <c r="D93" s="594"/>
      <c r="E93" s="383"/>
    </row>
    <row r="94" spans="1:5" ht="15" customHeight="1" x14ac:dyDescent="0.25">
      <c r="A94" s="2284" t="s">
        <v>3377</v>
      </c>
      <c r="B94" s="192"/>
      <c r="C94" s="1116"/>
      <c r="D94" s="594"/>
      <c r="E94" s="383"/>
    </row>
    <row r="95" spans="1:5" ht="15" customHeight="1" x14ac:dyDescent="0.25">
      <c r="A95" s="5709" t="s">
        <v>3477</v>
      </c>
      <c r="B95" s="192"/>
      <c r="C95" s="1116"/>
      <c r="D95" s="594"/>
      <c r="E95" s="383"/>
    </row>
    <row r="96" spans="1:5" ht="15" customHeight="1" x14ac:dyDescent="0.25">
      <c r="A96" s="4891" t="s">
        <v>3378</v>
      </c>
      <c r="B96" s="192"/>
      <c r="C96" s="1116"/>
      <c r="D96" s="594"/>
      <c r="E96" s="383"/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0</v>
      </c>
      <c r="D97" s="4821">
        <f>SUM(D80:D96)</f>
        <v>0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07" t="s">
        <v>3382</v>
      </c>
      <c r="B115" s="7409" t="s">
        <v>77</v>
      </c>
      <c r="C115" s="7023" t="s">
        <v>3319</v>
      </c>
      <c r="D115" s="7030"/>
      <c r="E115" s="7030"/>
      <c r="F115" s="7071"/>
      <c r="G115" s="7406" t="s">
        <v>3383</v>
      </c>
      <c r="H115" s="7149"/>
    </row>
    <row r="116" spans="1:93" ht="24.75" customHeight="1" x14ac:dyDescent="0.25">
      <c r="A116" s="7408"/>
      <c r="B116" s="7410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11" t="s">
        <v>3387</v>
      </c>
      <c r="B120" s="7400" t="s">
        <v>77</v>
      </c>
      <c r="C120" s="7418" t="s">
        <v>3388</v>
      </c>
      <c r="D120" s="7419"/>
      <c r="E120" s="7420"/>
      <c r="F120" s="7421" t="s">
        <v>3389</v>
      </c>
      <c r="G120" s="7422" t="s">
        <v>3390</v>
      </c>
      <c r="H120" s="6975" t="s">
        <v>3319</v>
      </c>
      <c r="I120" s="7030"/>
      <c r="J120" s="7030"/>
      <c r="K120" s="6976"/>
    </row>
    <row r="121" spans="1:93" ht="42" x14ac:dyDescent="0.25">
      <c r="A121" s="7399"/>
      <c r="B121" s="7401"/>
      <c r="C121" s="3877" t="s">
        <v>3391</v>
      </c>
      <c r="D121" s="1961" t="s">
        <v>3392</v>
      </c>
      <c r="E121" s="1785" t="s">
        <v>3393</v>
      </c>
      <c r="F121" s="7421"/>
      <c r="G121" s="7422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11" t="s">
        <v>3398</v>
      </c>
      <c r="B126" s="7400" t="s">
        <v>3399</v>
      </c>
      <c r="C126" s="6989" t="s">
        <v>3400</v>
      </c>
      <c r="D126" s="7078"/>
      <c r="E126" s="6989" t="s">
        <v>3401</v>
      </c>
      <c r="F126" s="7078"/>
      <c r="G126" s="6989" t="s">
        <v>3402</v>
      </c>
      <c r="H126" s="7078"/>
      <c r="I126" s="6989" t="s">
        <v>3403</v>
      </c>
      <c r="J126" s="6991"/>
      <c r="K126" s="7423" t="s">
        <v>3404</v>
      </c>
      <c r="L126" s="7149"/>
    </row>
    <row r="127" spans="1:93" ht="31.5" x14ac:dyDescent="0.25">
      <c r="A127" s="7399"/>
      <c r="B127" s="7401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14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4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4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15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93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24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24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24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24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14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4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4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4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4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15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09" t="s">
        <v>769</v>
      </c>
      <c r="B146" s="7402" t="s">
        <v>77</v>
      </c>
      <c r="C146" s="7403"/>
      <c r="D146" s="6518"/>
      <c r="E146" s="7416" t="s">
        <v>101</v>
      </c>
      <c r="F146" s="6223"/>
      <c r="G146" s="6223"/>
      <c r="H146" s="6223"/>
      <c r="I146" s="6223"/>
      <c r="J146" s="6223"/>
      <c r="K146" s="6223"/>
      <c r="L146" s="6223"/>
      <c r="M146" s="6223"/>
      <c r="N146" s="6223"/>
      <c r="O146" s="6223"/>
      <c r="P146" s="6223"/>
      <c r="Q146" s="6223"/>
      <c r="R146" s="6223"/>
      <c r="S146" s="6223"/>
      <c r="T146" s="6223"/>
      <c r="U146" s="6223"/>
      <c r="V146" s="6223"/>
      <c r="W146" s="6223"/>
      <c r="X146" s="6223"/>
      <c r="Y146" s="6223"/>
      <c r="Z146" s="6223"/>
      <c r="AA146" s="6223"/>
      <c r="AB146" s="6223"/>
      <c r="AC146" s="6223"/>
      <c r="AD146" s="6223"/>
      <c r="AE146" s="6223"/>
      <c r="AF146" s="6223"/>
      <c r="AG146" s="6223"/>
      <c r="AH146" s="6223"/>
      <c r="AI146" s="6223"/>
      <c r="AJ146" s="6223"/>
      <c r="AK146" s="6223"/>
      <c r="AL146" s="6223"/>
      <c r="AM146" s="7425" t="s">
        <v>3421</v>
      </c>
      <c r="AN146" s="7138"/>
      <c r="AO146" s="7067"/>
    </row>
    <row r="147" spans="1:113" x14ac:dyDescent="0.25">
      <c r="A147" s="6663"/>
      <c r="B147" s="7388"/>
      <c r="C147" s="6467"/>
      <c r="D147" s="6687"/>
      <c r="E147" s="7417" t="s">
        <v>343</v>
      </c>
      <c r="F147" s="7417"/>
      <c r="G147" s="7417" t="s">
        <v>326</v>
      </c>
      <c r="H147" s="7417"/>
      <c r="I147" s="7417" t="s">
        <v>94</v>
      </c>
      <c r="J147" s="7417"/>
      <c r="K147" s="7426" t="s">
        <v>44</v>
      </c>
      <c r="L147" s="7426"/>
      <c r="M147" s="7078" t="s">
        <v>45</v>
      </c>
      <c r="N147" s="6989"/>
      <c r="O147" s="7417" t="s">
        <v>974</v>
      </c>
      <c r="P147" s="7417"/>
      <c r="Q147" s="7417" t="s">
        <v>629</v>
      </c>
      <c r="R147" s="7417"/>
      <c r="S147" s="7417" t="s">
        <v>48</v>
      </c>
      <c r="T147" s="7417"/>
      <c r="U147" s="7417" t="s">
        <v>49</v>
      </c>
      <c r="V147" s="7417"/>
      <c r="W147" s="7417" t="s">
        <v>975</v>
      </c>
      <c r="X147" s="7417"/>
      <c r="Y147" s="7417" t="s">
        <v>51</v>
      </c>
      <c r="Z147" s="7417"/>
      <c r="AA147" s="7417" t="s">
        <v>52</v>
      </c>
      <c r="AB147" s="7417"/>
      <c r="AC147" s="7417" t="s">
        <v>53</v>
      </c>
      <c r="AD147" s="6989"/>
      <c r="AE147" s="7417" t="s">
        <v>54</v>
      </c>
      <c r="AF147" s="7417"/>
      <c r="AG147" s="7417" t="s">
        <v>55</v>
      </c>
      <c r="AH147" s="7417"/>
      <c r="AI147" s="7417" t="s">
        <v>56</v>
      </c>
      <c r="AJ147" s="7417"/>
      <c r="AK147" s="6976" t="s">
        <v>57</v>
      </c>
      <c r="AL147" s="7023"/>
      <c r="AM147" s="7366" t="s">
        <v>3422</v>
      </c>
      <c r="AN147" s="7427" t="s">
        <v>3423</v>
      </c>
      <c r="AO147" s="7428"/>
    </row>
    <row r="148" spans="1:113" ht="31.5" x14ac:dyDescent="0.25">
      <c r="A148" s="7410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9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11" t="s">
        <v>27</v>
      </c>
      <c r="B185" s="7432" t="s">
        <v>77</v>
      </c>
      <c r="C185" s="7435" t="s">
        <v>29</v>
      </c>
      <c r="D185" s="7436"/>
      <c r="E185" s="7436"/>
      <c r="F185" s="7436"/>
      <c r="G185" s="7436"/>
      <c r="H185" s="7436"/>
      <c r="I185" s="7436"/>
      <c r="J185" s="7436"/>
      <c r="K185" s="7436"/>
      <c r="L185" s="7436"/>
      <c r="M185" s="7436"/>
      <c r="N185" s="7436"/>
      <c r="O185" s="7436"/>
      <c r="P185" s="7436"/>
      <c r="Q185" s="7436"/>
      <c r="R185" s="7436"/>
      <c r="S185" s="7437"/>
      <c r="T185" s="7123" t="s">
        <v>3421</v>
      </c>
      <c r="U185" s="7443"/>
      <c r="V185" s="7443"/>
      <c r="W185" s="7443"/>
      <c r="X185" s="7443"/>
      <c r="CE185"/>
      <c r="CK185" s="25"/>
      <c r="DI185"/>
    </row>
    <row r="186" spans="1:113" x14ac:dyDescent="0.25">
      <c r="A186" s="6082"/>
      <c r="B186" s="7433"/>
      <c r="C186" s="7438"/>
      <c r="D186" s="7439"/>
      <c r="E186" s="7439"/>
      <c r="F186" s="7439"/>
      <c r="G186" s="7439"/>
      <c r="H186" s="7439"/>
      <c r="I186" s="7439"/>
      <c r="J186" s="7439"/>
      <c r="K186" s="7439"/>
      <c r="L186" s="7439"/>
      <c r="M186" s="7439"/>
      <c r="N186" s="7439"/>
      <c r="O186" s="7439"/>
      <c r="P186" s="7439"/>
      <c r="Q186" s="7439"/>
      <c r="R186" s="7439"/>
      <c r="S186" s="7440"/>
      <c r="T186" s="7444" t="s">
        <v>3422</v>
      </c>
      <c r="U186" s="7445"/>
      <c r="V186" s="7446"/>
      <c r="W186" s="7148" t="s">
        <v>3445</v>
      </c>
      <c r="X186" s="7149"/>
      <c r="CE186"/>
      <c r="CK186" s="25"/>
      <c r="DI186"/>
    </row>
    <row r="187" spans="1:113" ht="31.5" x14ac:dyDescent="0.25">
      <c r="A187" s="7399"/>
      <c r="B187" s="7434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11" t="s">
        <v>27</v>
      </c>
      <c r="B197" s="7432" t="s">
        <v>77</v>
      </c>
      <c r="C197" s="7435" t="s">
        <v>29</v>
      </c>
      <c r="D197" s="7436"/>
      <c r="E197" s="7436"/>
      <c r="F197" s="7436"/>
      <c r="G197" s="7436"/>
      <c r="H197" s="7436"/>
      <c r="I197" s="7436"/>
      <c r="J197" s="7436"/>
      <c r="K197" s="7436"/>
      <c r="L197" s="7436"/>
      <c r="M197" s="7436"/>
      <c r="N197" s="7436"/>
      <c r="O197" s="7436"/>
      <c r="P197" s="7436"/>
      <c r="Q197" s="7436"/>
      <c r="R197" s="7436"/>
      <c r="S197" s="7437"/>
      <c r="T197" s="7122" t="s">
        <v>3421</v>
      </c>
      <c r="U197" s="7122"/>
      <c r="V197" s="7122"/>
      <c r="W197" s="7122"/>
      <c r="X197" s="7123"/>
      <c r="CE197"/>
      <c r="CK197" s="25"/>
      <c r="DI197"/>
    </row>
    <row r="198" spans="1:113" x14ac:dyDescent="0.25">
      <c r="A198" s="6082"/>
      <c r="B198" s="7433"/>
      <c r="C198" s="7438"/>
      <c r="D198" s="7439"/>
      <c r="E198" s="7439"/>
      <c r="F198" s="7439"/>
      <c r="G198" s="7439"/>
      <c r="H198" s="7439"/>
      <c r="I198" s="7439"/>
      <c r="J198" s="7439"/>
      <c r="K198" s="7439"/>
      <c r="L198" s="7439"/>
      <c r="M198" s="7439"/>
      <c r="N198" s="7439"/>
      <c r="O198" s="7439"/>
      <c r="P198" s="7439"/>
      <c r="Q198" s="7439"/>
      <c r="R198" s="7439"/>
      <c r="S198" s="7440"/>
      <c r="T198" s="7441" t="s">
        <v>3422</v>
      </c>
      <c r="U198" s="7441"/>
      <c r="V198" s="7442"/>
      <c r="W198" s="7148" t="s">
        <v>3445</v>
      </c>
      <c r="X198" s="7149"/>
      <c r="CE198"/>
      <c r="CK198" s="25"/>
      <c r="DI198"/>
    </row>
    <row r="199" spans="1:113" ht="31.5" x14ac:dyDescent="0.25">
      <c r="A199" s="7399"/>
      <c r="B199" s="7434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11" t="s">
        <v>27</v>
      </c>
      <c r="B208" s="7432" t="s">
        <v>77</v>
      </c>
      <c r="C208" s="7435" t="s">
        <v>29</v>
      </c>
      <c r="D208" s="7436"/>
      <c r="E208" s="7436"/>
      <c r="F208" s="7436"/>
      <c r="G208" s="7436"/>
      <c r="H208" s="7436"/>
      <c r="I208" s="7436"/>
      <c r="J208" s="7436"/>
      <c r="K208" s="7436"/>
      <c r="L208" s="7436"/>
      <c r="M208" s="7436"/>
      <c r="N208" s="7436"/>
      <c r="O208" s="7436"/>
      <c r="P208" s="7436"/>
      <c r="Q208" s="7436"/>
      <c r="R208" s="7436"/>
      <c r="S208" s="7437"/>
      <c r="T208" s="7122" t="s">
        <v>3421</v>
      </c>
      <c r="U208" s="7122"/>
      <c r="V208" s="7122"/>
      <c r="W208" s="7122"/>
      <c r="X208" s="7123"/>
      <c r="CE208"/>
      <c r="CK208" s="25"/>
      <c r="DI208"/>
    </row>
    <row r="209" spans="1:113" x14ac:dyDescent="0.25">
      <c r="A209" s="6082"/>
      <c r="B209" s="7433"/>
      <c r="C209" s="7438"/>
      <c r="D209" s="7439"/>
      <c r="E209" s="7439"/>
      <c r="F209" s="7439"/>
      <c r="G209" s="7439"/>
      <c r="H209" s="7439"/>
      <c r="I209" s="7439"/>
      <c r="J209" s="7439"/>
      <c r="K209" s="7439"/>
      <c r="L209" s="7439"/>
      <c r="M209" s="7439"/>
      <c r="N209" s="7439"/>
      <c r="O209" s="7439"/>
      <c r="P209" s="7439"/>
      <c r="Q209" s="7439"/>
      <c r="R209" s="7439"/>
      <c r="S209" s="7440"/>
      <c r="T209" s="7441" t="s">
        <v>3422</v>
      </c>
      <c r="U209" s="7441"/>
      <c r="V209" s="7442"/>
      <c r="W209" s="7148" t="s">
        <v>3445</v>
      </c>
      <c r="X209" s="7149"/>
      <c r="CE209"/>
      <c r="CK209" s="25"/>
      <c r="DI209"/>
    </row>
    <row r="210" spans="1:113" ht="31.5" x14ac:dyDescent="0.25">
      <c r="A210" s="7399"/>
      <c r="B210" s="7434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00" t="s">
        <v>3486</v>
      </c>
      <c r="B252" s="7430" t="s">
        <v>77</v>
      </c>
      <c r="C252" s="7023" t="s">
        <v>29</v>
      </c>
      <c r="D252" s="7030"/>
      <c r="E252" s="7030"/>
      <c r="F252" s="7030"/>
      <c r="G252" s="7030"/>
      <c r="H252" s="7030"/>
      <c r="I252" s="7030"/>
      <c r="J252" s="7030"/>
      <c r="K252" s="7030"/>
      <c r="L252" s="7030"/>
      <c r="M252" s="7030"/>
      <c r="N252" s="7030"/>
      <c r="O252" s="7030"/>
      <c r="P252" s="7030"/>
      <c r="Q252" s="7030"/>
      <c r="R252" s="7030"/>
      <c r="S252" s="6976"/>
    </row>
    <row r="253" spans="1:19" x14ac:dyDescent="0.25">
      <c r="A253" s="7401"/>
      <c r="B253" s="7431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0</v>
      </c>
      <c r="C254" s="1106"/>
      <c r="D254" s="773"/>
      <c r="E254" s="773"/>
      <c r="F254" s="773"/>
      <c r="G254" s="773"/>
      <c r="H254" s="773"/>
      <c r="I254" s="773"/>
      <c r="J254" s="773"/>
      <c r="K254" s="773"/>
      <c r="L254" s="773"/>
      <c r="M254" s="773"/>
      <c r="N254" s="773"/>
      <c r="O254" s="773"/>
      <c r="P254" s="773"/>
      <c r="Q254" s="773"/>
      <c r="R254" s="773"/>
      <c r="S254" s="771"/>
    </row>
    <row r="255" spans="1:19" x14ac:dyDescent="0.25">
      <c r="A255" s="5128" t="s">
        <v>3488</v>
      </c>
      <c r="B255" s="1243">
        <f>SUM(C255:S255)</f>
        <v>2</v>
      </c>
      <c r="C255" s="1114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8"/>
      <c r="O255" s="1278"/>
      <c r="P255" s="1278"/>
      <c r="Q255" s="1278"/>
      <c r="R255" s="1278"/>
      <c r="S255" s="1115">
        <v>2</v>
      </c>
    </row>
    <row r="256" spans="1:19" x14ac:dyDescent="0.25">
      <c r="A256" s="5129" t="s">
        <v>3489</v>
      </c>
      <c r="B256" s="5130">
        <f>SUM(C256:S256)</f>
        <v>0</v>
      </c>
      <c r="C256" s="1289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62"/>
      <c r="S256" s="1474"/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00" t="s">
        <v>3491</v>
      </c>
      <c r="B258" s="7430" t="s">
        <v>192</v>
      </c>
      <c r="C258" s="7023" t="s">
        <v>29</v>
      </c>
      <c r="D258" s="7030"/>
      <c r="E258" s="7030"/>
      <c r="F258" s="7030"/>
      <c r="G258" s="7030"/>
      <c r="H258" s="7030"/>
      <c r="I258" s="7030"/>
      <c r="J258" s="7030"/>
      <c r="K258" s="7030"/>
      <c r="L258" s="7030"/>
      <c r="M258" s="7030"/>
      <c r="N258" s="7030"/>
      <c r="O258" s="7030"/>
      <c r="P258" s="7030"/>
      <c r="Q258" s="7030"/>
      <c r="R258" s="7030"/>
      <c r="S258" s="6976"/>
    </row>
    <row r="259" spans="1:19" x14ac:dyDescent="0.25">
      <c r="A259" s="7401"/>
      <c r="B259" s="7431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1</v>
      </c>
      <c r="C260" s="1106"/>
      <c r="D260" s="773"/>
      <c r="E260" s="773"/>
      <c r="F260" s="773"/>
      <c r="G260" s="773"/>
      <c r="H260" s="773"/>
      <c r="I260" s="773"/>
      <c r="J260" s="773"/>
      <c r="K260" s="773"/>
      <c r="L260" s="773"/>
      <c r="M260" s="773"/>
      <c r="N260" s="773"/>
      <c r="O260" s="773"/>
      <c r="P260" s="773"/>
      <c r="Q260" s="773"/>
      <c r="R260" s="773"/>
      <c r="S260" s="1107">
        <v>1</v>
      </c>
    </row>
    <row r="261" spans="1:19" x14ac:dyDescent="0.25">
      <c r="A261" s="1187" t="s">
        <v>3493</v>
      </c>
      <c r="B261" s="1187">
        <f t="shared" si="66"/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 x14ac:dyDescent="0.25">
      <c r="A262" s="1187" t="s">
        <v>3494</v>
      </c>
      <c r="B262" s="1187">
        <f t="shared" si="66"/>
        <v>1</v>
      </c>
      <c r="C262" s="1114"/>
      <c r="D262" s="1278"/>
      <c r="E262" s="1278"/>
      <c r="F262" s="1278"/>
      <c r="G262" s="1278"/>
      <c r="H262" s="1278"/>
      <c r="I262" s="1278"/>
      <c r="J262" s="1278"/>
      <c r="K262" s="1278"/>
      <c r="L262" s="1278"/>
      <c r="M262" s="1278"/>
      <c r="N262" s="1278"/>
      <c r="O262" s="1278"/>
      <c r="P262" s="1278"/>
      <c r="Q262" s="1278"/>
      <c r="R262" s="1278"/>
      <c r="S262" s="1115">
        <v>1</v>
      </c>
    </row>
    <row r="263" spans="1:19" x14ac:dyDescent="0.25">
      <c r="A263" s="1187" t="s">
        <v>3495</v>
      </c>
      <c r="B263" s="1187">
        <f t="shared" si="66"/>
        <v>0</v>
      </c>
      <c r="C263" s="1114"/>
      <c r="D263" s="1278"/>
      <c r="E263" s="1278"/>
      <c r="F263" s="1278"/>
      <c r="G263" s="1278"/>
      <c r="H263" s="1278"/>
      <c r="I263" s="1278"/>
      <c r="J263" s="1278"/>
      <c r="K263" s="1278"/>
      <c r="L263" s="1278"/>
      <c r="M263" s="1278"/>
      <c r="N263" s="1278"/>
      <c r="O263" s="1278"/>
      <c r="P263" s="1278"/>
      <c r="Q263" s="1278"/>
      <c r="R263" s="1278"/>
      <c r="S263" s="1115"/>
    </row>
    <row r="264" spans="1:19" x14ac:dyDescent="0.25">
      <c r="A264" s="1187" t="s">
        <v>3496</v>
      </c>
      <c r="B264" s="1187">
        <f t="shared" si="66"/>
        <v>0</v>
      </c>
      <c r="C264" s="1114"/>
      <c r="D264" s="1278"/>
      <c r="E264" s="1278"/>
      <c r="F264" s="1278"/>
      <c r="G264" s="1278"/>
      <c r="H264" s="1278"/>
      <c r="I264" s="1278"/>
      <c r="J264" s="1278"/>
      <c r="K264" s="1278"/>
      <c r="L264" s="1278"/>
      <c r="M264" s="1278"/>
      <c r="N264" s="1278"/>
      <c r="O264" s="1278"/>
      <c r="P264" s="1278"/>
      <c r="Q264" s="1278"/>
      <c r="R264" s="1278"/>
      <c r="S264" s="1115"/>
    </row>
    <row r="265" spans="1:19" x14ac:dyDescent="0.25">
      <c r="A265" s="1187" t="s">
        <v>3497</v>
      </c>
      <c r="B265" s="1187">
        <f t="shared" si="66"/>
        <v>0</v>
      </c>
      <c r="C265" s="1114"/>
      <c r="D265" s="1278"/>
      <c r="E265" s="1278"/>
      <c r="F265" s="1278"/>
      <c r="G265" s="1278"/>
      <c r="H265" s="1278"/>
      <c r="I265" s="1278"/>
      <c r="J265" s="1278"/>
      <c r="K265" s="1278"/>
      <c r="L265" s="1278"/>
      <c r="M265" s="1278"/>
      <c r="N265" s="1278"/>
      <c r="O265" s="1278"/>
      <c r="P265" s="1278"/>
      <c r="Q265" s="1278"/>
      <c r="R265" s="1278"/>
      <c r="S265" s="1115"/>
    </row>
    <row r="266" spans="1:19" x14ac:dyDescent="0.25">
      <c r="A266" s="1187" t="s">
        <v>3498</v>
      </c>
      <c r="B266" s="1187">
        <f t="shared" si="66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3499</v>
      </c>
      <c r="B267" s="1187">
        <f t="shared" si="66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3500</v>
      </c>
      <c r="B268" s="1187">
        <f t="shared" si="66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3501</v>
      </c>
      <c r="B269" s="1187">
        <f t="shared" si="66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2.5" x14ac:dyDescent="0.25">
      <c r="A270" s="1186" t="s">
        <v>3502</v>
      </c>
      <c r="B270" s="1187">
        <f t="shared" si="66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 x14ac:dyDescent="0.25">
      <c r="A271" s="1186" t="s">
        <v>3503</v>
      </c>
      <c r="B271" s="1187">
        <f t="shared" si="66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3504</v>
      </c>
      <c r="B272" s="1187">
        <f t="shared" si="66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3505</v>
      </c>
      <c r="B273" s="1187">
        <f t="shared" si="66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3506</v>
      </c>
      <c r="B274" s="1187">
        <f t="shared" si="66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3507</v>
      </c>
      <c r="B275" s="1187">
        <f t="shared" si="66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3508</v>
      </c>
      <c r="B276" s="1187">
        <f t="shared" si="66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3509</v>
      </c>
      <c r="B277" s="1187">
        <f t="shared" si="66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3510</v>
      </c>
      <c r="B278" s="1187">
        <f t="shared" si="66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3511</v>
      </c>
      <c r="B279" s="1187">
        <f t="shared" si="66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3512</v>
      </c>
      <c r="B280" s="1187">
        <f t="shared" si="66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3513</v>
      </c>
      <c r="B281" s="1187">
        <f t="shared" si="66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3514</v>
      </c>
      <c r="B282" s="1187">
        <f t="shared" si="66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3515</v>
      </c>
      <c r="B283" s="1187">
        <f t="shared" si="66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3516</v>
      </c>
      <c r="B284" s="1187">
        <f t="shared" si="66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3517</v>
      </c>
      <c r="B285" s="1187">
        <f t="shared" si="66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9" t="s">
        <v>902</v>
      </c>
      <c r="B286" s="1188">
        <f t="shared" si="66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00" t="s">
        <v>3519</v>
      </c>
      <c r="B288" s="7430" t="s">
        <v>77</v>
      </c>
      <c r="C288" s="7023" t="s">
        <v>3520</v>
      </c>
      <c r="D288" s="7030"/>
      <c r="E288" s="7030"/>
      <c r="F288" s="7030"/>
      <c r="G288" s="7030"/>
      <c r="H288" s="7030"/>
      <c r="I288" s="7030"/>
      <c r="J288" s="7030"/>
      <c r="K288" s="7030"/>
      <c r="L288" s="7030"/>
      <c r="M288" s="7030"/>
      <c r="N288" s="7030"/>
      <c r="O288" s="7030"/>
      <c r="P288" s="7030"/>
      <c r="Q288" s="7030"/>
      <c r="R288" s="7030"/>
      <c r="S288" s="6976"/>
    </row>
    <row r="289" spans="1:19" x14ac:dyDescent="0.25">
      <c r="A289" s="7401"/>
      <c r="B289" s="7431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 x14ac:dyDescent="0.25">
      <c r="A291" s="5049" t="s">
        <v>3340</v>
      </c>
      <c r="B291" s="1243">
        <f t="shared" si="67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 x14ac:dyDescent="0.25">
      <c r="A292" s="1462" t="s">
        <v>3336</v>
      </c>
      <c r="B292" s="1243">
        <f t="shared" si="67"/>
        <v>0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/>
      <c r="M292" s="1278"/>
      <c r="N292" s="1278"/>
      <c r="O292" s="1278"/>
      <c r="P292" s="1278"/>
      <c r="Q292" s="1278"/>
      <c r="R292" s="1278"/>
      <c r="S292" s="1115"/>
    </row>
    <row r="293" spans="1:19" x14ac:dyDescent="0.25">
      <c r="A293" s="1462" t="s">
        <v>3334</v>
      </c>
      <c r="B293" s="1243">
        <f t="shared" si="67"/>
        <v>0</v>
      </c>
      <c r="C293" s="1278"/>
      <c r="D293" s="1278"/>
      <c r="E293" s="1278"/>
      <c r="F293" s="1278"/>
      <c r="G293" s="1278"/>
      <c r="H293" s="1278"/>
      <c r="I293" s="1278"/>
      <c r="J293" s="1278"/>
      <c r="K293" s="1278"/>
      <c r="L293" s="1278"/>
      <c r="M293" s="1278"/>
      <c r="N293" s="1278"/>
      <c r="O293" s="1278"/>
      <c r="P293" s="1278"/>
      <c r="Q293" s="1278"/>
      <c r="R293" s="1278"/>
      <c r="S293" s="1115"/>
    </row>
    <row r="294" spans="1:19" x14ac:dyDescent="0.25">
      <c r="A294" s="5049" t="s">
        <v>3431</v>
      </c>
      <c r="B294" s="1243">
        <f t="shared" si="67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 x14ac:dyDescent="0.25">
      <c r="A295" s="5011" t="s">
        <v>3337</v>
      </c>
      <c r="B295" s="1243">
        <f t="shared" si="67"/>
        <v>0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/>
      <c r="N295" s="1278"/>
      <c r="O295" s="1278"/>
      <c r="P295" s="1278"/>
      <c r="Q295" s="1278"/>
      <c r="R295" s="1278"/>
      <c r="S295" s="1115"/>
    </row>
    <row r="296" spans="1:19" x14ac:dyDescent="0.25">
      <c r="A296" s="5011" t="s">
        <v>3521</v>
      </c>
      <c r="B296" s="1243">
        <f t="shared" si="67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 x14ac:dyDescent="0.25">
      <c r="A297" s="5011" t="s">
        <v>3429</v>
      </c>
      <c r="B297" s="1243">
        <f t="shared" si="67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 x14ac:dyDescent="0.25">
      <c r="A298" s="5049" t="s">
        <v>3436</v>
      </c>
      <c r="B298" s="1243">
        <f t="shared" si="67"/>
        <v>0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/>
      <c r="N298" s="1278"/>
      <c r="O298" s="1278"/>
      <c r="P298" s="1278"/>
      <c r="Q298" s="1278"/>
      <c r="R298" s="1278"/>
      <c r="S298" s="1115"/>
    </row>
    <row r="299" spans="1:19" x14ac:dyDescent="0.25">
      <c r="A299" s="5011" t="s">
        <v>3522</v>
      </c>
      <c r="B299" s="1243">
        <f t="shared" si="67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 x14ac:dyDescent="0.25">
      <c r="A300" s="5049" t="s">
        <v>3344</v>
      </c>
      <c r="B300" s="1243">
        <f t="shared" si="67"/>
        <v>0</v>
      </c>
      <c r="C300" s="1278"/>
      <c r="D300" s="1278"/>
      <c r="E300" s="1278"/>
      <c r="F300" s="1278"/>
      <c r="G300" s="1278"/>
      <c r="H300" s="1278"/>
      <c r="I300" s="1278"/>
      <c r="J300" s="1278"/>
      <c r="K300" s="1278"/>
      <c r="L300" s="1278"/>
      <c r="M300" s="1278"/>
      <c r="N300" s="1278"/>
      <c r="O300" s="1278"/>
      <c r="P300" s="1278"/>
      <c r="Q300" s="1278"/>
      <c r="R300" s="1278"/>
      <c r="S300" s="1115"/>
    </row>
    <row r="301" spans="1:19" x14ac:dyDescent="0.25">
      <c r="A301" s="5011" t="s">
        <v>3111</v>
      </c>
      <c r="B301" s="1243">
        <f t="shared" si="67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 x14ac:dyDescent="0.25">
      <c r="A302" s="5049" t="s">
        <v>3345</v>
      </c>
      <c r="B302" s="1243">
        <f t="shared" si="67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 x14ac:dyDescent="0.25">
      <c r="A303" s="5011" t="s">
        <v>3523</v>
      </c>
      <c r="B303" s="1243">
        <f t="shared" si="67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 x14ac:dyDescent="0.25">
      <c r="A304" s="5011" t="s">
        <v>3524</v>
      </c>
      <c r="B304" s="1243">
        <f t="shared" si="67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 x14ac:dyDescent="0.25">
      <c r="A305" s="5049" t="s">
        <v>3346</v>
      </c>
      <c r="B305" s="1243">
        <f t="shared" si="67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 x14ac:dyDescent="0.25">
      <c r="A306" s="4895" t="s">
        <v>3433</v>
      </c>
      <c r="B306" s="1243">
        <f t="shared" si="67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 x14ac:dyDescent="0.25">
      <c r="A307" s="1223" t="s">
        <v>3525</v>
      </c>
      <c r="B307" s="1243">
        <f t="shared" si="67"/>
        <v>0</v>
      </c>
      <c r="C307" s="1278"/>
      <c r="D307" s="1278"/>
      <c r="E307" s="1278"/>
      <c r="F307" s="1278"/>
      <c r="G307" s="1278"/>
      <c r="H307" s="1278"/>
      <c r="I307" s="1278"/>
      <c r="J307" s="1278"/>
      <c r="K307" s="1278"/>
      <c r="L307" s="1278"/>
      <c r="M307" s="1278"/>
      <c r="N307" s="1278"/>
      <c r="O307" s="1278"/>
      <c r="P307" s="1278"/>
      <c r="Q307" s="1278"/>
      <c r="R307" s="1278"/>
      <c r="S307" s="1115"/>
    </row>
    <row r="308" spans="1:19" x14ac:dyDescent="0.25">
      <c r="A308" s="1223" t="s">
        <v>3332</v>
      </c>
      <c r="B308" s="1243">
        <f t="shared" si="67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 x14ac:dyDescent="0.25">
      <c r="A309" s="1223" t="s">
        <v>3437</v>
      </c>
      <c r="B309" s="3706">
        <f t="shared" si="67"/>
        <v>0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/>
      <c r="R309" s="594"/>
      <c r="S309" s="2"/>
    </row>
    <row r="310" spans="1:19" x14ac:dyDescent="0.25">
      <c r="A310" s="5132" t="s">
        <v>3526</v>
      </c>
      <c r="B310" s="1250">
        <f t="shared" si="67"/>
        <v>2</v>
      </c>
      <c r="C310" s="1283"/>
      <c r="D310" s="1283"/>
      <c r="E310" s="1283"/>
      <c r="F310" s="1283"/>
      <c r="G310" s="1283"/>
      <c r="H310" s="1283"/>
      <c r="I310" s="1283"/>
      <c r="J310" s="1283"/>
      <c r="K310" s="1283"/>
      <c r="L310" s="1283"/>
      <c r="M310" s="1283"/>
      <c r="N310" s="1283"/>
      <c r="O310" s="1283"/>
      <c r="P310" s="1283"/>
      <c r="Q310" s="1283"/>
      <c r="R310" s="1283"/>
      <c r="S310" s="388">
        <v>2</v>
      </c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6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31" zoomScale="80" zoomScaleNormal="80" workbookViewId="0">
      <selection activeCell="D40" sqref="D40:L49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LAUTARO (09108)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</row>
    <row r="4" spans="1:84" x14ac:dyDescent="0.25">
      <c r="A4" s="50" t="str">
        <f>CONCATENATE("MES: ",NOMBRE!B6, " (",NOMBRE!C6,NOMBRE!D6,")")</f>
        <v>MES: ENERO (01)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819" t="s">
        <v>3527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11" t="s">
        <v>3529</v>
      </c>
      <c r="B9" s="7023" t="s">
        <v>77</v>
      </c>
      <c r="C9" s="7030"/>
      <c r="D9" s="6976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50" t="s">
        <v>3531</v>
      </c>
      <c r="N9" s="7451"/>
      <c r="O9" s="7451" t="s">
        <v>3532</v>
      </c>
      <c r="P9" s="7451"/>
      <c r="Q9" s="7451" t="s">
        <v>3533</v>
      </c>
      <c r="R9" s="7452"/>
      <c r="S9" s="7453" t="s">
        <v>36</v>
      </c>
      <c r="T9" s="7454" t="s">
        <v>37</v>
      </c>
    </row>
    <row r="10" spans="1:84" ht="21" x14ac:dyDescent="0.25">
      <c r="A10" s="7399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5904"/>
      <c r="T10" s="6910"/>
    </row>
    <row r="11" spans="1:84" x14ac:dyDescent="0.25">
      <c r="A11" s="1318" t="s">
        <v>3537</v>
      </c>
      <c r="B11" s="7024"/>
      <c r="C11" s="7025"/>
      <c r="D11" s="7025"/>
      <c r="E11" s="7025"/>
      <c r="F11" s="7025"/>
      <c r="G11" s="7025"/>
      <c r="H11" s="7025"/>
      <c r="I11" s="7025"/>
      <c r="J11" s="7025"/>
      <c r="K11" s="7025"/>
      <c r="L11" s="7025"/>
      <c r="M11" s="7025"/>
      <c r="N11" s="7025"/>
      <c r="O11" s="7025"/>
      <c r="P11" s="7025"/>
      <c r="Q11" s="7025"/>
      <c r="R11" s="7025"/>
      <c r="S11" s="7025"/>
      <c r="T11" s="7026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24"/>
      <c r="C16" s="7025"/>
      <c r="D16" s="7025"/>
      <c r="E16" s="7025"/>
      <c r="F16" s="7025"/>
      <c r="G16" s="7025"/>
      <c r="H16" s="7025"/>
      <c r="I16" s="7025"/>
      <c r="J16" s="7025"/>
      <c r="K16" s="7025"/>
      <c r="L16" s="7025"/>
      <c r="M16" s="7025"/>
      <c r="N16" s="7025"/>
      <c r="O16" s="7025"/>
      <c r="P16" s="7025"/>
      <c r="Q16" s="7025"/>
      <c r="R16" s="7025"/>
      <c r="S16" s="7025"/>
      <c r="T16" s="7026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24"/>
      <c r="C23" s="7025"/>
      <c r="D23" s="7025"/>
      <c r="E23" s="7025"/>
      <c r="F23" s="7025"/>
      <c r="G23" s="7025"/>
      <c r="H23" s="7025"/>
      <c r="I23" s="7025"/>
      <c r="J23" s="7025"/>
      <c r="K23" s="7025"/>
      <c r="L23" s="7025"/>
      <c r="M23" s="7025"/>
      <c r="N23" s="7025"/>
      <c r="O23" s="7025"/>
      <c r="P23" s="7025"/>
      <c r="Q23" s="7025"/>
      <c r="R23" s="7025"/>
      <c r="S23" s="7025"/>
      <c r="T23" s="7026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24"/>
      <c r="C26" s="7025"/>
      <c r="D26" s="7025"/>
      <c r="E26" s="7025"/>
      <c r="F26" s="7025"/>
      <c r="G26" s="7025"/>
      <c r="H26" s="7025"/>
      <c r="I26" s="7025"/>
      <c r="J26" s="7025"/>
      <c r="K26" s="7025"/>
      <c r="L26" s="7025"/>
      <c r="M26" s="7025"/>
      <c r="N26" s="7025"/>
      <c r="O26" s="7025"/>
      <c r="P26" s="7025"/>
      <c r="Q26" s="7025"/>
      <c r="R26" s="7025"/>
      <c r="S26" s="7025"/>
      <c r="T26" s="7026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16" t="s">
        <v>3555</v>
      </c>
      <c r="B30" s="7405"/>
      <c r="C30" s="7416" t="s">
        <v>77</v>
      </c>
      <c r="D30" s="7023" t="s">
        <v>3278</v>
      </c>
      <c r="E30" s="7030"/>
      <c r="F30" s="7030"/>
      <c r="G30" s="7030"/>
      <c r="H30" s="7030"/>
      <c r="I30" s="7030"/>
      <c r="J30" s="7030"/>
      <c r="K30" s="7030"/>
      <c r="L30" s="7071"/>
      <c r="M30" s="6990" t="s">
        <v>3556</v>
      </c>
      <c r="N30" s="6990"/>
      <c r="O30" s="6991"/>
      <c r="P30" s="7453" t="s">
        <v>36</v>
      </c>
      <c r="Q30" s="7454" t="s">
        <v>37</v>
      </c>
    </row>
    <row r="31" spans="1:84" ht="21" x14ac:dyDescent="0.25">
      <c r="A31" s="6131"/>
      <c r="B31" s="6063"/>
      <c r="C31" s="7455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5904"/>
      <c r="Q31" s="6910"/>
    </row>
    <row r="32" spans="1:84" x14ac:dyDescent="0.25">
      <c r="A32" s="7447" t="s">
        <v>3562</v>
      </c>
      <c r="B32" s="1130" t="s">
        <v>2899</v>
      </c>
      <c r="C32" s="1354">
        <f t="shared" ref="C32:C57" si="19">SUM(D32:L32)</f>
        <v>14</v>
      </c>
      <c r="D32" s="1355"/>
      <c r="E32" s="1356">
        <v>11</v>
      </c>
      <c r="F32" s="1356"/>
      <c r="G32" s="1356"/>
      <c r="H32" s="1356"/>
      <c r="I32" s="1356">
        <v>2</v>
      </c>
      <c r="J32" s="1356">
        <v>1</v>
      </c>
      <c r="K32" s="1356"/>
      <c r="L32" s="1357"/>
      <c r="M32" s="1358"/>
      <c r="N32" s="1359"/>
      <c r="O32" s="1360"/>
      <c r="P32" s="1361">
        <v>0</v>
      </c>
      <c r="Q32" s="1362">
        <v>0</v>
      </c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63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63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63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63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63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63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91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14" t="s">
        <v>3570</v>
      </c>
      <c r="B40" s="1184" t="s">
        <v>2899</v>
      </c>
      <c r="C40" s="1389">
        <f t="shared" si="19"/>
        <v>22</v>
      </c>
      <c r="D40" s="394">
        <v>5</v>
      </c>
      <c r="E40" s="1390">
        <v>5</v>
      </c>
      <c r="F40" s="1390">
        <v>5</v>
      </c>
      <c r="G40" s="1390">
        <v>3</v>
      </c>
      <c r="H40" s="1390">
        <v>3</v>
      </c>
      <c r="I40" s="1390">
        <v>1</v>
      </c>
      <c r="J40" s="1390"/>
      <c r="K40" s="1390"/>
      <c r="L40" s="1391"/>
      <c r="M40" s="1392"/>
      <c r="N40" s="1393"/>
      <c r="O40" s="1394"/>
      <c r="P40" s="397">
        <v>0</v>
      </c>
      <c r="Q40" s="218">
        <v>0</v>
      </c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4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74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14" t="s">
        <v>3572</v>
      </c>
      <c r="B43" s="1400" t="s">
        <v>2899</v>
      </c>
      <c r="C43" s="393">
        <f t="shared" si="19"/>
        <v>9</v>
      </c>
      <c r="D43" s="1401"/>
      <c r="E43" s="1390">
        <v>6</v>
      </c>
      <c r="F43" s="1390"/>
      <c r="G43" s="1390"/>
      <c r="H43" s="1390">
        <v>2</v>
      </c>
      <c r="I43" s="1390"/>
      <c r="J43" s="1390"/>
      <c r="K43" s="1390"/>
      <c r="L43" s="1391">
        <v>1</v>
      </c>
      <c r="M43" s="1392"/>
      <c r="N43" s="1393"/>
      <c r="O43" s="1394"/>
      <c r="P43" s="397">
        <v>0</v>
      </c>
      <c r="Q43" s="218">
        <v>0</v>
      </c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4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74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14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4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74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14" t="s">
        <v>3576</v>
      </c>
      <c r="B49" s="1400" t="s">
        <v>2899</v>
      </c>
      <c r="C49" s="1389">
        <f t="shared" si="19"/>
        <v>6</v>
      </c>
      <c r="D49" s="1403">
        <v>1</v>
      </c>
      <c r="E49" s="1404">
        <v>2</v>
      </c>
      <c r="F49" s="1404"/>
      <c r="G49" s="1404"/>
      <c r="H49" s="1404">
        <v>1</v>
      </c>
      <c r="I49" s="1404"/>
      <c r="J49" s="1404">
        <v>1</v>
      </c>
      <c r="K49" s="1404">
        <v>1</v>
      </c>
      <c r="L49" s="1405"/>
      <c r="M49" s="1406"/>
      <c r="N49" s="1407"/>
      <c r="O49" s="1408"/>
      <c r="P49" s="397">
        <v>0</v>
      </c>
      <c r="Q49" s="218">
        <v>0</v>
      </c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4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4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4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4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74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57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4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4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74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57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4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4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74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57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74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59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0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59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0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5" t="s">
        <v>1237</v>
      </c>
      <c r="B71" s="1426" t="s">
        <v>3594</v>
      </c>
      <c r="C71" s="1427"/>
      <c r="D71" s="1427"/>
    </row>
    <row r="72" spans="1:84" ht="22.5" x14ac:dyDescent="0.25">
      <c r="A72" s="7163"/>
      <c r="B72" s="1428" t="s">
        <v>3595</v>
      </c>
      <c r="C72" s="1429"/>
      <c r="D72" s="1429"/>
    </row>
    <row r="73" spans="1:84" x14ac:dyDescent="0.25">
      <c r="A73" s="7163"/>
      <c r="B73" s="1428" t="s">
        <v>3596</v>
      </c>
      <c r="C73" s="1429"/>
      <c r="D73" s="1429"/>
    </row>
    <row r="74" spans="1:84" ht="22.5" x14ac:dyDescent="0.25">
      <c r="A74" s="7163"/>
      <c r="B74" s="1428" t="s">
        <v>3597</v>
      </c>
      <c r="C74" s="1429"/>
      <c r="D74" s="1429"/>
    </row>
    <row r="75" spans="1:84" ht="22.5" x14ac:dyDescent="0.25">
      <c r="A75" s="7163"/>
      <c r="B75" s="1428" t="s">
        <v>3598</v>
      </c>
      <c r="C75" s="1429"/>
      <c r="D75" s="1429"/>
    </row>
    <row r="76" spans="1:84" x14ac:dyDescent="0.25">
      <c r="A76" s="7163"/>
      <c r="B76" s="1291" t="s">
        <v>3599</v>
      </c>
      <c r="C76" s="1429"/>
      <c r="D76" s="1429"/>
    </row>
    <row r="77" spans="1:84" ht="22.5" x14ac:dyDescent="0.25">
      <c r="A77" s="7163"/>
      <c r="B77" s="1428" t="s">
        <v>3600</v>
      </c>
      <c r="C77" s="1429"/>
      <c r="D77" s="1429"/>
    </row>
    <row r="78" spans="1:84" ht="22.5" x14ac:dyDescent="0.25">
      <c r="A78" s="7163"/>
      <c r="B78" s="1428" t="s">
        <v>3601</v>
      </c>
      <c r="C78" s="1429"/>
      <c r="D78" s="1429"/>
    </row>
    <row r="79" spans="1:84" x14ac:dyDescent="0.25">
      <c r="A79" s="7163"/>
      <c r="B79" s="1291" t="s">
        <v>3602</v>
      </c>
      <c r="C79" s="1429"/>
      <c r="D79" s="1429"/>
    </row>
    <row r="80" spans="1:84" ht="22.5" x14ac:dyDescent="0.25">
      <c r="A80" s="7163"/>
      <c r="B80" s="1428" t="s">
        <v>3603</v>
      </c>
      <c r="C80" s="1429"/>
      <c r="D80" s="1429"/>
    </row>
    <row r="81" spans="1:4" x14ac:dyDescent="0.25">
      <c r="A81" s="7163"/>
      <c r="B81" s="1291" t="s">
        <v>3604</v>
      </c>
      <c r="C81" s="1430"/>
      <c r="D81" s="1430"/>
    </row>
    <row r="82" spans="1:4" x14ac:dyDescent="0.25">
      <c r="A82" s="7163"/>
      <c r="B82" s="1291" t="s">
        <v>3605</v>
      </c>
      <c r="C82" s="1430"/>
      <c r="D82" s="1430"/>
    </row>
    <row r="83" spans="1:4" x14ac:dyDescent="0.25">
      <c r="A83" s="7163"/>
      <c r="B83" s="1291" t="s">
        <v>3606</v>
      </c>
      <c r="C83" s="1430"/>
      <c r="D83" s="1430"/>
    </row>
    <row r="84" spans="1:4" x14ac:dyDescent="0.25">
      <c r="A84" s="7163"/>
      <c r="B84" s="1291" t="s">
        <v>3607</v>
      </c>
      <c r="C84" s="1430"/>
      <c r="D84" s="1430"/>
    </row>
    <row r="85" spans="1:4" x14ac:dyDescent="0.25">
      <c r="A85" s="7163"/>
      <c r="B85" s="1291" t="s">
        <v>3608</v>
      </c>
      <c r="C85" s="1430"/>
      <c r="D85" s="1430"/>
    </row>
    <row r="86" spans="1:4" ht="22.5" x14ac:dyDescent="0.25">
      <c r="A86" s="7163"/>
      <c r="B86" s="1428" t="s">
        <v>3609</v>
      </c>
      <c r="C86" s="1430"/>
      <c r="D86" s="1430"/>
    </row>
    <row r="87" spans="1:4" ht="22.5" x14ac:dyDescent="0.25">
      <c r="A87" s="7163"/>
      <c r="B87" s="1428" t="s">
        <v>3610</v>
      </c>
      <c r="C87" s="1430"/>
      <c r="D87" s="1430"/>
    </row>
    <row r="88" spans="1:4" x14ac:dyDescent="0.25">
      <c r="A88" s="7163"/>
      <c r="B88" s="1291" t="s">
        <v>3611</v>
      </c>
      <c r="C88" s="1430"/>
      <c r="D88" s="1430"/>
    </row>
    <row r="89" spans="1:4" x14ac:dyDescent="0.25">
      <c r="A89" s="7163"/>
      <c r="B89" s="1291" t="s">
        <v>3612</v>
      </c>
      <c r="C89" s="1430"/>
      <c r="D89" s="1430"/>
    </row>
    <row r="90" spans="1:4" ht="22.5" x14ac:dyDescent="0.25">
      <c r="A90" s="7091"/>
      <c r="B90" s="1431" t="s">
        <v>3613</v>
      </c>
      <c r="C90" s="1432"/>
      <c r="D90" s="1432"/>
    </row>
    <row r="91" spans="1:4" x14ac:dyDescent="0.25">
      <c r="A91" s="7464" t="s">
        <v>1238</v>
      </c>
      <c r="B91" s="1426" t="s">
        <v>3614</v>
      </c>
      <c r="C91" s="1433"/>
      <c r="D91" s="1433"/>
    </row>
    <row r="92" spans="1:4" x14ac:dyDescent="0.25">
      <c r="A92" s="5962"/>
      <c r="B92" s="1428" t="s">
        <v>3615</v>
      </c>
      <c r="C92" s="1429"/>
      <c r="D92" s="1429"/>
    </row>
    <row r="93" spans="1:4" x14ac:dyDescent="0.25">
      <c r="A93" s="5962"/>
      <c r="B93" s="1428" t="s">
        <v>3616</v>
      </c>
      <c r="C93" s="1430"/>
      <c r="D93" s="1430"/>
    </row>
    <row r="94" spans="1:4" x14ac:dyDescent="0.25">
      <c r="A94" s="5962"/>
      <c r="B94" s="1428" t="s">
        <v>3617</v>
      </c>
      <c r="C94" s="1430"/>
      <c r="D94" s="1430"/>
    </row>
    <row r="95" spans="1:4" ht="22.5" x14ac:dyDescent="0.25">
      <c r="A95" s="5962"/>
      <c r="B95" s="1428" t="s">
        <v>3618</v>
      </c>
      <c r="C95" s="1434"/>
      <c r="D95" s="1434"/>
    </row>
    <row r="96" spans="1:4" x14ac:dyDescent="0.25">
      <c r="A96" s="5962"/>
      <c r="B96" s="1428" t="s">
        <v>3619</v>
      </c>
      <c r="C96" s="1435"/>
      <c r="D96" s="1436"/>
    </row>
    <row r="97" spans="1:4" x14ac:dyDescent="0.25">
      <c r="A97" s="5962"/>
      <c r="B97" s="1428" t="s">
        <v>3620</v>
      </c>
      <c r="C97" s="1435"/>
      <c r="D97" s="1436"/>
    </row>
    <row r="98" spans="1:4" x14ac:dyDescent="0.25">
      <c r="A98" s="5962"/>
      <c r="B98" s="1428" t="s">
        <v>3621</v>
      </c>
      <c r="C98" s="1435"/>
      <c r="D98" s="1436"/>
    </row>
    <row r="99" spans="1:4" x14ac:dyDescent="0.25">
      <c r="A99" s="5962"/>
      <c r="B99" s="1428" t="s">
        <v>3622</v>
      </c>
      <c r="C99" s="1435"/>
      <c r="D99" s="1436"/>
    </row>
    <row r="100" spans="1:4" x14ac:dyDescent="0.25">
      <c r="A100" s="5962"/>
      <c r="B100" s="1428" t="s">
        <v>3623</v>
      </c>
      <c r="C100" s="1435"/>
      <c r="D100" s="1436"/>
    </row>
    <row r="101" spans="1:4" x14ac:dyDescent="0.25">
      <c r="A101" s="5962"/>
      <c r="B101" s="1428" t="s">
        <v>3624</v>
      </c>
      <c r="C101" s="1435"/>
      <c r="D101" s="1436"/>
    </row>
    <row r="102" spans="1:4" ht="22.5" x14ac:dyDescent="0.25">
      <c r="A102" s="5962"/>
      <c r="B102" s="1428" t="s">
        <v>3625</v>
      </c>
      <c r="C102" s="1435"/>
      <c r="D102" s="1436"/>
    </row>
    <row r="103" spans="1:4" x14ac:dyDescent="0.25">
      <c r="A103" s="5962"/>
      <c r="B103" s="1043" t="s">
        <v>3626</v>
      </c>
      <c r="C103" s="1435"/>
      <c r="D103" s="1436"/>
    </row>
    <row r="104" spans="1:4" x14ac:dyDescent="0.25">
      <c r="A104" s="6654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58" t="s">
        <v>285</v>
      </c>
      <c r="B106" s="7458" t="s">
        <v>77</v>
      </c>
      <c r="C106" s="7023" t="s">
        <v>3629</v>
      </c>
      <c r="D106" s="7456"/>
    </row>
    <row r="107" spans="1:4" x14ac:dyDescent="0.25">
      <c r="A107" s="6465"/>
      <c r="B107" s="646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61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2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3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2"/>
      <c r="B136" s="1224" t="s">
        <v>3661</v>
      </c>
      <c r="C136" s="1450"/>
      <c r="D136" s="1387"/>
      <c r="E136" s="396"/>
    </row>
    <row r="137" spans="1:5" x14ac:dyDescent="0.25">
      <c r="A137" s="7461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2"/>
      <c r="B138" s="1224" t="s">
        <v>3661</v>
      </c>
      <c r="C138" s="1450"/>
      <c r="D138" s="1387"/>
      <c r="E138" s="404"/>
    </row>
    <row r="139" spans="1:5" x14ac:dyDescent="0.25">
      <c r="A139" s="7461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2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58" t="s">
        <v>3675</v>
      </c>
      <c r="B150" s="7458" t="s">
        <v>77</v>
      </c>
      <c r="C150" s="7448" t="s">
        <v>3530</v>
      </c>
      <c r="D150" s="7448"/>
      <c r="E150" s="7023" t="s">
        <v>44</v>
      </c>
      <c r="F150" s="7456"/>
      <c r="G150" s="7448" t="s">
        <v>3087</v>
      </c>
      <c r="H150" s="7448"/>
      <c r="I150" s="7448" t="s">
        <v>664</v>
      </c>
      <c r="J150" s="7449"/>
      <c r="K150" s="7466" t="s">
        <v>4324</v>
      </c>
      <c r="L150" s="7467"/>
      <c r="M150" s="7467"/>
    </row>
    <row r="151" spans="1:13" x14ac:dyDescent="0.25">
      <c r="A151" s="7399"/>
      <c r="B151" s="7399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/>
      <c r="M152" s="1107"/>
    </row>
    <row r="153" spans="1:13" x14ac:dyDescent="0.25">
      <c r="A153" s="1040" t="s">
        <v>3679</v>
      </c>
      <c r="B153" s="1471">
        <f>SUM(C153:J153)</f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 x14ac:dyDescent="0.25">
      <c r="A154" s="1472" t="s">
        <v>3680</v>
      </c>
      <c r="B154" s="1473">
        <f>SUM(C154:J154)</f>
        <v>0</v>
      </c>
      <c r="C154" s="1289"/>
      <c r="D154" s="1474"/>
      <c r="E154" s="1289"/>
      <c r="F154" s="1474"/>
      <c r="G154" s="1289"/>
      <c r="H154" s="1474"/>
      <c r="I154" s="1289"/>
      <c r="J154" s="1475"/>
      <c r="K154" s="266"/>
      <c r="L154" s="262"/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58" t="s">
        <v>3675</v>
      </c>
      <c r="B156" s="7458" t="s">
        <v>77</v>
      </c>
      <c r="C156" s="7468" t="s">
        <v>29</v>
      </c>
      <c r="D156" s="7469"/>
      <c r="E156" s="7470"/>
      <c r="F156" s="7472" t="s">
        <v>3556</v>
      </c>
      <c r="G156" s="7472"/>
      <c r="H156" s="7472"/>
      <c r="I156" s="7473"/>
    </row>
    <row r="157" spans="1:13" ht="15" customHeight="1" x14ac:dyDescent="0.25">
      <c r="A157" s="6082"/>
      <c r="B157" s="6082"/>
      <c r="C157" s="6585"/>
      <c r="D157" s="6901"/>
      <c r="E157" s="7471"/>
      <c r="F157" s="7417" t="s">
        <v>3559</v>
      </c>
      <c r="G157" s="7417"/>
      <c r="H157" s="7417" t="s">
        <v>3682</v>
      </c>
      <c r="I157" s="7417"/>
    </row>
    <row r="158" spans="1:13" x14ac:dyDescent="0.25">
      <c r="A158" s="7399"/>
      <c r="B158" s="7399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51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LAUTARO (09108)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</row>
    <row r="4" spans="1:47" x14ac:dyDescent="0.25">
      <c r="A4" s="50" t="str">
        <f>CONCATENATE("MES: ",NOMBRE!B6, " (",NOMBRE!C6,NOMBRE!D6,")")</f>
        <v>MES: ENERO (01)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98" t="s">
        <v>4326</v>
      </c>
      <c r="B6" s="6998"/>
      <c r="C6" s="6998"/>
      <c r="D6" s="6998"/>
      <c r="E6" s="6998"/>
      <c r="F6" s="6998"/>
      <c r="G6" s="6998"/>
      <c r="H6" s="6998"/>
      <c r="I6" s="6998"/>
      <c r="J6" s="6998"/>
      <c r="K6" s="6998"/>
      <c r="L6" s="6998"/>
      <c r="M6" s="6998"/>
      <c r="N6" s="6998"/>
      <c r="O6" s="6998"/>
      <c r="P6" s="6998"/>
      <c r="Q6" s="6998"/>
      <c r="R6" s="6998"/>
      <c r="S6" s="6998"/>
      <c r="T6" s="6998"/>
      <c r="U6" s="6998"/>
      <c r="V6" s="6998"/>
      <c r="W6" s="6998"/>
      <c r="X6" s="6998"/>
      <c r="Y6" s="6998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00" t="s">
        <v>3687</v>
      </c>
      <c r="B9" s="6989" t="s">
        <v>3688</v>
      </c>
      <c r="C9" s="7475"/>
      <c r="D9" s="7475"/>
      <c r="E9" s="7475"/>
      <c r="F9" s="7475"/>
      <c r="G9" s="7475"/>
      <c r="H9" s="7475"/>
      <c r="I9" s="7488"/>
      <c r="J9" s="6989" t="s">
        <v>3689</v>
      </c>
      <c r="K9" s="7475"/>
      <c r="L9" s="7475"/>
      <c r="M9" s="7475"/>
      <c r="N9" s="7475"/>
      <c r="O9" s="7475"/>
      <c r="P9" s="7475"/>
      <c r="Q9" s="7488"/>
      <c r="R9" s="6989" t="s">
        <v>3690</v>
      </c>
      <c r="S9" s="7475"/>
      <c r="T9" s="7475"/>
      <c r="U9" s="7475"/>
      <c r="V9" s="7475"/>
      <c r="W9" s="7475"/>
      <c r="X9" s="7475"/>
      <c r="Y9" s="6991"/>
      <c r="Z9" s="7474" t="s">
        <v>3533</v>
      </c>
      <c r="AA9" s="7474"/>
      <c r="AB9" s="7071"/>
      <c r="AC9" s="7485" t="s">
        <v>3691</v>
      </c>
      <c r="AD9" s="7475"/>
      <c r="AE9" s="7475"/>
      <c r="AF9" s="7475"/>
      <c r="AG9" s="7475"/>
      <c r="AH9" s="7475"/>
      <c r="AI9" s="7475"/>
      <c r="AJ9" s="6991"/>
      <c r="AK9" s="6975" t="s">
        <v>3533</v>
      </c>
      <c r="AL9" s="7474"/>
      <c r="AM9" s="7071"/>
      <c r="AN9" s="7485" t="s">
        <v>3692</v>
      </c>
      <c r="AO9" s="7475"/>
      <c r="AP9" s="7475"/>
      <c r="AQ9" s="7475"/>
      <c r="AR9" s="7475"/>
      <c r="AS9" s="7475"/>
      <c r="AT9" s="7475"/>
      <c r="AU9" s="7488"/>
    </row>
    <row r="10" spans="1:47" s="7" customFormat="1" ht="15" customHeight="1" x14ac:dyDescent="0.15">
      <c r="A10" s="5851"/>
      <c r="B10" s="7474" t="s">
        <v>3140</v>
      </c>
      <c r="C10" s="7456"/>
      <c r="D10" s="7023" t="s">
        <v>1203</v>
      </c>
      <c r="E10" s="7456"/>
      <c r="F10" s="7023" t="s">
        <v>3693</v>
      </c>
      <c r="G10" s="7456"/>
      <c r="H10" s="7023" t="s">
        <v>706</v>
      </c>
      <c r="I10" s="7456"/>
      <c r="J10" s="7474" t="s">
        <v>3140</v>
      </c>
      <c r="K10" s="7456"/>
      <c r="L10" s="7023" t="s">
        <v>1203</v>
      </c>
      <c r="M10" s="7456"/>
      <c r="N10" s="7023" t="s">
        <v>1204</v>
      </c>
      <c r="O10" s="7456"/>
      <c r="P10" s="7023" t="s">
        <v>706</v>
      </c>
      <c r="Q10" s="7456"/>
      <c r="R10" s="7023" t="s">
        <v>3140</v>
      </c>
      <c r="S10" s="7456"/>
      <c r="T10" s="7023" t="s">
        <v>1203</v>
      </c>
      <c r="U10" s="7456"/>
      <c r="V10" s="7023" t="s">
        <v>1276</v>
      </c>
      <c r="W10" s="7456"/>
      <c r="X10" s="7474" t="s">
        <v>706</v>
      </c>
      <c r="Y10" s="7071"/>
      <c r="Z10" s="7489" t="s">
        <v>3559</v>
      </c>
      <c r="AA10" s="7490" t="s">
        <v>1594</v>
      </c>
      <c r="AB10" s="6991"/>
      <c r="AC10" s="7474" t="s">
        <v>3140</v>
      </c>
      <c r="AD10" s="7456"/>
      <c r="AE10" s="7023" t="s">
        <v>1203</v>
      </c>
      <c r="AF10" s="7456"/>
      <c r="AG10" s="7023" t="s">
        <v>3694</v>
      </c>
      <c r="AH10" s="7456"/>
      <c r="AI10" s="7474" t="s">
        <v>3695</v>
      </c>
      <c r="AJ10" s="7456"/>
      <c r="AK10" s="7033" t="s">
        <v>3559</v>
      </c>
      <c r="AL10" s="7475" t="s">
        <v>1594</v>
      </c>
      <c r="AM10" s="6991"/>
      <c r="AN10" s="7474" t="s">
        <v>3140</v>
      </c>
      <c r="AO10" s="7456"/>
      <c r="AP10" s="7023" t="s">
        <v>1203</v>
      </c>
      <c r="AQ10" s="7456"/>
      <c r="AR10" s="7023" t="s">
        <v>1204</v>
      </c>
      <c r="AS10" s="7456"/>
      <c r="AT10" s="7023" t="s">
        <v>706</v>
      </c>
      <c r="AU10" s="7456"/>
    </row>
    <row r="11" spans="1:47" s="7" customFormat="1" ht="15" customHeight="1" x14ac:dyDescent="0.15">
      <c r="A11" s="6471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04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69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11" t="s">
        <v>3721</v>
      </c>
      <c r="B69" s="6989" t="s">
        <v>3722</v>
      </c>
      <c r="C69" s="7475"/>
      <c r="D69" s="7475"/>
      <c r="E69" s="7475"/>
      <c r="F69" s="7475"/>
      <c r="G69" s="7475"/>
      <c r="H69" s="7475"/>
      <c r="I69" s="6991"/>
      <c r="J69" s="7474" t="s">
        <v>3533</v>
      </c>
      <c r="K69" s="7474"/>
      <c r="L69" s="7071"/>
      <c r="M69" s="7485" t="s">
        <v>3692</v>
      </c>
      <c r="N69" s="7475"/>
      <c r="O69" s="7475"/>
      <c r="P69" s="7475"/>
      <c r="Q69" s="7475"/>
      <c r="R69" s="7475"/>
      <c r="S69" s="7475"/>
      <c r="T69" s="7488"/>
    </row>
    <row r="70" spans="1:47" s="9" customFormat="1" ht="15" customHeight="1" x14ac:dyDescent="0.2">
      <c r="A70" s="6082"/>
      <c r="B70" s="7474" t="s">
        <v>3140</v>
      </c>
      <c r="C70" s="7456"/>
      <c r="D70" s="7023" t="s">
        <v>1203</v>
      </c>
      <c r="E70" s="7456"/>
      <c r="F70" s="7023" t="s">
        <v>1204</v>
      </c>
      <c r="G70" s="7456"/>
      <c r="H70" s="7023" t="s">
        <v>706</v>
      </c>
      <c r="I70" s="7071"/>
      <c r="J70" s="1460" t="s">
        <v>3723</v>
      </c>
      <c r="K70" s="6989" t="s">
        <v>1594</v>
      </c>
      <c r="L70" s="6991"/>
      <c r="M70" s="7474" t="s">
        <v>3140</v>
      </c>
      <c r="N70" s="7456"/>
      <c r="O70" s="7023" t="s">
        <v>1203</v>
      </c>
      <c r="P70" s="7456"/>
      <c r="Q70" s="7023" t="s">
        <v>1204</v>
      </c>
      <c r="R70" s="7456"/>
      <c r="S70" s="7023" t="s">
        <v>706</v>
      </c>
      <c r="T70" s="7456"/>
    </row>
    <row r="71" spans="1:47" s="9" customFormat="1" ht="23.25" customHeight="1" x14ac:dyDescent="0.2">
      <c r="A71" s="646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79" t="s">
        <v>3728</v>
      </c>
      <c r="B76" s="6989" t="s">
        <v>3729</v>
      </c>
      <c r="C76" s="7475"/>
      <c r="D76" s="7475"/>
      <c r="E76" s="7475"/>
      <c r="F76" s="7475"/>
      <c r="G76" s="7475"/>
      <c r="H76" s="7475"/>
      <c r="I76" s="7475"/>
      <c r="J76" s="5178"/>
      <c r="K76" s="5178"/>
      <c r="L76" s="5179"/>
      <c r="M76" s="7485" t="s">
        <v>3730</v>
      </c>
      <c r="N76" s="7475"/>
      <c r="O76" s="7475"/>
      <c r="P76" s="7475"/>
      <c r="Q76" s="7475"/>
      <c r="R76" s="7475"/>
      <c r="S76" s="7475"/>
      <c r="T76" s="7475"/>
      <c r="U76" s="7475"/>
      <c r="V76" s="7475"/>
      <c r="W76" s="6991"/>
      <c r="X76" s="7486" t="s">
        <v>3731</v>
      </c>
      <c r="Y76" s="7487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80"/>
      <c r="B77" s="7474" t="s">
        <v>3140</v>
      </c>
      <c r="C77" s="7456"/>
      <c r="D77" s="7023" t="s">
        <v>1203</v>
      </c>
      <c r="E77" s="7456"/>
      <c r="F77" s="7023" t="s">
        <v>1204</v>
      </c>
      <c r="G77" s="7456"/>
      <c r="H77" s="7023" t="s">
        <v>706</v>
      </c>
      <c r="I77" s="7456"/>
      <c r="J77" s="6975" t="s">
        <v>3533</v>
      </c>
      <c r="K77" s="7474"/>
      <c r="L77" s="7071"/>
      <c r="M77" s="7474" t="s">
        <v>3140</v>
      </c>
      <c r="N77" s="7456"/>
      <c r="O77" s="7023" t="s">
        <v>1203</v>
      </c>
      <c r="P77" s="7456"/>
      <c r="Q77" s="7023" t="s">
        <v>1204</v>
      </c>
      <c r="R77" s="7456"/>
      <c r="S77" s="7023" t="s">
        <v>706</v>
      </c>
      <c r="T77" s="7456"/>
      <c r="U77" s="6975" t="s">
        <v>3533</v>
      </c>
      <c r="V77" s="7474"/>
      <c r="W77" s="7071"/>
      <c r="X77" s="7486"/>
      <c r="Y77" s="7487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80"/>
      <c r="B78" s="7483" t="s">
        <v>58</v>
      </c>
      <c r="C78" s="7405" t="s">
        <v>59</v>
      </c>
      <c r="D78" s="7483" t="s">
        <v>58</v>
      </c>
      <c r="E78" s="7405" t="s">
        <v>59</v>
      </c>
      <c r="F78" s="7483" t="s">
        <v>58</v>
      </c>
      <c r="G78" s="7405" t="s">
        <v>59</v>
      </c>
      <c r="H78" s="7493" t="s">
        <v>58</v>
      </c>
      <c r="I78" s="7496" t="s">
        <v>59</v>
      </c>
      <c r="J78" s="7482" t="s">
        <v>3559</v>
      </c>
      <c r="K78" s="7488" t="s">
        <v>1594</v>
      </c>
      <c r="L78" s="7495"/>
      <c r="M78" s="7493" t="s">
        <v>58</v>
      </c>
      <c r="N78" s="7405" t="s">
        <v>59</v>
      </c>
      <c r="O78" s="7493" t="s">
        <v>58</v>
      </c>
      <c r="P78" s="7405" t="s">
        <v>59</v>
      </c>
      <c r="Q78" s="7493" t="s">
        <v>58</v>
      </c>
      <c r="R78" s="7405" t="s">
        <v>59</v>
      </c>
      <c r="S78" s="7483" t="s">
        <v>58</v>
      </c>
      <c r="T78" s="7491" t="s">
        <v>59</v>
      </c>
      <c r="U78" s="7033" t="s">
        <v>3559</v>
      </c>
      <c r="V78" s="7475" t="s">
        <v>1594</v>
      </c>
      <c r="W78" s="6991"/>
      <c r="X78" s="7498" t="s">
        <v>3732</v>
      </c>
      <c r="Y78" s="7500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81"/>
      <c r="B79" s="7484"/>
      <c r="C79" s="6645"/>
      <c r="D79" s="7484"/>
      <c r="E79" s="6645"/>
      <c r="F79" s="7484"/>
      <c r="G79" s="6645"/>
      <c r="H79" s="7494"/>
      <c r="I79" s="7497"/>
      <c r="J79" s="7482"/>
      <c r="K79" s="1135" t="s">
        <v>3696</v>
      </c>
      <c r="L79" s="1136" t="s">
        <v>2503</v>
      </c>
      <c r="M79" s="7494"/>
      <c r="N79" s="6645"/>
      <c r="O79" s="7494"/>
      <c r="P79" s="6645"/>
      <c r="Q79" s="7494"/>
      <c r="R79" s="6645"/>
      <c r="S79" s="7484"/>
      <c r="T79" s="6936"/>
      <c r="U79" s="6669"/>
      <c r="V79" s="1832" t="s">
        <v>3696</v>
      </c>
      <c r="W79" s="5184" t="s">
        <v>2503</v>
      </c>
      <c r="X79" s="7498"/>
      <c r="Y79" s="7500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76" t="s">
        <v>3748</v>
      </c>
      <c r="B95" s="6989" t="s">
        <v>3749</v>
      </c>
      <c r="C95" s="7475"/>
      <c r="D95" s="7475"/>
      <c r="E95" s="7475"/>
      <c r="F95" s="7475"/>
      <c r="G95" s="7475"/>
      <c r="H95" s="7475"/>
      <c r="I95" s="7488"/>
      <c r="J95" s="6989" t="s">
        <v>3750</v>
      </c>
      <c r="K95" s="7475"/>
      <c r="L95" s="7475"/>
      <c r="M95" s="7475"/>
      <c r="N95" s="7475"/>
      <c r="O95" s="7475"/>
      <c r="P95" s="7475"/>
      <c r="Q95" s="6991"/>
      <c r="R95" s="7485" t="s">
        <v>4393</v>
      </c>
      <c r="S95" s="7475"/>
      <c r="T95" s="7475"/>
      <c r="U95" s="7475"/>
      <c r="V95" s="7475"/>
      <c r="W95" s="7475"/>
      <c r="X95" s="7475"/>
      <c r="Y95" s="6991"/>
      <c r="Z95" s="7474" t="s">
        <v>3533</v>
      </c>
      <c r="AA95" s="7474"/>
      <c r="AB95" s="7071"/>
      <c r="AC95" s="7485" t="s">
        <v>3751</v>
      </c>
      <c r="AD95" s="7475"/>
      <c r="AE95" s="7475"/>
      <c r="AF95" s="7475"/>
      <c r="AG95" s="7475"/>
      <c r="AH95" s="7475"/>
      <c r="AI95" s="7475"/>
      <c r="AJ95" s="748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77"/>
      <c r="B96" s="7474" t="s">
        <v>3140</v>
      </c>
      <c r="C96" s="7456"/>
      <c r="D96" s="7023" t="s">
        <v>1203</v>
      </c>
      <c r="E96" s="7456"/>
      <c r="F96" s="7023" t="s">
        <v>1204</v>
      </c>
      <c r="G96" s="7456"/>
      <c r="H96" s="7023" t="s">
        <v>706</v>
      </c>
      <c r="I96" s="7456"/>
      <c r="J96" s="7474" t="s">
        <v>3140</v>
      </c>
      <c r="K96" s="7456"/>
      <c r="L96" s="7023" t="s">
        <v>1203</v>
      </c>
      <c r="M96" s="7456"/>
      <c r="N96" s="7023" t="s">
        <v>1204</v>
      </c>
      <c r="O96" s="7456"/>
      <c r="P96" s="7023" t="s">
        <v>706</v>
      </c>
      <c r="Q96" s="7071"/>
      <c r="R96" s="7474" t="s">
        <v>3140</v>
      </c>
      <c r="S96" s="7456"/>
      <c r="T96" s="7023" t="s">
        <v>1203</v>
      </c>
      <c r="U96" s="7456"/>
      <c r="V96" s="7023" t="s">
        <v>1204</v>
      </c>
      <c r="W96" s="7456"/>
      <c r="X96" s="7023" t="s">
        <v>706</v>
      </c>
      <c r="Y96" s="7071"/>
      <c r="Z96" s="1135" t="s">
        <v>3559</v>
      </c>
      <c r="AA96" s="7475" t="s">
        <v>1594</v>
      </c>
      <c r="AB96" s="6991"/>
      <c r="AC96" s="7474" t="s">
        <v>3140</v>
      </c>
      <c r="AD96" s="7456"/>
      <c r="AE96" s="7023" t="s">
        <v>1203</v>
      </c>
      <c r="AF96" s="7456"/>
      <c r="AG96" s="7023" t="s">
        <v>1300</v>
      </c>
      <c r="AH96" s="7456"/>
      <c r="AI96" s="7023" t="s">
        <v>706</v>
      </c>
      <c r="AJ96" s="7456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78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76" t="s">
        <v>3762</v>
      </c>
      <c r="B110" s="6989" t="s">
        <v>3730</v>
      </c>
      <c r="C110" s="7475"/>
      <c r="D110" s="7475"/>
      <c r="E110" s="7475"/>
      <c r="F110" s="7475"/>
      <c r="G110" s="7475"/>
      <c r="H110" s="7475"/>
      <c r="I110" s="7475"/>
      <c r="J110" s="7475"/>
      <c r="K110" s="7475"/>
      <c r="L110" s="6991"/>
      <c r="M110" s="7499" t="s">
        <v>3763</v>
      </c>
      <c r="N110" s="7403"/>
      <c r="O110" s="7403"/>
      <c r="P110" s="7403"/>
      <c r="Q110" s="7403"/>
      <c r="R110" s="7403"/>
      <c r="S110" s="7403"/>
      <c r="T110" s="6518"/>
    </row>
    <row r="111" spans="1:45" s="7" customFormat="1" ht="15" customHeight="1" x14ac:dyDescent="0.15">
      <c r="A111" s="7477"/>
      <c r="B111" s="7474" t="s">
        <v>3140</v>
      </c>
      <c r="C111" s="7456"/>
      <c r="D111" s="7023" t="s">
        <v>1203</v>
      </c>
      <c r="E111" s="7456"/>
      <c r="F111" s="7023" t="s">
        <v>1204</v>
      </c>
      <c r="G111" s="7456"/>
      <c r="H111" s="7023" t="s">
        <v>706</v>
      </c>
      <c r="I111" s="7456"/>
      <c r="J111" s="6975" t="s">
        <v>3533</v>
      </c>
      <c r="K111" s="7474"/>
      <c r="L111" s="7071"/>
      <c r="M111" s="6672"/>
      <c r="N111" s="6467"/>
      <c r="O111" s="6467"/>
      <c r="P111" s="6467"/>
      <c r="Q111" s="6467"/>
      <c r="R111" s="6467"/>
      <c r="S111" s="6467"/>
      <c r="T111" s="6687"/>
    </row>
    <row r="112" spans="1:45" s="7" customFormat="1" ht="15" customHeight="1" x14ac:dyDescent="0.15">
      <c r="A112" s="7477"/>
      <c r="B112" s="7483" t="s">
        <v>58</v>
      </c>
      <c r="C112" s="7405" t="s">
        <v>59</v>
      </c>
      <c r="D112" s="7483" t="s">
        <v>58</v>
      </c>
      <c r="E112" s="7405" t="s">
        <v>59</v>
      </c>
      <c r="F112" s="7483" t="s">
        <v>58</v>
      </c>
      <c r="G112" s="7405" t="s">
        <v>59</v>
      </c>
      <c r="H112" s="7483" t="s">
        <v>58</v>
      </c>
      <c r="I112" s="7491" t="s">
        <v>59</v>
      </c>
      <c r="J112" s="1460" t="s">
        <v>3559</v>
      </c>
      <c r="K112" s="6989" t="s">
        <v>1594</v>
      </c>
      <c r="L112" s="6991"/>
      <c r="M112" s="7474" t="s">
        <v>3140</v>
      </c>
      <c r="N112" s="7456"/>
      <c r="O112" s="7023" t="s">
        <v>1203</v>
      </c>
      <c r="P112" s="7456"/>
      <c r="Q112" s="7474" t="s">
        <v>1204</v>
      </c>
      <c r="R112" s="7456"/>
      <c r="S112" s="7023" t="s">
        <v>706</v>
      </c>
      <c r="T112" s="7456"/>
    </row>
    <row r="113" spans="1:20" s="7" customFormat="1" ht="20.100000000000001" customHeight="1" x14ac:dyDescent="0.15">
      <c r="A113" s="7478"/>
      <c r="B113" s="7484"/>
      <c r="C113" s="6645"/>
      <c r="D113" s="7484"/>
      <c r="E113" s="6645"/>
      <c r="F113" s="7484"/>
      <c r="G113" s="6645"/>
      <c r="H113" s="7484"/>
      <c r="I113" s="6936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17" t="s">
        <v>3769</v>
      </c>
      <c r="B120" s="7400" t="s">
        <v>192</v>
      </c>
      <c r="C120" s="7402" t="s">
        <v>3770</v>
      </c>
      <c r="D120" s="7403"/>
      <c r="E120" s="7403"/>
      <c r="F120" s="6518"/>
      <c r="G120" s="7416" t="s">
        <v>3771</v>
      </c>
      <c r="H120" s="7492"/>
      <c r="I120" s="7491"/>
      <c r="J120" s="7485" t="s">
        <v>3772</v>
      </c>
      <c r="K120" s="7475"/>
      <c r="L120" s="7475"/>
      <c r="M120" s="7475"/>
      <c r="N120" s="7475"/>
      <c r="O120" s="7475"/>
      <c r="P120" s="7475"/>
      <c r="Q120" s="7488"/>
    </row>
    <row r="121" spans="1:20" s="9" customFormat="1" ht="20.100000000000001" customHeight="1" x14ac:dyDescent="0.2">
      <c r="A121" s="7417"/>
      <c r="B121" s="5851"/>
      <c r="C121" s="6466"/>
      <c r="D121" s="6467"/>
      <c r="E121" s="6467"/>
      <c r="F121" s="6687"/>
      <c r="G121" s="6482"/>
      <c r="H121" s="6481"/>
      <c r="I121" s="6936"/>
      <c r="J121" s="7474" t="s">
        <v>3140</v>
      </c>
      <c r="K121" s="7456"/>
      <c r="L121" s="7023" t="s">
        <v>1203</v>
      </c>
      <c r="M121" s="7456"/>
      <c r="N121" s="7023" t="s">
        <v>1204</v>
      </c>
      <c r="O121" s="7456"/>
      <c r="P121" s="7023" t="s">
        <v>706</v>
      </c>
      <c r="Q121" s="7456"/>
    </row>
    <row r="122" spans="1:20" s="9" customFormat="1" ht="20.100000000000001" customHeight="1" x14ac:dyDescent="0.2">
      <c r="A122" s="7417" t="s">
        <v>3773</v>
      </c>
      <c r="B122" s="6471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00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11" t="s">
        <v>3779</v>
      </c>
      <c r="B131" s="7023" t="s">
        <v>3533</v>
      </c>
      <c r="C131" s="7474"/>
      <c r="D131" s="7456"/>
    </row>
    <row r="132" spans="1:17" s="9" customFormat="1" ht="15" customHeight="1" x14ac:dyDescent="0.2">
      <c r="A132" s="6082"/>
      <c r="B132" s="1133" t="s">
        <v>3559</v>
      </c>
      <c r="C132" s="7417" t="s">
        <v>1594</v>
      </c>
      <c r="D132" s="7417"/>
    </row>
    <row r="133" spans="1:17" s="9" customFormat="1" ht="24" customHeight="1" x14ac:dyDescent="0.2">
      <c r="A133" s="646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LAUTARO (09108)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</row>
    <row r="4" spans="1:17" x14ac:dyDescent="0.25">
      <c r="A4" s="50" t="str">
        <f>CONCATENATE("MES: ",NOMBRE!B6, " (",NOMBRE!C6,NOMBRE!D6,")")</f>
        <v>MES: ENERO (01)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39" t="s">
        <v>4394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</row>
    <row r="7" spans="1:17" s="5202" customFormat="1" ht="18" customHeight="1" x14ac:dyDescent="0.25">
      <c r="A7" s="6539" t="s">
        <v>3781</v>
      </c>
      <c r="B7" s="6539"/>
      <c r="C7" s="6539"/>
      <c r="D7" s="6539"/>
      <c r="E7" s="6539"/>
      <c r="F7" s="6539"/>
      <c r="G7" s="6539"/>
      <c r="H7" s="6539"/>
      <c r="I7" s="6539"/>
      <c r="J7" s="6539"/>
      <c r="K7" s="6539"/>
      <c r="L7" s="6539"/>
      <c r="M7" s="6539"/>
      <c r="N7" s="6539"/>
      <c r="O7" s="6539"/>
      <c r="P7" s="6539"/>
      <c r="Q7" s="653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99" t="s">
        <v>3784</v>
      </c>
      <c r="B12" s="6989" t="s">
        <v>3785</v>
      </c>
      <c r="C12" s="7475"/>
      <c r="D12" s="7475"/>
      <c r="E12" s="7488"/>
      <c r="F12" s="7417" t="s">
        <v>3786</v>
      </c>
      <c r="G12" s="7417"/>
      <c r="H12" s="7417"/>
      <c r="I12" s="6989"/>
      <c r="J12" s="6989" t="s">
        <v>3787</v>
      </c>
      <c r="K12" s="7475"/>
      <c r="L12" s="7475"/>
      <c r="M12" s="7488"/>
      <c r="N12" s="6989" t="s">
        <v>3788</v>
      </c>
      <c r="O12" s="7475"/>
      <c r="P12" s="7475"/>
      <c r="Q12" s="7488"/>
    </row>
    <row r="13" spans="1:17" x14ac:dyDescent="0.25">
      <c r="A13" s="7509"/>
      <c r="B13" s="7023" t="s">
        <v>3789</v>
      </c>
      <c r="C13" s="7456"/>
      <c r="D13" s="7023" t="s">
        <v>2391</v>
      </c>
      <c r="E13" s="7456"/>
      <c r="F13" s="7023" t="s">
        <v>3789</v>
      </c>
      <c r="G13" s="7456"/>
      <c r="H13" s="7023" t="s">
        <v>2391</v>
      </c>
      <c r="I13" s="7456"/>
      <c r="J13" s="7023" t="s">
        <v>3789</v>
      </c>
      <c r="K13" s="7456"/>
      <c r="L13" s="7023" t="s">
        <v>2391</v>
      </c>
      <c r="M13" s="7456"/>
      <c r="N13" s="7023" t="s">
        <v>3789</v>
      </c>
      <c r="O13" s="7456"/>
      <c r="P13" s="7023" t="s">
        <v>2391</v>
      </c>
      <c r="Q13" s="7456"/>
    </row>
    <row r="14" spans="1:17" x14ac:dyDescent="0.25">
      <c r="A14" s="6672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10" t="s">
        <v>3796</v>
      </c>
      <c r="B28" s="7511"/>
      <c r="C28" s="7511"/>
      <c r="D28" s="7511"/>
      <c r="E28" s="7511"/>
      <c r="F28" s="7511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00" t="s">
        <v>3784</v>
      </c>
      <c r="B29" s="7417" t="s">
        <v>3797</v>
      </c>
      <c r="C29" s="7417"/>
      <c r="D29" s="7417"/>
      <c r="E29" s="7417"/>
      <c r="F29" s="7417" t="s">
        <v>3798</v>
      </c>
      <c r="G29" s="7417"/>
      <c r="H29" s="7417"/>
      <c r="I29" s="7417"/>
      <c r="J29" s="7417" t="s">
        <v>3799</v>
      </c>
      <c r="K29" s="7417"/>
      <c r="L29" s="7417"/>
      <c r="M29" s="7417"/>
      <c r="N29" s="6989" t="s">
        <v>3800</v>
      </c>
      <c r="O29" s="7475"/>
      <c r="P29" s="7475"/>
      <c r="Q29" s="7488"/>
    </row>
    <row r="30" spans="1:17" x14ac:dyDescent="0.25">
      <c r="A30" s="5851"/>
      <c r="B30" s="7023" t="s">
        <v>3789</v>
      </c>
      <c r="C30" s="7456"/>
      <c r="D30" s="7023" t="s">
        <v>2391</v>
      </c>
      <c r="E30" s="7456"/>
      <c r="F30" s="7023" t="s">
        <v>3789</v>
      </c>
      <c r="G30" s="7456"/>
      <c r="H30" s="7023" t="s">
        <v>2391</v>
      </c>
      <c r="I30" s="7456"/>
      <c r="J30" s="7023" t="s">
        <v>3789</v>
      </c>
      <c r="K30" s="7456"/>
      <c r="L30" s="7023" t="s">
        <v>2391</v>
      </c>
      <c r="M30" s="7456"/>
      <c r="N30" s="7023" t="s">
        <v>3789</v>
      </c>
      <c r="O30" s="7456"/>
      <c r="P30" s="7023" t="s">
        <v>2391</v>
      </c>
      <c r="Q30" s="7456"/>
    </row>
    <row r="31" spans="1:17" x14ac:dyDescent="0.25">
      <c r="A31" s="6471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8" t="s">
        <v>3804</v>
      </c>
      <c r="B45" s="7417" t="s">
        <v>3805</v>
      </c>
      <c r="C45" s="7417"/>
      <c r="D45" s="7417"/>
      <c r="E45" s="7417"/>
      <c r="F45" s="7417" t="s">
        <v>3806</v>
      </c>
      <c r="G45" s="7417"/>
      <c r="H45" s="7417"/>
      <c r="I45" s="7417"/>
      <c r="J45" s="7417" t="s">
        <v>4395</v>
      </c>
      <c r="K45" s="7417"/>
      <c r="L45" s="7417"/>
      <c r="M45" s="6989"/>
      <c r="N45" s="7417" t="s">
        <v>3807</v>
      </c>
      <c r="O45" s="7417"/>
      <c r="P45" s="7417"/>
      <c r="Q45" s="7417"/>
      <c r="R45" s="7488" t="s">
        <v>3808</v>
      </c>
      <c r="S45" s="7417"/>
      <c r="T45" s="7417"/>
      <c r="U45" s="7417"/>
    </row>
    <row r="46" spans="1:21" x14ac:dyDescent="0.25">
      <c r="A46" s="7508"/>
      <c r="B46" s="7023" t="s">
        <v>3789</v>
      </c>
      <c r="C46" s="7456"/>
      <c r="D46" s="7023" t="s">
        <v>2391</v>
      </c>
      <c r="E46" s="7456"/>
      <c r="F46" s="7023" t="s">
        <v>3789</v>
      </c>
      <c r="G46" s="7456"/>
      <c r="H46" s="7023" t="s">
        <v>2391</v>
      </c>
      <c r="I46" s="7456"/>
      <c r="J46" s="7023" t="s">
        <v>3789</v>
      </c>
      <c r="K46" s="7456"/>
      <c r="L46" s="7023" t="s">
        <v>2391</v>
      </c>
      <c r="M46" s="7456"/>
      <c r="N46" s="7023" t="s">
        <v>3789</v>
      </c>
      <c r="O46" s="7456"/>
      <c r="P46" s="7023" t="s">
        <v>2391</v>
      </c>
      <c r="Q46" s="7456"/>
      <c r="R46" s="7023" t="s">
        <v>3789</v>
      </c>
      <c r="S46" s="7456"/>
      <c r="T46" s="7023" t="s">
        <v>2391</v>
      </c>
      <c r="U46" s="7456"/>
    </row>
    <row r="47" spans="1:21" x14ac:dyDescent="0.25">
      <c r="A47" s="7508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8" t="s">
        <v>3814</v>
      </c>
      <c r="B54" s="6989" t="s">
        <v>3815</v>
      </c>
      <c r="C54" s="7475"/>
      <c r="D54" s="7475"/>
      <c r="E54" s="7488"/>
      <c r="F54" s="6989" t="s">
        <v>3816</v>
      </c>
      <c r="G54" s="7475"/>
      <c r="H54" s="7475"/>
      <c r="I54" s="7488"/>
      <c r="J54" s="6989" t="s">
        <v>3817</v>
      </c>
      <c r="K54" s="7475"/>
      <c r="L54" s="7475"/>
      <c r="M54" s="7488"/>
      <c r="N54" s="7488" t="s">
        <v>3818</v>
      </c>
      <c r="O54" s="7417"/>
      <c r="P54" s="7417"/>
      <c r="Q54" s="7417"/>
    </row>
    <row r="55" spans="1:21" x14ac:dyDescent="0.25">
      <c r="A55" s="7508"/>
      <c r="B55" s="7023" t="s">
        <v>3789</v>
      </c>
      <c r="C55" s="7456"/>
      <c r="D55" s="7023" t="s">
        <v>2391</v>
      </c>
      <c r="E55" s="7456"/>
      <c r="F55" s="7023" t="s">
        <v>3789</v>
      </c>
      <c r="G55" s="7456"/>
      <c r="H55" s="7023" t="s">
        <v>2391</v>
      </c>
      <c r="I55" s="7456"/>
      <c r="J55" s="7023" t="s">
        <v>3789</v>
      </c>
      <c r="K55" s="7456"/>
      <c r="L55" s="7023" t="s">
        <v>2391</v>
      </c>
      <c r="M55" s="7456"/>
      <c r="N55" s="7023" t="s">
        <v>3789</v>
      </c>
      <c r="O55" s="7456"/>
      <c r="P55" s="7023" t="s">
        <v>2391</v>
      </c>
      <c r="Q55" s="7456"/>
    </row>
    <row r="56" spans="1:21" x14ac:dyDescent="0.25">
      <c r="A56" s="7508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1" t="s">
        <v>3825</v>
      </c>
      <c r="B65" s="7417" t="s">
        <v>4396</v>
      </c>
      <c r="C65" s="7417"/>
      <c r="D65" s="7417"/>
      <c r="E65" s="7417"/>
      <c r="F65" s="6518" t="s">
        <v>3826</v>
      </c>
      <c r="G65" s="7400" t="s">
        <v>3827</v>
      </c>
    </row>
    <row r="66" spans="1:9" x14ac:dyDescent="0.25">
      <c r="A66" s="7501"/>
      <c r="B66" s="7023" t="s">
        <v>3789</v>
      </c>
      <c r="C66" s="7456"/>
      <c r="D66" s="7023" t="s">
        <v>2391</v>
      </c>
      <c r="E66" s="7456"/>
      <c r="F66" s="5759"/>
      <c r="G66" s="5851"/>
    </row>
    <row r="67" spans="1:9" ht="22.5" customHeight="1" x14ac:dyDescent="0.25">
      <c r="A67" s="7501"/>
      <c r="B67" s="1314" t="s">
        <v>58</v>
      </c>
      <c r="C67" s="1439" t="s">
        <v>59</v>
      </c>
      <c r="D67" s="1314" t="s">
        <v>58</v>
      </c>
      <c r="E67" s="1439" t="s">
        <v>59</v>
      </c>
      <c r="F67" s="6687"/>
      <c r="G67" s="6471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2" t="s">
        <v>3831</v>
      </c>
      <c r="B74" s="7417" t="s">
        <v>3832</v>
      </c>
      <c r="C74" s="7417"/>
      <c r="D74" s="7417"/>
      <c r="E74" s="7417"/>
      <c r="F74" s="7417" t="s">
        <v>3833</v>
      </c>
      <c r="G74" s="7417"/>
      <c r="H74" s="7417"/>
      <c r="I74" s="7417"/>
    </row>
    <row r="75" spans="1:9" x14ac:dyDescent="0.25">
      <c r="A75" s="7503"/>
      <c r="B75" s="7023" t="s">
        <v>3789</v>
      </c>
      <c r="C75" s="7456"/>
      <c r="D75" s="7023" t="s">
        <v>2391</v>
      </c>
      <c r="E75" s="7456"/>
      <c r="F75" s="7023" t="s">
        <v>3789</v>
      </c>
      <c r="G75" s="7456"/>
      <c r="H75" s="7023" t="s">
        <v>2391</v>
      </c>
      <c r="I75" s="7456"/>
    </row>
    <row r="76" spans="1:9" x14ac:dyDescent="0.25">
      <c r="A76" s="7504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79" t="s">
        <v>3838</v>
      </c>
      <c r="B82" s="7488" t="s">
        <v>77</v>
      </c>
      <c r="C82" s="7402" t="s">
        <v>4397</v>
      </c>
      <c r="D82" s="7403"/>
      <c r="E82" s="6518"/>
    </row>
    <row r="83" spans="1:7" ht="11.25" customHeight="1" x14ac:dyDescent="0.25">
      <c r="A83" s="7480"/>
      <c r="B83" s="7488"/>
      <c r="C83" s="6466"/>
      <c r="D83" s="6467"/>
      <c r="E83" s="6687"/>
    </row>
    <row r="84" spans="1:7" ht="21" x14ac:dyDescent="0.25">
      <c r="A84" s="7481"/>
      <c r="B84" s="6518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79" t="s">
        <v>3842</v>
      </c>
      <c r="B88" s="7505" t="s">
        <v>77</v>
      </c>
      <c r="C88" s="6989" t="s">
        <v>4398</v>
      </c>
      <c r="D88" s="6991"/>
      <c r="E88" s="7403" t="s">
        <v>4399</v>
      </c>
      <c r="F88" s="6518"/>
    </row>
    <row r="89" spans="1:7" x14ac:dyDescent="0.25">
      <c r="A89" s="7480"/>
      <c r="B89" s="7506"/>
      <c r="C89" s="7023" t="s">
        <v>2391</v>
      </c>
      <c r="D89" s="7071"/>
      <c r="E89" s="6467"/>
      <c r="F89" s="6687"/>
    </row>
    <row r="90" spans="1:7" ht="21" x14ac:dyDescent="0.25">
      <c r="A90" s="7481"/>
      <c r="B90" s="7507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79" t="s">
        <v>3847</v>
      </c>
      <c r="B94" s="7400" t="s">
        <v>77</v>
      </c>
      <c r="C94" s="6989" t="s">
        <v>4400</v>
      </c>
      <c r="D94" s="7488"/>
    </row>
    <row r="95" spans="1:7" x14ac:dyDescent="0.25">
      <c r="A95" s="7480"/>
      <c r="B95" s="5851"/>
      <c r="C95" s="7023" t="s">
        <v>2391</v>
      </c>
      <c r="D95" s="7456"/>
    </row>
    <row r="96" spans="1:7" x14ac:dyDescent="0.25">
      <c r="A96" s="7481"/>
      <c r="B96" s="6471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79" t="s">
        <v>3851</v>
      </c>
      <c r="B100" s="7417" t="s">
        <v>3852</v>
      </c>
      <c r="C100" s="7417"/>
      <c r="D100" s="7417"/>
      <c r="E100" s="7417"/>
    </row>
    <row r="101" spans="1:9" x14ac:dyDescent="0.25">
      <c r="A101" s="7480"/>
      <c r="B101" s="7023" t="s">
        <v>3789</v>
      </c>
      <c r="C101" s="7456"/>
      <c r="D101" s="7023" t="s">
        <v>2391</v>
      </c>
      <c r="E101" s="7456"/>
    </row>
    <row r="102" spans="1:9" x14ac:dyDescent="0.25">
      <c r="A102" s="7481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79" t="s">
        <v>3856</v>
      </c>
      <c r="B108" s="7411" t="s">
        <v>192</v>
      </c>
      <c r="C108" s="7488" t="s">
        <v>3857</v>
      </c>
      <c r="D108" s="7417"/>
      <c r="E108" s="7417"/>
      <c r="F108" s="7417"/>
      <c r="G108" s="7417"/>
    </row>
    <row r="109" spans="1:9" x14ac:dyDescent="0.25">
      <c r="A109" s="7480"/>
      <c r="B109" s="6082"/>
      <c r="C109" s="7023" t="s">
        <v>3789</v>
      </c>
      <c r="D109" s="7456"/>
      <c r="E109" s="7023" t="s">
        <v>2391</v>
      </c>
      <c r="F109" s="7456"/>
      <c r="G109" s="7400" t="s">
        <v>3858</v>
      </c>
    </row>
    <row r="110" spans="1:9" x14ac:dyDescent="0.25">
      <c r="A110" s="7481"/>
      <c r="B110" s="646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71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11" t="s">
        <v>3864</v>
      </c>
      <c r="B116" s="6989" t="s">
        <v>3865</v>
      </c>
      <c r="C116" s="7475"/>
      <c r="D116" s="7475"/>
      <c r="E116" s="7488"/>
      <c r="F116" s="6989" t="s">
        <v>3866</v>
      </c>
      <c r="G116" s="7475"/>
      <c r="H116" s="7475"/>
      <c r="I116" s="7488"/>
      <c r="K116" s="53"/>
      <c r="L116" s="167"/>
    </row>
    <row r="117" spans="1:12" x14ac:dyDescent="0.25">
      <c r="A117" s="6082"/>
      <c r="B117" s="7023" t="s">
        <v>3789</v>
      </c>
      <c r="C117" s="7456"/>
      <c r="D117" s="7023" t="s">
        <v>2391</v>
      </c>
      <c r="E117" s="7456"/>
      <c r="F117" s="7023" t="s">
        <v>3789</v>
      </c>
      <c r="G117" s="7456"/>
      <c r="H117" s="7023" t="s">
        <v>2391</v>
      </c>
      <c r="I117" s="7456"/>
    </row>
    <row r="118" spans="1:12" x14ac:dyDescent="0.25">
      <c r="A118" s="646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11" t="s">
        <v>3869</v>
      </c>
      <c r="B122" s="7400" t="s">
        <v>3870</v>
      </c>
      <c r="C122" s="7417"/>
      <c r="D122" s="7417" t="s">
        <v>3871</v>
      </c>
      <c r="E122" s="7417"/>
      <c r="F122" s="7417"/>
      <c r="G122" s="9"/>
      <c r="H122" s="9"/>
      <c r="I122" s="9"/>
    </row>
    <row r="123" spans="1:12" x14ac:dyDescent="0.25">
      <c r="A123" s="6482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LAUTARO (09108)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ENERO (01)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19" t="s">
        <v>3876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66" t="s">
        <v>3877</v>
      </c>
      <c r="B8" s="7266"/>
      <c r="C8" s="7266"/>
      <c r="D8" s="7266"/>
      <c r="E8" s="7266"/>
      <c r="F8" s="7266"/>
      <c r="G8" s="7266"/>
      <c r="H8" s="7266"/>
      <c r="I8" s="7266"/>
      <c r="J8" s="7266"/>
      <c r="K8" s="51"/>
    </row>
    <row r="9" spans="1:90" ht="20.100000000000001" customHeight="1" x14ac:dyDescent="0.25">
      <c r="A9" s="7518" t="s">
        <v>3878</v>
      </c>
      <c r="B9" s="7454"/>
      <c r="C9" s="7518" t="s">
        <v>77</v>
      </c>
      <c r="D9" s="7518"/>
      <c r="E9" s="7454"/>
      <c r="F9" s="7519" t="s">
        <v>101</v>
      </c>
      <c r="G9" s="7520"/>
      <c r="H9" s="7520"/>
      <c r="I9" s="7520"/>
      <c r="J9" s="7520"/>
      <c r="K9" s="7520"/>
      <c r="L9" s="7520"/>
      <c r="M9" s="7520"/>
      <c r="N9" s="7520"/>
      <c r="O9" s="7520"/>
      <c r="P9" s="7520"/>
      <c r="Q9" s="7520"/>
      <c r="R9" s="7520"/>
      <c r="S9" s="7520"/>
      <c r="T9" s="7520"/>
      <c r="U9" s="7520"/>
      <c r="V9" s="7520"/>
      <c r="W9" s="7520"/>
      <c r="X9" s="7520"/>
      <c r="Y9" s="7520"/>
      <c r="Z9" s="7520"/>
      <c r="AA9" s="7520"/>
      <c r="AB9" s="7520"/>
      <c r="AC9" s="7520"/>
      <c r="AD9" s="7520"/>
      <c r="AE9" s="7520"/>
      <c r="AF9" s="7520"/>
      <c r="AG9" s="7520"/>
      <c r="AH9" s="7520"/>
      <c r="AI9" s="7520"/>
      <c r="AJ9" s="7520"/>
      <c r="AK9" s="7520"/>
      <c r="AL9" s="7520"/>
      <c r="AM9" s="7520"/>
      <c r="AN9" s="7530" t="s">
        <v>3879</v>
      </c>
      <c r="AO9" s="7533" t="s">
        <v>597</v>
      </c>
      <c r="AP9" s="7533" t="s">
        <v>36</v>
      </c>
      <c r="AQ9" s="7533" t="s">
        <v>37</v>
      </c>
      <c r="AR9" s="7539" t="s">
        <v>34</v>
      </c>
      <c r="AS9" s="7530" t="s">
        <v>3880</v>
      </c>
      <c r="AT9" s="7539" t="s">
        <v>1265</v>
      </c>
      <c r="AU9" s="7530" t="s">
        <v>2937</v>
      </c>
      <c r="AV9" s="7533" t="s">
        <v>3881</v>
      </c>
      <c r="AW9" s="7536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01"/>
      <c r="B10" s="6123"/>
      <c r="C10" s="7109"/>
      <c r="D10" s="7109"/>
      <c r="E10" s="6910"/>
      <c r="F10" s="7519" t="s">
        <v>103</v>
      </c>
      <c r="G10" s="7523"/>
      <c r="H10" s="7520" t="s">
        <v>42</v>
      </c>
      <c r="I10" s="7523"/>
      <c r="J10" s="7520" t="s">
        <v>3883</v>
      </c>
      <c r="K10" s="7523"/>
      <c r="L10" s="7519" t="s">
        <v>44</v>
      </c>
      <c r="M10" s="7523"/>
      <c r="N10" s="7106" t="s">
        <v>45</v>
      </c>
      <c r="O10" s="7473"/>
      <c r="P10" s="7106" t="s">
        <v>46</v>
      </c>
      <c r="Q10" s="7473"/>
      <c r="R10" s="7106" t="s">
        <v>47</v>
      </c>
      <c r="S10" s="7473"/>
      <c r="T10" s="7106" t="s">
        <v>48</v>
      </c>
      <c r="U10" s="7473"/>
      <c r="V10" s="7106" t="s">
        <v>49</v>
      </c>
      <c r="W10" s="7473"/>
      <c r="X10" s="7106" t="s">
        <v>50</v>
      </c>
      <c r="Y10" s="7473"/>
      <c r="Z10" s="7106" t="s">
        <v>51</v>
      </c>
      <c r="AA10" s="7473"/>
      <c r="AB10" s="7106" t="s">
        <v>52</v>
      </c>
      <c r="AC10" s="7473"/>
      <c r="AD10" s="7106" t="s">
        <v>53</v>
      </c>
      <c r="AE10" s="7473"/>
      <c r="AF10" s="7106" t="s">
        <v>54</v>
      </c>
      <c r="AG10" s="7473"/>
      <c r="AH10" s="7106" t="s">
        <v>55</v>
      </c>
      <c r="AI10" s="7473"/>
      <c r="AJ10" s="7106" t="s">
        <v>56</v>
      </c>
      <c r="AK10" s="7473"/>
      <c r="AL10" s="7106" t="s">
        <v>476</v>
      </c>
      <c r="AM10" s="7472"/>
      <c r="AN10" s="7531"/>
      <c r="AO10" s="7534"/>
      <c r="AP10" s="7534"/>
      <c r="AQ10" s="7534"/>
      <c r="AR10" s="7540"/>
      <c r="AS10" s="7531"/>
      <c r="AT10" s="7540"/>
      <c r="AU10" s="7531"/>
      <c r="AV10" s="7534"/>
      <c r="AW10" s="753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09"/>
      <c r="B11" s="691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32"/>
      <c r="AO11" s="7535"/>
      <c r="AP11" s="7535"/>
      <c r="AQ11" s="7535"/>
      <c r="AR11" s="7541"/>
      <c r="AS11" s="7532"/>
      <c r="AT11" s="7541"/>
      <c r="AU11" s="7532"/>
      <c r="AV11" s="7535"/>
      <c r="AW11" s="7538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7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8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44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10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10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10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10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10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10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10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10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10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10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10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10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29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9" t="s">
        <v>77</v>
      </c>
      <c r="B28" s="7523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12" t="s">
        <v>3901</v>
      </c>
      <c r="B29" s="7512"/>
      <c r="C29" s="7512"/>
      <c r="D29" s="7512"/>
      <c r="E29" s="7512"/>
      <c r="F29" s="7512"/>
      <c r="G29" s="7512"/>
      <c r="H29" s="7512"/>
      <c r="I29" s="7512"/>
      <c r="J29" s="7512"/>
      <c r="K29" s="7512"/>
      <c r="L29" s="7512"/>
    </row>
    <row r="30" spans="1:90" s="19" customFormat="1" ht="15" customHeight="1" x14ac:dyDescent="0.15">
      <c r="A30" s="7430" t="s">
        <v>3902</v>
      </c>
      <c r="B30" s="7430" t="s">
        <v>77</v>
      </c>
      <c r="C30" s="7524" t="s">
        <v>3885</v>
      </c>
      <c r="D30" s="6506" t="s">
        <v>3886</v>
      </c>
      <c r="E30" s="7526" t="s">
        <v>3887</v>
      </c>
      <c r="F30" s="7519" t="s">
        <v>3903</v>
      </c>
      <c r="G30" s="7520"/>
      <c r="H30" s="7520"/>
      <c r="I30" s="7520"/>
      <c r="J30" s="7520"/>
      <c r="K30" s="7520"/>
      <c r="L30" s="7520"/>
      <c r="M30" s="7520"/>
      <c r="N30" s="7520"/>
      <c r="O30" s="7520"/>
      <c r="P30" s="7520"/>
      <c r="Q30" s="7520"/>
      <c r="R30" s="7520"/>
      <c r="S30" s="7520"/>
      <c r="T30" s="7520"/>
      <c r="U30" s="7520"/>
      <c r="V30" s="7520"/>
      <c r="W30" s="7520"/>
      <c r="X30" s="7520"/>
      <c r="Y30" s="7520"/>
      <c r="Z30" s="7520"/>
      <c r="AA30" s="7520"/>
      <c r="AB30" s="7520"/>
      <c r="AC30" s="7520"/>
      <c r="AD30" s="7520"/>
      <c r="AE30" s="7520"/>
      <c r="AF30" s="7523"/>
    </row>
    <row r="31" spans="1:90" ht="42" x14ac:dyDescent="0.25">
      <c r="A31" s="6917"/>
      <c r="B31" s="6917"/>
      <c r="C31" s="7525"/>
      <c r="D31" s="6508"/>
      <c r="E31" s="5936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12" t="s">
        <v>3929</v>
      </c>
      <c r="B47" s="7512"/>
      <c r="C47" s="7512"/>
      <c r="D47" s="7512"/>
      <c r="E47" s="7512"/>
      <c r="F47" s="7512"/>
      <c r="G47" s="7512"/>
      <c r="H47" s="7512"/>
      <c r="I47" s="7512"/>
      <c r="J47" s="7512"/>
      <c r="K47" s="7512"/>
      <c r="L47" s="7512"/>
      <c r="M47" s="7512"/>
    </row>
    <row r="48" spans="1:32" s="19" customFormat="1" ht="15" customHeight="1" x14ac:dyDescent="0.15">
      <c r="A48" s="7454" t="s">
        <v>3930</v>
      </c>
      <c r="B48" s="7430" t="s">
        <v>77</v>
      </c>
      <c r="C48" s="7524" t="s">
        <v>3885</v>
      </c>
      <c r="D48" s="6506" t="s">
        <v>3886</v>
      </c>
      <c r="E48" s="7526" t="s">
        <v>3887</v>
      </c>
      <c r="F48" s="7519" t="s">
        <v>3903</v>
      </c>
      <c r="G48" s="7520"/>
      <c r="H48" s="7520"/>
      <c r="I48" s="7520"/>
      <c r="J48" s="7520"/>
      <c r="K48" s="7520"/>
      <c r="L48" s="7520"/>
      <c r="M48" s="7520"/>
      <c r="N48" s="7520"/>
      <c r="O48" s="7520"/>
      <c r="P48" s="7520"/>
      <c r="Q48" s="7520"/>
      <c r="R48" s="7520"/>
      <c r="S48" s="7520"/>
      <c r="T48" s="7520"/>
      <c r="U48" s="7520"/>
      <c r="V48" s="7520"/>
      <c r="W48" s="7520"/>
      <c r="X48" s="7520"/>
      <c r="Y48" s="7520"/>
      <c r="Z48" s="7520"/>
      <c r="AA48" s="7520"/>
      <c r="AB48" s="7520"/>
      <c r="AC48" s="7520"/>
      <c r="AD48" s="7520"/>
      <c r="AE48" s="7520"/>
      <c r="AF48" s="7523"/>
    </row>
    <row r="49" spans="1:32" s="19" customFormat="1" ht="42" customHeight="1" x14ac:dyDescent="0.15">
      <c r="A49" s="6910"/>
      <c r="B49" s="6917"/>
      <c r="C49" s="7525"/>
      <c r="D49" s="6508"/>
      <c r="E49" s="5936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12" t="s">
        <v>3948</v>
      </c>
      <c r="B67" s="7512"/>
      <c r="C67" s="7512"/>
      <c r="D67" s="7512"/>
      <c r="E67" s="7512"/>
      <c r="F67" s="7512"/>
      <c r="G67" s="7512"/>
      <c r="H67" s="7512"/>
      <c r="I67" s="7512"/>
      <c r="J67" s="7512"/>
      <c r="K67" s="7512"/>
      <c r="L67" s="7512"/>
      <c r="M67" s="7512"/>
    </row>
    <row r="68" spans="1:90" s="19" customFormat="1" ht="18.95" customHeight="1" x14ac:dyDescent="0.15">
      <c r="A68" s="7454" t="s">
        <v>3949</v>
      </c>
      <c r="B68" s="7515" t="s">
        <v>3950</v>
      </c>
      <c r="C68" s="7518" t="s">
        <v>3951</v>
      </c>
      <c r="D68" s="7518"/>
      <c r="E68" s="7454"/>
      <c r="F68" s="7519" t="s">
        <v>101</v>
      </c>
      <c r="G68" s="7520"/>
      <c r="H68" s="7520"/>
      <c r="I68" s="7520"/>
      <c r="J68" s="7520"/>
      <c r="K68" s="7520"/>
      <c r="L68" s="7520"/>
      <c r="M68" s="7521"/>
      <c r="N68" s="7522" t="s">
        <v>2937</v>
      </c>
      <c r="O68" s="6506" t="s">
        <v>3952</v>
      </c>
      <c r="P68" s="6506" t="s">
        <v>3882</v>
      </c>
      <c r="Q68" s="6506" t="s">
        <v>597</v>
      </c>
      <c r="R68" s="6506" t="s">
        <v>36</v>
      </c>
      <c r="S68" s="6506" t="s">
        <v>37</v>
      </c>
      <c r="T68" s="7454" t="s">
        <v>34</v>
      </c>
    </row>
    <row r="69" spans="1:90" s="19" customFormat="1" ht="15" customHeight="1" x14ac:dyDescent="0.15">
      <c r="A69" s="6123"/>
      <c r="B69" s="7516"/>
      <c r="C69" s="6201"/>
      <c r="D69" s="6201"/>
      <c r="E69" s="6123"/>
      <c r="F69" s="7519" t="s">
        <v>3953</v>
      </c>
      <c r="G69" s="7523"/>
      <c r="H69" s="7519" t="s">
        <v>1177</v>
      </c>
      <c r="I69" s="7523"/>
      <c r="J69" s="7519" t="s">
        <v>3954</v>
      </c>
      <c r="K69" s="7523"/>
      <c r="L69" s="7519" t="s">
        <v>664</v>
      </c>
      <c r="M69" s="7521"/>
      <c r="N69" s="6780"/>
      <c r="O69" s="6507"/>
      <c r="P69" s="6507"/>
      <c r="Q69" s="6507"/>
      <c r="R69" s="6507"/>
      <c r="S69" s="6507"/>
      <c r="T69" s="6123"/>
    </row>
    <row r="70" spans="1:90" s="19" customFormat="1" ht="21.75" customHeight="1" x14ac:dyDescent="0.15">
      <c r="A70" s="6910"/>
      <c r="B70" s="751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5904"/>
      <c r="O70" s="6508"/>
      <c r="P70" s="6508"/>
      <c r="Q70" s="6508"/>
      <c r="R70" s="6508"/>
      <c r="S70" s="6508"/>
      <c r="T70" s="691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12" t="s">
        <v>3960</v>
      </c>
      <c r="B86" s="7512"/>
      <c r="C86" s="7512"/>
      <c r="D86" s="7512"/>
      <c r="E86" s="7512"/>
      <c r="F86" s="7512"/>
    </row>
    <row r="87" spans="1:90" s="19" customFormat="1" ht="15" customHeight="1" x14ac:dyDescent="0.15">
      <c r="A87" s="7454" t="s">
        <v>3399</v>
      </c>
      <c r="B87" s="7513" t="s">
        <v>192</v>
      </c>
      <c r="C87" s="7023" t="s">
        <v>29</v>
      </c>
      <c r="D87" s="7474"/>
      <c r="E87" s="7474"/>
      <c r="F87" s="7474"/>
      <c r="G87" s="7474"/>
      <c r="H87" s="7474"/>
      <c r="I87" s="7474"/>
      <c r="J87" s="7474"/>
      <c r="K87" s="7474"/>
      <c r="L87" s="7474"/>
      <c r="M87" s="7474"/>
      <c r="N87" s="7474"/>
      <c r="O87" s="7474"/>
      <c r="P87" s="7474"/>
      <c r="Q87" s="7474"/>
      <c r="R87" s="7474"/>
      <c r="S87" s="7456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910"/>
      <c r="B88" s="7514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69" zoomScaleNormal="100" workbookViewId="0">
      <selection activeCell="F177" sqref="F177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LAUTARO (09108)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</row>
    <row r="4" spans="1:94" x14ac:dyDescent="0.15">
      <c r="A4" s="50" t="str">
        <f>CONCATENATE("MES: ",NOMBRE!B6, " (",NOMBRE!C6,NOMBRE!D6,")")</f>
        <v>MES: ENERO (01)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115" t="s">
        <v>3962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</row>
    <row r="8" spans="1:94" s="160" customFormat="1" ht="18" customHeight="1" x14ac:dyDescent="0.25">
      <c r="A8" s="7607" t="s">
        <v>3963</v>
      </c>
      <c r="B8" s="7566"/>
      <c r="C8" s="7566"/>
    </row>
    <row r="9" spans="1:94" s="161" customFormat="1" ht="15" customHeight="1" x14ac:dyDescent="0.25">
      <c r="A9" s="7608" t="s">
        <v>27</v>
      </c>
      <c r="B9" s="7597" t="s">
        <v>77</v>
      </c>
      <c r="C9" s="7609" t="s">
        <v>29</v>
      </c>
      <c r="D9" s="7610"/>
      <c r="E9" s="7610"/>
      <c r="F9" s="7610"/>
      <c r="G9" s="7610"/>
      <c r="H9" s="7610"/>
      <c r="I9" s="7610"/>
      <c r="J9" s="7610"/>
      <c r="K9" s="7610"/>
      <c r="L9" s="7610"/>
      <c r="M9" s="7610"/>
      <c r="N9" s="7610"/>
      <c r="O9" s="7610"/>
      <c r="P9" s="7610"/>
      <c r="Q9" s="7610"/>
      <c r="R9" s="7610"/>
      <c r="S9" s="7611"/>
      <c r="T9" s="7591" t="s">
        <v>3964</v>
      </c>
      <c r="U9" s="7592"/>
      <c r="V9" s="7454" t="s">
        <v>1575</v>
      </c>
      <c r="W9" s="7454" t="s">
        <v>1576</v>
      </c>
      <c r="X9" s="6518" t="s">
        <v>36</v>
      </c>
      <c r="Y9" s="7564" t="s">
        <v>37</v>
      </c>
      <c r="Z9" s="7564" t="s">
        <v>3965</v>
      </c>
    </row>
    <row r="10" spans="1:94" s="161" customFormat="1" ht="39" customHeight="1" x14ac:dyDescent="0.25">
      <c r="A10" s="7608"/>
      <c r="B10" s="7599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910"/>
      <c r="W10" s="6910"/>
      <c r="X10" s="6687"/>
      <c r="Y10" s="6471"/>
      <c r="Z10" s="6471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8</v>
      </c>
      <c r="C12" s="1494"/>
      <c r="D12" s="1495"/>
      <c r="E12" s="1502"/>
      <c r="F12" s="1495"/>
      <c r="G12" s="1495"/>
      <c r="H12" s="1495"/>
      <c r="I12" s="1495">
        <v>3</v>
      </c>
      <c r="J12" s="1495">
        <v>1</v>
      </c>
      <c r="K12" s="1495">
        <v>2</v>
      </c>
      <c r="L12" s="1495">
        <v>1</v>
      </c>
      <c r="M12" s="1495">
        <v>1</v>
      </c>
      <c r="N12" s="1495"/>
      <c r="O12" s="1495"/>
      <c r="P12" s="1495"/>
      <c r="Q12" s="1495"/>
      <c r="R12" s="1495"/>
      <c r="S12" s="1503"/>
      <c r="T12" s="1504">
        <v>1</v>
      </c>
      <c r="U12" s="1505">
        <v>7</v>
      </c>
      <c r="V12" s="1506">
        <v>0</v>
      </c>
      <c r="W12" s="1506">
        <v>0</v>
      </c>
      <c r="X12" s="1506">
        <v>2</v>
      </c>
      <c r="Y12" s="1506">
        <v>0</v>
      </c>
      <c r="Z12" s="1506">
        <v>0</v>
      </c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8</v>
      </c>
      <c r="C13" s="1507"/>
      <c r="D13" s="1508"/>
      <c r="E13" s="1502"/>
      <c r="F13" s="1495"/>
      <c r="G13" s="1495">
        <v>1</v>
      </c>
      <c r="H13" s="1495">
        <v>1</v>
      </c>
      <c r="I13" s="1495">
        <v>1</v>
      </c>
      <c r="J13" s="1495"/>
      <c r="K13" s="1495"/>
      <c r="L13" s="1495"/>
      <c r="M13" s="1495">
        <v>1</v>
      </c>
      <c r="N13" s="1495"/>
      <c r="O13" s="1495">
        <v>2</v>
      </c>
      <c r="P13" s="1495">
        <v>1</v>
      </c>
      <c r="Q13" s="1495">
        <v>1</v>
      </c>
      <c r="R13" s="1495"/>
      <c r="S13" s="1503"/>
      <c r="T13" s="1504"/>
      <c r="U13" s="1505">
        <v>8</v>
      </c>
      <c r="V13" s="1506">
        <v>0</v>
      </c>
      <c r="W13" s="1506">
        <v>0</v>
      </c>
      <c r="X13" s="1506">
        <v>1</v>
      </c>
      <c r="Y13" s="1506">
        <v>0</v>
      </c>
      <c r="Z13" s="1506">
        <v>0</v>
      </c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16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1</v>
      </c>
      <c r="H16" s="1513">
        <f t="shared" si="7"/>
        <v>1</v>
      </c>
      <c r="I16" s="1513">
        <f t="shared" si="7"/>
        <v>4</v>
      </c>
      <c r="J16" s="1513">
        <f t="shared" si="7"/>
        <v>1</v>
      </c>
      <c r="K16" s="1513">
        <f t="shared" si="7"/>
        <v>2</v>
      </c>
      <c r="L16" s="1513">
        <f t="shared" si="7"/>
        <v>1</v>
      </c>
      <c r="M16" s="1513">
        <f t="shared" si="7"/>
        <v>2</v>
      </c>
      <c r="N16" s="1513">
        <f t="shared" si="7"/>
        <v>0</v>
      </c>
      <c r="O16" s="1513">
        <f t="shared" si="7"/>
        <v>2</v>
      </c>
      <c r="P16" s="1513">
        <f t="shared" si="7"/>
        <v>1</v>
      </c>
      <c r="Q16" s="1513">
        <f t="shared" si="7"/>
        <v>1</v>
      </c>
      <c r="R16" s="1513">
        <f t="shared" si="7"/>
        <v>0</v>
      </c>
      <c r="S16" s="1514">
        <f t="shared" si="7"/>
        <v>0</v>
      </c>
      <c r="T16" s="1510">
        <f t="shared" si="7"/>
        <v>1</v>
      </c>
      <c r="U16" s="1515">
        <f t="shared" si="7"/>
        <v>15</v>
      </c>
      <c r="V16" s="1516">
        <f t="shared" si="7"/>
        <v>0</v>
      </c>
      <c r="W16" s="1516">
        <f t="shared" si="7"/>
        <v>0</v>
      </c>
      <c r="X16" s="1516">
        <f t="shared" si="7"/>
        <v>3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612" t="s">
        <v>4401</v>
      </c>
      <c r="B17" s="7571"/>
      <c r="C17" s="7571"/>
      <c r="D17" s="7571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26</v>
      </c>
      <c r="C19" s="5302"/>
      <c r="D19" s="5303"/>
      <c r="E19" s="5304">
        <v>26</v>
      </c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121</v>
      </c>
      <c r="C20" s="5306"/>
      <c r="D20" s="5307"/>
      <c r="E20" s="5308">
        <v>121</v>
      </c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1</v>
      </c>
      <c r="C21" s="5306"/>
      <c r="D21" s="5307"/>
      <c r="E21" s="5308">
        <v>1</v>
      </c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4</v>
      </c>
      <c r="C22" s="5306"/>
      <c r="D22" s="5307"/>
      <c r="E22" s="5308">
        <v>4</v>
      </c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152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152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607" t="s">
        <v>3972</v>
      </c>
      <c r="B25" s="7566"/>
      <c r="C25" s="7566"/>
      <c r="D25" s="7566"/>
      <c r="E25" s="7566"/>
      <c r="F25" s="7566"/>
      <c r="G25" s="7566"/>
      <c r="H25" s="7566"/>
      <c r="I25" s="7566"/>
      <c r="J25" s="7566"/>
      <c r="K25" s="7566"/>
      <c r="L25" s="7566"/>
    </row>
    <row r="26" spans="1:91" ht="25.5" customHeight="1" x14ac:dyDescent="0.25">
      <c r="A26" s="7597" t="s">
        <v>3973</v>
      </c>
      <c r="B26" s="7597" t="s">
        <v>77</v>
      </c>
      <c r="C26" s="7303" t="s">
        <v>29</v>
      </c>
      <c r="D26" s="7567"/>
      <c r="E26" s="7567"/>
      <c r="F26" s="7567"/>
      <c r="G26" s="7567"/>
      <c r="H26" s="7567"/>
      <c r="I26" s="7567"/>
      <c r="J26" s="7567"/>
      <c r="K26" s="7567"/>
      <c r="L26" s="7567"/>
      <c r="M26" s="7567"/>
      <c r="N26" s="7567"/>
      <c r="O26" s="7567"/>
      <c r="P26" s="7567"/>
      <c r="Q26" s="7567"/>
      <c r="R26" s="7567"/>
      <c r="S26" s="7568"/>
      <c r="T26" s="7591" t="s">
        <v>2409</v>
      </c>
      <c r="U26" s="7592"/>
      <c r="V26" s="7565" t="s">
        <v>36</v>
      </c>
      <c r="W26" s="7564" t="s">
        <v>37</v>
      </c>
      <c r="X26" s="6989" t="s">
        <v>3974</v>
      </c>
      <c r="Y26" s="748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99"/>
      <c r="B27" s="7599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69"/>
      <c r="W27" s="6471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26</v>
      </c>
      <c r="C28" s="1523"/>
      <c r="D28" s="1497"/>
      <c r="E28" s="1497">
        <v>3</v>
      </c>
      <c r="F28" s="1497"/>
      <c r="G28" s="1497"/>
      <c r="H28" s="1497">
        <v>2</v>
      </c>
      <c r="I28" s="1497">
        <v>3</v>
      </c>
      <c r="J28" s="1497">
        <v>1</v>
      </c>
      <c r="K28" s="1497">
        <v>2</v>
      </c>
      <c r="L28" s="1497">
        <v>2</v>
      </c>
      <c r="M28" s="1497">
        <v>2</v>
      </c>
      <c r="N28" s="1497">
        <v>1</v>
      </c>
      <c r="O28" s="1497">
        <v>2</v>
      </c>
      <c r="P28" s="1497">
        <v>4</v>
      </c>
      <c r="Q28" s="1497"/>
      <c r="R28" s="1497">
        <v>2</v>
      </c>
      <c r="S28" s="1498">
        <v>2</v>
      </c>
      <c r="T28" s="1523">
        <v>5</v>
      </c>
      <c r="U28" s="1500">
        <v>21</v>
      </c>
      <c r="V28" s="1501">
        <v>2</v>
      </c>
      <c r="W28" s="1499">
        <v>0</v>
      </c>
      <c r="X28" s="1523">
        <v>0</v>
      </c>
      <c r="Y28" s="1501">
        <v>26</v>
      </c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1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>
        <v>1</v>
      </c>
      <c r="T29" s="1525">
        <v>1</v>
      </c>
      <c r="U29" s="1526"/>
      <c r="V29" s="1527">
        <v>0</v>
      </c>
      <c r="W29" s="1528">
        <v>0</v>
      </c>
      <c r="X29" s="1525">
        <v>0</v>
      </c>
      <c r="Y29" s="1527">
        <v>1</v>
      </c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93" t="s">
        <v>3979</v>
      </c>
      <c r="B30" s="7593"/>
      <c r="C30" s="7593"/>
      <c r="D30" s="7593"/>
      <c r="E30" s="7593"/>
      <c r="F30" s="7593"/>
      <c r="G30" s="7593"/>
      <c r="H30" s="7593"/>
      <c r="I30" s="7593"/>
      <c r="J30" s="7593"/>
      <c r="K30" s="7593"/>
      <c r="L30" s="7593"/>
    </row>
    <row r="31" spans="1:91" s="160" customFormat="1" ht="17.100000000000001" customHeight="1" x14ac:dyDescent="0.25">
      <c r="A31" s="7566" t="s">
        <v>3980</v>
      </c>
      <c r="B31" s="7566"/>
      <c r="C31" s="7566"/>
      <c r="D31" s="7566"/>
      <c r="E31" s="7566"/>
      <c r="F31" s="7566"/>
      <c r="G31" s="7566"/>
      <c r="H31" s="7566"/>
      <c r="I31" s="7566"/>
      <c r="J31" s="7566"/>
      <c r="K31" s="7566"/>
      <c r="L31" s="7566"/>
    </row>
    <row r="32" spans="1:91" s="161" customFormat="1" ht="15" customHeight="1" x14ac:dyDescent="0.25">
      <c r="A32" s="7402" t="s">
        <v>3981</v>
      </c>
      <c r="B32" s="7597" t="s">
        <v>77</v>
      </c>
      <c r="C32" s="7600" t="s">
        <v>3982</v>
      </c>
      <c r="D32" s="7601"/>
      <c r="E32" s="7601"/>
      <c r="F32" s="7601"/>
      <c r="G32" s="7601"/>
      <c r="H32" s="7601"/>
      <c r="I32" s="7601"/>
      <c r="J32" s="7601"/>
      <c r="K32" s="7601"/>
      <c r="L32" s="7601"/>
      <c r="M32" s="7601"/>
      <c r="N32" s="7601"/>
      <c r="O32" s="7601"/>
      <c r="P32" s="7601"/>
      <c r="Q32" s="7601"/>
      <c r="R32" s="7601"/>
      <c r="S32" s="7601"/>
      <c r="T32" s="7601"/>
      <c r="U32" s="7602"/>
      <c r="V32" s="7603" t="s">
        <v>3983</v>
      </c>
      <c r="W32" s="7604"/>
      <c r="X32" s="7402" t="s">
        <v>3984</v>
      </c>
      <c r="Y32" s="6518"/>
      <c r="Z32" s="6989" t="s">
        <v>3985</v>
      </c>
      <c r="AA32" s="7475"/>
      <c r="AB32" s="7475"/>
      <c r="AC32" s="7475"/>
      <c r="AD32" s="7475"/>
      <c r="AE32" s="7475"/>
      <c r="AF32" s="7475"/>
      <c r="AG32" s="7475"/>
      <c r="AH32" s="7475"/>
      <c r="AI32" s="7488"/>
      <c r="AJ32" s="7499" t="s">
        <v>3986</v>
      </c>
      <c r="AK32" s="7403"/>
      <c r="AL32" s="6518"/>
      <c r="AM32" s="7564" t="s">
        <v>3987</v>
      </c>
      <c r="AN32" s="6518" t="s">
        <v>3988</v>
      </c>
      <c r="AO32" s="7564" t="s">
        <v>36</v>
      </c>
      <c r="AP32" s="6518" t="s">
        <v>37</v>
      </c>
      <c r="AQ32" s="6518" t="s">
        <v>3989</v>
      </c>
      <c r="AR32" s="7451" t="s">
        <v>1575</v>
      </c>
      <c r="AS32" s="7451" t="s">
        <v>1576</v>
      </c>
    </row>
    <row r="33" spans="1:95" s="161" customFormat="1" ht="15" customHeight="1" x14ac:dyDescent="0.25">
      <c r="A33" s="5945"/>
      <c r="B33" s="7598"/>
      <c r="C33" s="7303" t="s">
        <v>29</v>
      </c>
      <c r="D33" s="7567"/>
      <c r="E33" s="7567"/>
      <c r="F33" s="7567"/>
      <c r="G33" s="7567"/>
      <c r="H33" s="7567"/>
      <c r="I33" s="7567"/>
      <c r="J33" s="7567"/>
      <c r="K33" s="7567"/>
      <c r="L33" s="7567"/>
      <c r="M33" s="7567"/>
      <c r="N33" s="7567"/>
      <c r="O33" s="7567"/>
      <c r="P33" s="7567"/>
      <c r="Q33" s="7567"/>
      <c r="R33" s="7567"/>
      <c r="S33" s="7568"/>
      <c r="T33" s="7569" t="s">
        <v>2409</v>
      </c>
      <c r="U33" s="7570"/>
      <c r="V33" s="7605"/>
      <c r="W33" s="7606"/>
      <c r="X33" s="6466"/>
      <c r="Y33" s="6687"/>
      <c r="Z33" s="7023" t="s">
        <v>3534</v>
      </c>
      <c r="AA33" s="7474"/>
      <c r="AB33" s="7474"/>
      <c r="AC33" s="7474"/>
      <c r="AD33" s="7456"/>
      <c r="AE33" s="7023" t="s">
        <v>3990</v>
      </c>
      <c r="AF33" s="7474"/>
      <c r="AG33" s="7474"/>
      <c r="AH33" s="7474"/>
      <c r="AI33" s="7456"/>
      <c r="AJ33" s="7509"/>
      <c r="AK33" s="5777"/>
      <c r="AL33" s="5759"/>
      <c r="AM33" s="5851"/>
      <c r="AN33" s="5759"/>
      <c r="AO33" s="5851"/>
      <c r="AP33" s="5759"/>
      <c r="AQ33" s="5759"/>
      <c r="AR33" s="7451"/>
      <c r="AS33" s="7451"/>
    </row>
    <row r="34" spans="1:95" s="161" customFormat="1" ht="31.5" x14ac:dyDescent="0.25">
      <c r="A34" s="6466"/>
      <c r="B34" s="7599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71"/>
      <c r="AN34" s="6687"/>
      <c r="AO34" s="6471"/>
      <c r="AP34" s="6687"/>
      <c r="AQ34" s="6687"/>
      <c r="AR34" s="7451"/>
      <c r="AS34" s="745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71" t="s">
        <v>4003</v>
      </c>
      <c r="B91" s="7571"/>
      <c r="C91" s="7571"/>
      <c r="D91" s="7571"/>
      <c r="E91" s="7571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16" t="s">
        <v>27</v>
      </c>
      <c r="B92" s="7405"/>
      <c r="C92" s="7416" t="s">
        <v>192</v>
      </c>
      <c r="D92" s="7492"/>
      <c r="E92" s="7405"/>
      <c r="F92" s="7023" t="s">
        <v>101</v>
      </c>
      <c r="G92" s="7474"/>
      <c r="H92" s="7474"/>
      <c r="I92" s="7474"/>
      <c r="J92" s="7474"/>
      <c r="K92" s="7474"/>
      <c r="L92" s="7474"/>
      <c r="M92" s="7474"/>
      <c r="N92" s="7474"/>
      <c r="O92" s="7474"/>
      <c r="P92" s="7474"/>
      <c r="Q92" s="7474"/>
      <c r="R92" s="7474"/>
      <c r="S92" s="7474"/>
      <c r="T92" s="7474"/>
      <c r="U92" s="7474"/>
      <c r="V92" s="7474"/>
      <c r="W92" s="7474"/>
      <c r="X92" s="7474"/>
      <c r="Y92" s="7474"/>
      <c r="Z92" s="7474"/>
      <c r="AA92" s="7474"/>
      <c r="AB92" s="7474"/>
      <c r="AC92" s="7474"/>
      <c r="AD92" s="7474"/>
      <c r="AE92" s="7474"/>
      <c r="AF92" s="7474"/>
      <c r="AG92" s="7474"/>
      <c r="AH92" s="7474"/>
      <c r="AI92" s="7474"/>
      <c r="AJ92" s="7474"/>
      <c r="AK92" s="7474"/>
      <c r="AL92" s="7474"/>
      <c r="AM92" s="7071"/>
      <c r="AN92" s="7499" t="s">
        <v>4004</v>
      </c>
      <c r="AO92" s="7572"/>
      <c r="AP92" s="7562" t="s">
        <v>597</v>
      </c>
      <c r="AQ92" s="7489" t="s">
        <v>1297</v>
      </c>
      <c r="AR92" s="6509" t="s">
        <v>36</v>
      </c>
      <c r="AS92" s="6509" t="s">
        <v>37</v>
      </c>
      <c r="AT92" s="6509" t="s">
        <v>4005</v>
      </c>
      <c r="AU92" s="6518" t="s">
        <v>4006</v>
      </c>
    </row>
    <row r="93" spans="1:95" s="161" customFormat="1" ht="15" customHeight="1" x14ac:dyDescent="0.25">
      <c r="A93" s="6131"/>
      <c r="B93" s="6063"/>
      <c r="C93" s="6482"/>
      <c r="D93" s="6481"/>
      <c r="E93" s="6645"/>
      <c r="F93" s="6989" t="s">
        <v>343</v>
      </c>
      <c r="G93" s="7488"/>
      <c r="H93" s="6989" t="s">
        <v>326</v>
      </c>
      <c r="I93" s="7488"/>
      <c r="J93" s="6989" t="s">
        <v>94</v>
      </c>
      <c r="K93" s="7488"/>
      <c r="L93" s="6989" t="s">
        <v>44</v>
      </c>
      <c r="M93" s="7488"/>
      <c r="N93" s="6989" t="s">
        <v>45</v>
      </c>
      <c r="O93" s="7488"/>
      <c r="P93" s="7023" t="s">
        <v>46</v>
      </c>
      <c r="Q93" s="7456"/>
      <c r="R93" s="7023" t="s">
        <v>47</v>
      </c>
      <c r="S93" s="7456"/>
      <c r="T93" s="7023" t="s">
        <v>48</v>
      </c>
      <c r="U93" s="7456"/>
      <c r="V93" s="7023" t="s">
        <v>49</v>
      </c>
      <c r="W93" s="7456"/>
      <c r="X93" s="7023" t="s">
        <v>50</v>
      </c>
      <c r="Y93" s="7456"/>
      <c r="Z93" s="7023" t="s">
        <v>51</v>
      </c>
      <c r="AA93" s="7456"/>
      <c r="AB93" s="7023" t="s">
        <v>52</v>
      </c>
      <c r="AC93" s="7456"/>
      <c r="AD93" s="7023" t="s">
        <v>53</v>
      </c>
      <c r="AE93" s="7456"/>
      <c r="AF93" s="7023" t="s">
        <v>54</v>
      </c>
      <c r="AG93" s="7456"/>
      <c r="AH93" s="7023" t="s">
        <v>55</v>
      </c>
      <c r="AI93" s="7456"/>
      <c r="AJ93" s="7023" t="s">
        <v>56</v>
      </c>
      <c r="AK93" s="7456"/>
      <c r="AL93" s="7023" t="s">
        <v>57</v>
      </c>
      <c r="AM93" s="7071"/>
      <c r="AN93" s="6672"/>
      <c r="AO93" s="6491"/>
      <c r="AP93" s="5766"/>
      <c r="AQ93" s="6850"/>
      <c r="AR93" s="6118"/>
      <c r="AS93" s="6118"/>
      <c r="AT93" s="6118"/>
      <c r="AU93" s="5759"/>
    </row>
    <row r="94" spans="1:95" s="161" customFormat="1" ht="50.25" customHeight="1" x14ac:dyDescent="0.25">
      <c r="A94" s="6482"/>
      <c r="B94" s="6645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67"/>
      <c r="AQ94" s="7404"/>
      <c r="AR94" s="5818"/>
      <c r="AS94" s="5818"/>
      <c r="AT94" s="5818"/>
      <c r="AU94" s="6687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89" t="s">
        <v>77</v>
      </c>
      <c r="B104" s="748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66" t="s">
        <v>4012</v>
      </c>
      <c r="B106" s="7566"/>
      <c r="C106" s="7566"/>
      <c r="D106" s="7566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64" t="s">
        <v>4013</v>
      </c>
      <c r="B107" s="6989" t="s">
        <v>77</v>
      </c>
      <c r="C107" s="7475"/>
      <c r="D107" s="7488"/>
      <c r="E107" s="6989" t="s">
        <v>29</v>
      </c>
      <c r="F107" s="7475"/>
      <c r="G107" s="7475"/>
      <c r="H107" s="7475"/>
      <c r="I107" s="7475"/>
      <c r="J107" s="7475"/>
      <c r="K107" s="7475"/>
      <c r="L107" s="7475"/>
      <c r="M107" s="7475"/>
      <c r="N107" s="7475"/>
      <c r="O107" s="7475"/>
      <c r="P107" s="6991"/>
      <c r="Q107" s="7565" t="s">
        <v>598</v>
      </c>
      <c r="R107" s="6518" t="s">
        <v>4014</v>
      </c>
      <c r="S107" s="6518" t="s">
        <v>4015</v>
      </c>
      <c r="T107" s="7554" t="s">
        <v>1575</v>
      </c>
      <c r="U107" s="7454" t="s">
        <v>1576</v>
      </c>
      <c r="V107" s="6518" t="s">
        <v>36</v>
      </c>
      <c r="W107" s="6518" t="s">
        <v>37</v>
      </c>
    </row>
    <row r="108" spans="1:96" s="161" customFormat="1" ht="39" customHeight="1" x14ac:dyDescent="0.25">
      <c r="A108" s="6471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69"/>
      <c r="R108" s="6687"/>
      <c r="S108" s="6687"/>
      <c r="T108" s="6917"/>
      <c r="U108" s="6910"/>
      <c r="V108" s="6687"/>
      <c r="W108" s="6687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563" t="s">
        <v>4031</v>
      </c>
      <c r="B113" s="7563"/>
      <c r="C113" s="7563"/>
      <c r="D113" s="7563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64" t="s">
        <v>4013</v>
      </c>
      <c r="B114" s="6989" t="s">
        <v>77</v>
      </c>
      <c r="C114" s="7475"/>
      <c r="D114" s="7488"/>
      <c r="E114" s="6989" t="s">
        <v>29</v>
      </c>
      <c r="F114" s="7475"/>
      <c r="G114" s="7475"/>
      <c r="H114" s="7475"/>
      <c r="I114" s="7475"/>
      <c r="J114" s="7475"/>
      <c r="K114" s="7475"/>
      <c r="L114" s="6991"/>
      <c r="M114" s="7565" t="s">
        <v>4032</v>
      </c>
      <c r="N114" s="6518" t="s">
        <v>598</v>
      </c>
      <c r="O114" s="6518" t="s">
        <v>597</v>
      </c>
      <c r="P114" s="6518" t="s">
        <v>1665</v>
      </c>
      <c r="Q114" s="7554" t="s">
        <v>1575</v>
      </c>
      <c r="R114" s="7454" t="s">
        <v>1576</v>
      </c>
      <c r="S114" s="6518" t="s">
        <v>36</v>
      </c>
      <c r="T114" s="6518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71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69"/>
      <c r="N115" s="6687"/>
      <c r="O115" s="6687"/>
      <c r="P115" s="6687"/>
      <c r="Q115" s="6917"/>
      <c r="R115" s="6910"/>
      <c r="S115" s="6687"/>
      <c r="T115" s="6687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90" t="s">
        <v>4040</v>
      </c>
      <c r="B119" s="7590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90" t="s">
        <v>4041</v>
      </c>
      <c r="B120" s="7590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94" t="s">
        <v>4042</v>
      </c>
      <c r="B121" s="7594" t="s">
        <v>4043</v>
      </c>
      <c r="C121" s="7023" t="s">
        <v>29</v>
      </c>
      <c r="D121" s="7474"/>
      <c r="E121" s="7474"/>
      <c r="F121" s="7474"/>
      <c r="G121" s="7474"/>
      <c r="H121" s="7474"/>
      <c r="I121" s="7474"/>
      <c r="J121" s="7474"/>
      <c r="K121" s="7474"/>
      <c r="L121" s="7474"/>
      <c r="M121" s="7474"/>
      <c r="N121" s="7474"/>
      <c r="O121" s="7474"/>
      <c r="P121" s="7474"/>
      <c r="Q121" s="7474"/>
      <c r="R121" s="7474"/>
      <c r="S121" s="7071"/>
      <c r="T121" s="7595" t="s">
        <v>2409</v>
      </c>
      <c r="U121" s="7596"/>
      <c r="V121" s="7454" t="s">
        <v>1575</v>
      </c>
      <c r="W121" s="7454" t="s">
        <v>1576</v>
      </c>
      <c r="X121" s="7564" t="s">
        <v>36</v>
      </c>
      <c r="Y121" s="7564" t="s">
        <v>37</v>
      </c>
      <c r="Z121" s="6518" t="s">
        <v>1030</v>
      </c>
      <c r="AA121" s="7589" t="s">
        <v>33</v>
      </c>
    </row>
    <row r="122" spans="1:96" s="161" customFormat="1" ht="36.75" customHeight="1" x14ac:dyDescent="0.25">
      <c r="A122" s="7594"/>
      <c r="B122" s="7594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910"/>
      <c r="W122" s="6910"/>
      <c r="X122" s="6471"/>
      <c r="Y122" s="6471"/>
      <c r="Z122" s="6687"/>
      <c r="AA122" s="5799"/>
    </row>
    <row r="123" spans="1:96" s="161" customFormat="1" ht="15" customHeight="1" x14ac:dyDescent="0.25">
      <c r="A123" s="1604" t="s">
        <v>4044</v>
      </c>
      <c r="B123" s="1605">
        <f>SUM(C123:S123)</f>
        <v>15</v>
      </c>
      <c r="C123" s="1606"/>
      <c r="D123" s="1607"/>
      <c r="E123" s="1607">
        <v>4</v>
      </c>
      <c r="F123" s="1607">
        <v>3</v>
      </c>
      <c r="G123" s="1607">
        <v>1</v>
      </c>
      <c r="H123" s="1607"/>
      <c r="I123" s="1607">
        <v>1</v>
      </c>
      <c r="J123" s="1607">
        <v>2</v>
      </c>
      <c r="K123" s="1607">
        <v>1</v>
      </c>
      <c r="L123" s="1607">
        <v>2</v>
      </c>
      <c r="M123" s="1607">
        <v>1</v>
      </c>
      <c r="N123" s="1607"/>
      <c r="O123" s="1607"/>
      <c r="P123" s="1607"/>
      <c r="Q123" s="1607"/>
      <c r="R123" s="1607"/>
      <c r="S123" s="1608"/>
      <c r="T123" s="416">
        <v>4</v>
      </c>
      <c r="U123" s="173">
        <v>11</v>
      </c>
      <c r="V123" s="1609">
        <v>0</v>
      </c>
      <c r="W123" s="1610">
        <v>0</v>
      </c>
      <c r="X123" s="1610">
        <v>1</v>
      </c>
      <c r="Y123" s="1610">
        <v>0</v>
      </c>
      <c r="Z123" s="1611">
        <v>0</v>
      </c>
      <c r="AA123" s="1611">
        <v>0</v>
      </c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90" t="s">
        <v>4047</v>
      </c>
      <c r="B126" s="7590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58" t="s">
        <v>1093</v>
      </c>
      <c r="B127" s="7458" t="s">
        <v>27</v>
      </c>
      <c r="C127" s="7402" t="s">
        <v>77</v>
      </c>
      <c r="D127" s="7403"/>
      <c r="E127" s="6518"/>
      <c r="F127" s="7023" t="s">
        <v>101</v>
      </c>
      <c r="G127" s="7474"/>
      <c r="H127" s="7474"/>
      <c r="I127" s="7474"/>
      <c r="J127" s="7474"/>
      <c r="K127" s="7474"/>
      <c r="L127" s="7474"/>
      <c r="M127" s="7474"/>
      <c r="N127" s="7474"/>
      <c r="O127" s="7474"/>
      <c r="P127" s="7474"/>
      <c r="Q127" s="7474"/>
      <c r="R127" s="7474"/>
      <c r="S127" s="7474"/>
      <c r="T127" s="7474"/>
      <c r="U127" s="7474"/>
      <c r="V127" s="7474"/>
      <c r="W127" s="7474"/>
      <c r="X127" s="7474"/>
      <c r="Y127" s="7474"/>
      <c r="Z127" s="7474"/>
      <c r="AA127" s="7474"/>
      <c r="AB127" s="7474"/>
      <c r="AC127" s="7474"/>
      <c r="AD127" s="7474"/>
      <c r="AE127" s="7474"/>
      <c r="AF127" s="7474"/>
      <c r="AG127" s="7474"/>
      <c r="AH127" s="7474"/>
      <c r="AI127" s="7474"/>
      <c r="AJ127" s="7474"/>
      <c r="AK127" s="7474"/>
      <c r="AL127" s="7474"/>
      <c r="AM127" s="7071"/>
      <c r="AN127" s="7588" t="s">
        <v>1575</v>
      </c>
      <c r="AO127" s="7523" t="s">
        <v>1576</v>
      </c>
      <c r="AP127" s="6509" t="s">
        <v>36</v>
      </c>
      <c r="AQ127" s="6509" t="s">
        <v>37</v>
      </c>
      <c r="AR127" s="6509" t="s">
        <v>1030</v>
      </c>
      <c r="AS127" s="7589" t="s">
        <v>33</v>
      </c>
    </row>
    <row r="128" spans="1:96" s="161" customFormat="1" ht="15" customHeight="1" x14ac:dyDescent="0.25">
      <c r="A128" s="6082"/>
      <c r="B128" s="6082"/>
      <c r="C128" s="6466"/>
      <c r="D128" s="6467"/>
      <c r="E128" s="6687"/>
      <c r="F128" s="6989" t="s">
        <v>343</v>
      </c>
      <c r="G128" s="7488"/>
      <c r="H128" s="6989" t="s">
        <v>326</v>
      </c>
      <c r="I128" s="7488"/>
      <c r="J128" s="6989" t="s">
        <v>94</v>
      </c>
      <c r="K128" s="7488"/>
      <c r="L128" s="6989" t="s">
        <v>44</v>
      </c>
      <c r="M128" s="7475"/>
      <c r="N128" s="6989" t="s">
        <v>45</v>
      </c>
      <c r="O128" s="7488"/>
      <c r="P128" s="7023" t="s">
        <v>46</v>
      </c>
      <c r="Q128" s="7456"/>
      <c r="R128" s="7023" t="s">
        <v>47</v>
      </c>
      <c r="S128" s="7456"/>
      <c r="T128" s="7023" t="s">
        <v>48</v>
      </c>
      <c r="U128" s="7456"/>
      <c r="V128" s="7023" t="s">
        <v>49</v>
      </c>
      <c r="W128" s="7456"/>
      <c r="X128" s="7023" t="s">
        <v>50</v>
      </c>
      <c r="Y128" s="7456"/>
      <c r="Z128" s="7023" t="s">
        <v>51</v>
      </c>
      <c r="AA128" s="7456"/>
      <c r="AB128" s="7023" t="s">
        <v>52</v>
      </c>
      <c r="AC128" s="7456"/>
      <c r="AD128" s="7023" t="s">
        <v>53</v>
      </c>
      <c r="AE128" s="7456"/>
      <c r="AF128" s="7023" t="s">
        <v>54</v>
      </c>
      <c r="AG128" s="7456"/>
      <c r="AH128" s="7023" t="s">
        <v>55</v>
      </c>
      <c r="AI128" s="7456"/>
      <c r="AJ128" s="7023" t="s">
        <v>56</v>
      </c>
      <c r="AK128" s="7456"/>
      <c r="AL128" s="7023" t="s">
        <v>57</v>
      </c>
      <c r="AM128" s="7071"/>
      <c r="AN128" s="7588"/>
      <c r="AO128" s="7523"/>
      <c r="AP128" s="6118"/>
      <c r="AQ128" s="6118"/>
      <c r="AR128" s="6118"/>
      <c r="AS128" s="5798"/>
    </row>
    <row r="129" spans="1:95" s="161" customFormat="1" ht="28.5" customHeight="1" x14ac:dyDescent="0.25">
      <c r="A129" s="6465"/>
      <c r="B129" s="646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88"/>
      <c r="AO129" s="7523"/>
      <c r="AP129" s="5818"/>
      <c r="AQ129" s="5818"/>
      <c r="AR129" s="5818"/>
      <c r="AS129" s="5799"/>
    </row>
    <row r="130" spans="1:95" s="161" customFormat="1" ht="15" customHeight="1" x14ac:dyDescent="0.25">
      <c r="A130" s="7561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4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4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4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4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4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4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4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4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4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74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4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4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4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4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4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4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4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4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4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4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74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58" t="s">
        <v>26</v>
      </c>
      <c r="B153" s="7458" t="s">
        <v>27</v>
      </c>
      <c r="C153" s="7402" t="s">
        <v>77</v>
      </c>
      <c r="D153" s="7403"/>
      <c r="E153" s="6518"/>
      <c r="F153" s="6989" t="s">
        <v>101</v>
      </c>
      <c r="G153" s="7475"/>
      <c r="H153" s="7475"/>
      <c r="I153" s="7475"/>
      <c r="J153" s="7475"/>
      <c r="K153" s="7475"/>
      <c r="L153" s="7475"/>
      <c r="M153" s="7475"/>
      <c r="N153" s="7475"/>
      <c r="O153" s="7475"/>
      <c r="P153" s="7475"/>
      <c r="Q153" s="7475"/>
      <c r="R153" s="7475"/>
      <c r="S153" s="7475"/>
      <c r="T153" s="7475"/>
      <c r="U153" s="7475"/>
      <c r="V153" s="7475"/>
      <c r="W153" s="7475"/>
      <c r="X153" s="7475"/>
      <c r="Y153" s="7475"/>
      <c r="Z153" s="7475"/>
      <c r="AA153" s="7475"/>
      <c r="AB153" s="7475"/>
      <c r="AC153" s="7475"/>
      <c r="AD153" s="7475"/>
      <c r="AE153" s="7475"/>
      <c r="AF153" s="7475"/>
      <c r="AG153" s="6991"/>
      <c r="AH153" s="7562" t="s">
        <v>36</v>
      </c>
      <c r="AI153" s="6518" t="s">
        <v>37</v>
      </c>
    </row>
    <row r="154" spans="1:95" ht="15" customHeight="1" x14ac:dyDescent="0.25">
      <c r="A154" s="6082"/>
      <c r="B154" s="6082"/>
      <c r="C154" s="6466"/>
      <c r="D154" s="6467"/>
      <c r="E154" s="6687"/>
      <c r="F154" s="6989" t="s">
        <v>44</v>
      </c>
      <c r="G154" s="7488"/>
      <c r="H154" s="6989" t="s">
        <v>45</v>
      </c>
      <c r="I154" s="7488"/>
      <c r="J154" s="7023" t="s">
        <v>46</v>
      </c>
      <c r="K154" s="7456"/>
      <c r="L154" s="7023" t="s">
        <v>47</v>
      </c>
      <c r="M154" s="7456"/>
      <c r="N154" s="7023" t="s">
        <v>48</v>
      </c>
      <c r="O154" s="7456"/>
      <c r="P154" s="7023" t="s">
        <v>49</v>
      </c>
      <c r="Q154" s="7456"/>
      <c r="R154" s="7023" t="s">
        <v>50</v>
      </c>
      <c r="S154" s="7456"/>
      <c r="T154" s="7023" t="s">
        <v>51</v>
      </c>
      <c r="U154" s="7456"/>
      <c r="V154" s="7023" t="s">
        <v>52</v>
      </c>
      <c r="W154" s="7456"/>
      <c r="X154" s="7023" t="s">
        <v>53</v>
      </c>
      <c r="Y154" s="7456"/>
      <c r="Z154" s="7023" t="s">
        <v>54</v>
      </c>
      <c r="AA154" s="7456"/>
      <c r="AB154" s="7023" t="s">
        <v>55</v>
      </c>
      <c r="AC154" s="7456"/>
      <c r="AD154" s="7023" t="s">
        <v>56</v>
      </c>
      <c r="AE154" s="7456"/>
      <c r="AF154" s="7023" t="s">
        <v>57</v>
      </c>
      <c r="AG154" s="7071"/>
      <c r="AH154" s="5766"/>
      <c r="AI154" s="5759"/>
    </row>
    <row r="155" spans="1:95" ht="15" customHeight="1" x14ac:dyDescent="0.25">
      <c r="A155" s="6465"/>
      <c r="B155" s="646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67"/>
      <c r="AI155" s="6687"/>
    </row>
    <row r="156" spans="1:95" ht="15" customHeight="1" x14ac:dyDescent="0.25">
      <c r="A156" s="7561" t="s">
        <v>4053</v>
      </c>
      <c r="B156" s="1445" t="s">
        <v>64</v>
      </c>
      <c r="C156" s="1653">
        <f t="shared" ref="C156:C163" si="98">SUM(D156:E156)</f>
        <v>2</v>
      </c>
      <c r="D156" s="1622">
        <f t="shared" ref="D156:E163" si="99">SUM(F156+H156+J156+L156+N156+P156+R156+T156+V156+X156+Z156+AB156+AD156+AF156)</f>
        <v>1</v>
      </c>
      <c r="E156" s="1623">
        <f t="shared" si="99"/>
        <v>1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>
        <v>1</v>
      </c>
      <c r="T156" s="1523"/>
      <c r="U156" s="1498"/>
      <c r="V156" s="1523"/>
      <c r="W156" s="1498"/>
      <c r="X156" s="1523"/>
      <c r="Y156" s="1498"/>
      <c r="Z156" s="1523">
        <v>1</v>
      </c>
      <c r="AA156" s="1498"/>
      <c r="AB156" s="1523"/>
      <c r="AC156" s="1498"/>
      <c r="AD156" s="1523"/>
      <c r="AE156" s="1498"/>
      <c r="AF156" s="1523"/>
      <c r="AG156" s="1534"/>
      <c r="AH156" s="1654">
        <v>0</v>
      </c>
      <c r="AI156" s="1501">
        <v>0</v>
      </c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4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4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74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85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4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4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74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44" t="s">
        <v>1592</v>
      </c>
      <c r="B165" s="7402" t="s">
        <v>77</v>
      </c>
      <c r="C165" s="7403"/>
      <c r="D165" s="6518"/>
      <c r="E165" s="6546" t="s">
        <v>101</v>
      </c>
      <c r="F165" s="7575"/>
      <c r="G165" s="7575"/>
      <c r="H165" s="7575"/>
      <c r="I165" s="7575"/>
      <c r="J165" s="7575"/>
      <c r="K165" s="7575"/>
      <c r="L165" s="7575"/>
      <c r="M165" s="7575"/>
      <c r="N165" s="7575"/>
      <c r="O165" s="7575"/>
      <c r="P165" s="7575"/>
      <c r="Q165" s="7575"/>
      <c r="R165" s="7575"/>
      <c r="S165" s="7575"/>
      <c r="T165" s="7575"/>
      <c r="U165" s="7575"/>
      <c r="V165" s="7575"/>
      <c r="W165" s="7575"/>
      <c r="X165" s="7575"/>
      <c r="Y165" s="7575"/>
      <c r="Z165" s="7575"/>
      <c r="AA165" s="7575"/>
      <c r="AB165" s="7575"/>
      <c r="AC165" s="7575"/>
      <c r="AD165" s="7575"/>
      <c r="AE165" s="7575"/>
      <c r="AF165" s="6548"/>
      <c r="AG165" s="7586" t="s">
        <v>2168</v>
      </c>
      <c r="AH165" s="7587" t="s">
        <v>36</v>
      </c>
      <c r="AI165" s="6518" t="s">
        <v>37</v>
      </c>
    </row>
    <row r="166" spans="1:90" s="161" customFormat="1" ht="15" customHeight="1" x14ac:dyDescent="0.25">
      <c r="A166" s="6082"/>
      <c r="B166" s="6466"/>
      <c r="C166" s="6467"/>
      <c r="D166" s="6687"/>
      <c r="E166" s="6546" t="s">
        <v>44</v>
      </c>
      <c r="F166" s="7545"/>
      <c r="G166" s="6546" t="s">
        <v>45</v>
      </c>
      <c r="H166" s="7545"/>
      <c r="I166" s="6545" t="s">
        <v>46</v>
      </c>
      <c r="J166" s="7543"/>
      <c r="K166" s="6545" t="s">
        <v>47</v>
      </c>
      <c r="L166" s="7543"/>
      <c r="M166" s="6545" t="s">
        <v>48</v>
      </c>
      <c r="N166" s="7543"/>
      <c r="O166" s="6545" t="s">
        <v>49</v>
      </c>
      <c r="P166" s="7543"/>
      <c r="Q166" s="6545" t="s">
        <v>50</v>
      </c>
      <c r="R166" s="7543"/>
      <c r="S166" s="6545" t="s">
        <v>51</v>
      </c>
      <c r="T166" s="7543"/>
      <c r="U166" s="6545" t="s">
        <v>52</v>
      </c>
      <c r="V166" s="7543"/>
      <c r="W166" s="6545" t="s">
        <v>53</v>
      </c>
      <c r="X166" s="7543"/>
      <c r="Y166" s="6545" t="s">
        <v>54</v>
      </c>
      <c r="Z166" s="7543"/>
      <c r="AA166" s="6545" t="s">
        <v>55</v>
      </c>
      <c r="AB166" s="7543"/>
      <c r="AC166" s="6545" t="s">
        <v>56</v>
      </c>
      <c r="AD166" s="7543"/>
      <c r="AE166" s="6545" t="s">
        <v>57</v>
      </c>
      <c r="AF166" s="7542"/>
      <c r="AG166" s="6938"/>
      <c r="AH166" s="5834"/>
      <c r="AI166" s="5759"/>
    </row>
    <row r="167" spans="1:90" s="161" customFormat="1" ht="15" customHeight="1" x14ac:dyDescent="0.25">
      <c r="A167" s="646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69"/>
      <c r="AH167" s="6483"/>
      <c r="AI167" s="6687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54" t="s">
        <v>2337</v>
      </c>
      <c r="B173" s="7554" t="s">
        <v>4043</v>
      </c>
      <c r="C173" s="7576" t="s">
        <v>4059</v>
      </c>
      <c r="D173" s="7472"/>
      <c r="E173" s="7554" t="s">
        <v>4060</v>
      </c>
      <c r="F173" s="7576" t="s">
        <v>29</v>
      </c>
      <c r="G173" s="7472"/>
      <c r="H173" s="7472"/>
      <c r="I173" s="7472"/>
      <c r="J173" s="7472"/>
      <c r="K173" s="7472"/>
      <c r="L173" s="7472"/>
      <c r="M173" s="7472"/>
      <c r="N173" s="7472"/>
      <c r="O173" s="7472"/>
      <c r="P173" s="7472"/>
      <c r="Q173" s="7472"/>
      <c r="R173" s="7472"/>
      <c r="S173" s="7472"/>
      <c r="T173" s="7577"/>
    </row>
    <row r="174" spans="1:90" s="161" customFormat="1" ht="21" x14ac:dyDescent="0.25">
      <c r="A174" s="6917"/>
      <c r="B174" s="6917"/>
      <c r="C174" s="1677" t="s">
        <v>4044</v>
      </c>
      <c r="D174" s="1678" t="s">
        <v>4061</v>
      </c>
      <c r="E174" s="6917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1</v>
      </c>
      <c r="C177" s="1494">
        <v>1</v>
      </c>
      <c r="D177" s="1502"/>
      <c r="E177" s="1447">
        <f>SUM(F177:T177)</f>
        <v>1</v>
      </c>
      <c r="F177" s="1494">
        <v>1</v>
      </c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44" t="s">
        <v>4069</v>
      </c>
      <c r="B180" s="7549" t="s">
        <v>4070</v>
      </c>
      <c r="C180" s="7520"/>
      <c r="D180" s="7550"/>
      <c r="E180" s="7549" t="s">
        <v>4071</v>
      </c>
      <c r="F180" s="7520"/>
      <c r="G180" s="7550"/>
    </row>
    <row r="181" spans="1:20" s="161" customFormat="1" ht="15" customHeight="1" x14ac:dyDescent="0.25">
      <c r="A181" s="646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78" t="s">
        <v>219</v>
      </c>
      <c r="B185" s="7579" t="s">
        <v>4043</v>
      </c>
      <c r="C185" s="7581" t="s">
        <v>4075</v>
      </c>
      <c r="D185" s="6555"/>
      <c r="E185" s="7582"/>
      <c r="F185" s="7554" t="s">
        <v>4060</v>
      </c>
      <c r="G185" s="7583" t="s">
        <v>29</v>
      </c>
      <c r="H185" s="7584"/>
      <c r="I185" s="7584"/>
      <c r="J185" s="7584"/>
      <c r="K185" s="7584"/>
      <c r="L185" s="7578"/>
    </row>
    <row r="186" spans="1:20" ht="21" x14ac:dyDescent="0.25">
      <c r="A186" s="6899"/>
      <c r="B186" s="7580"/>
      <c r="C186" s="1691" t="s">
        <v>4076</v>
      </c>
      <c r="D186" s="1692" t="s">
        <v>4045</v>
      </c>
      <c r="E186" s="1693" t="s">
        <v>4077</v>
      </c>
      <c r="F186" s="6917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59" t="s">
        <v>4086</v>
      </c>
      <c r="B190" s="7559"/>
      <c r="C190" s="7559"/>
    </row>
    <row r="191" spans="1:20" ht="15" customHeight="1" x14ac:dyDescent="0.25">
      <c r="A191" s="7416" t="s">
        <v>4087</v>
      </c>
      <c r="B191" s="7405"/>
      <c r="C191" s="7564" t="s">
        <v>4088</v>
      </c>
      <c r="D191" s="6428" t="s">
        <v>4089</v>
      </c>
      <c r="E191" s="7573"/>
      <c r="F191" s="7573"/>
      <c r="G191" s="7573"/>
      <c r="H191" s="7573"/>
      <c r="I191" s="7573"/>
      <c r="J191" s="7574"/>
      <c r="K191" s="7575" t="s">
        <v>4090</v>
      </c>
      <c r="L191" s="7575"/>
      <c r="M191" s="7575"/>
      <c r="N191" s="7545"/>
    </row>
    <row r="192" spans="1:20" ht="21" x14ac:dyDescent="0.25">
      <c r="A192" s="6482"/>
      <c r="B192" s="6645"/>
      <c r="C192" s="6471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61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4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4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74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555" t="s">
        <v>219</v>
      </c>
      <c r="B198" s="7555" t="s">
        <v>4105</v>
      </c>
      <c r="C198" s="7556" t="s">
        <v>4106</v>
      </c>
      <c r="D198" s="7546" t="s">
        <v>4090</v>
      </c>
      <c r="E198" s="7558"/>
      <c r="F198" s="7546" t="s">
        <v>4107</v>
      </c>
      <c r="G198" s="7547"/>
      <c r="H198" s="7547"/>
      <c r="I198" s="7547"/>
      <c r="J198" s="7547"/>
      <c r="K198" s="7547"/>
      <c r="L198" s="7547"/>
      <c r="M198" s="7547"/>
      <c r="N198" s="7547"/>
      <c r="O198" s="7547"/>
      <c r="P198" s="7547"/>
      <c r="Q198" s="7547"/>
      <c r="R198" s="7547"/>
      <c r="S198" s="7547"/>
      <c r="T198" s="7530" t="s">
        <v>453</v>
      </c>
      <c r="U198" s="7536" t="s">
        <v>67</v>
      </c>
    </row>
    <row r="199" spans="1:91" s="161" customFormat="1" ht="21" x14ac:dyDescent="0.25">
      <c r="A199" s="7555"/>
      <c r="B199" s="7555"/>
      <c r="C199" s="7557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32"/>
      <c r="U199" s="7538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560" t="s">
        <v>4111</v>
      </c>
      <c r="B203" s="7560"/>
      <c r="C203" s="7560"/>
      <c r="D203" s="7560"/>
      <c r="E203" s="7560"/>
      <c r="F203" s="7560"/>
      <c r="G203" s="7560"/>
      <c r="H203" s="7560"/>
      <c r="I203" s="7560"/>
      <c r="J203" s="7560"/>
      <c r="CK203" s="161"/>
      <c r="CL203" s="161"/>
      <c r="CM203" s="161"/>
    </row>
    <row r="204" spans="1:91" ht="15" customHeight="1" x14ac:dyDescent="0.25">
      <c r="A204" s="7548" t="s">
        <v>3226</v>
      </c>
      <c r="B204" s="7548" t="s">
        <v>4112</v>
      </c>
      <c r="C204" s="7549" t="s">
        <v>4090</v>
      </c>
      <c r="D204" s="7550"/>
      <c r="E204" s="7520" t="s">
        <v>4107</v>
      </c>
      <c r="F204" s="7520"/>
      <c r="G204" s="7520"/>
      <c r="H204" s="7520"/>
      <c r="I204" s="7520"/>
      <c r="J204" s="7551"/>
      <c r="K204" s="7552" t="s">
        <v>453</v>
      </c>
      <c r="L204" s="7554" t="s">
        <v>67</v>
      </c>
      <c r="CK204" s="161"/>
      <c r="CL204" s="161"/>
      <c r="CM204" s="161"/>
    </row>
    <row r="205" spans="1:91" ht="21" x14ac:dyDescent="0.25">
      <c r="A205" s="7548"/>
      <c r="B205" s="7548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553"/>
      <c r="L205" s="6917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560" t="s">
        <v>4115</v>
      </c>
      <c r="B208" s="7560"/>
      <c r="C208" s="7560"/>
      <c r="D208" s="7560"/>
      <c r="E208" s="7560"/>
      <c r="F208" s="7560"/>
      <c r="G208" s="7560"/>
    </row>
    <row r="209" spans="1:7" ht="15" customHeight="1" x14ac:dyDescent="0.25">
      <c r="A209" s="7513" t="s">
        <v>3121</v>
      </c>
      <c r="B209" s="7513" t="s">
        <v>4043</v>
      </c>
      <c r="C209" s="6545" t="s">
        <v>4107</v>
      </c>
      <c r="D209" s="7542"/>
      <c r="E209" s="7542"/>
      <c r="F209" s="7542"/>
      <c r="G209" s="7543"/>
    </row>
    <row r="210" spans="1:7" ht="15" customHeight="1" x14ac:dyDescent="0.25">
      <c r="A210" s="7514"/>
      <c r="B210" s="7514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59" t="s">
        <v>4117</v>
      </c>
      <c r="B212" s="7559"/>
      <c r="C212" s="7559"/>
      <c r="D212" s="7559"/>
    </row>
    <row r="213" spans="1:7" x14ac:dyDescent="0.25">
      <c r="A213" s="7544" t="s">
        <v>4118</v>
      </c>
      <c r="B213" s="6545" t="s">
        <v>3556</v>
      </c>
      <c r="C213" s="7542"/>
      <c r="D213" s="7543"/>
    </row>
    <row r="214" spans="1:7" x14ac:dyDescent="0.25">
      <c r="A214" s="6082"/>
      <c r="B214" s="1133" t="s">
        <v>3559</v>
      </c>
      <c r="C214" s="6546" t="s">
        <v>1594</v>
      </c>
      <c r="D214" s="7545"/>
    </row>
    <row r="215" spans="1:7" x14ac:dyDescent="0.25">
      <c r="A215" s="646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214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LAUTARO (09108)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</row>
    <row r="4" spans="1:91" x14ac:dyDescent="0.25">
      <c r="A4" s="50" t="str">
        <f>CONCATENATE("MES: ",NOMBRE!B6, " (",NOMBRE!C6,NOMBRE!D6,")")</f>
        <v>MES: ENERO (01)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819" t="s">
        <v>4119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29" t="s">
        <v>4120</v>
      </c>
      <c r="B8" s="7629"/>
      <c r="C8" s="7629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0" t="s">
        <v>4121</v>
      </c>
      <c r="B9" s="7631"/>
      <c r="C9" s="7632"/>
      <c r="D9" s="6579" t="s">
        <v>77</v>
      </c>
      <c r="E9" s="6580"/>
      <c r="F9" s="6575"/>
      <c r="G9" s="7615" t="s">
        <v>29</v>
      </c>
      <c r="H9" s="7474"/>
      <c r="I9" s="7474"/>
      <c r="J9" s="7474"/>
      <c r="K9" s="7474"/>
      <c r="L9" s="7474"/>
      <c r="M9" s="7474"/>
      <c r="N9" s="7474"/>
      <c r="O9" s="7474"/>
      <c r="P9" s="7474"/>
      <c r="Q9" s="7474"/>
      <c r="R9" s="7474"/>
      <c r="S9" s="7474"/>
      <c r="T9" s="7474"/>
      <c r="U9" s="7474"/>
      <c r="V9" s="7474"/>
      <c r="W9" s="7474"/>
      <c r="X9" s="7474"/>
      <c r="Y9" s="7474"/>
      <c r="Z9" s="7474"/>
      <c r="AA9" s="7474"/>
      <c r="AB9" s="7474"/>
      <c r="AC9" s="7474"/>
      <c r="AD9" s="7474"/>
      <c r="AE9" s="7474"/>
      <c r="AF9" s="7474"/>
      <c r="AG9" s="7474"/>
      <c r="AH9" s="7474"/>
      <c r="AI9" s="7474"/>
      <c r="AJ9" s="7474"/>
      <c r="AK9" s="7474"/>
      <c r="AL9" s="7474"/>
      <c r="AM9" s="7474"/>
      <c r="AN9" s="7636"/>
      <c r="AO9" s="7489" t="s">
        <v>322</v>
      </c>
      <c r="AP9" s="6518" t="s">
        <v>37</v>
      </c>
      <c r="AQ9" s="7489" t="s">
        <v>34</v>
      </c>
      <c r="AR9" s="6518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77" t="s">
        <v>37</v>
      </c>
      <c r="CL9" s="7628" t="s">
        <v>34</v>
      </c>
      <c r="CM9" s="7628" t="s">
        <v>35</v>
      </c>
    </row>
    <row r="10" spans="1:91" ht="15" customHeight="1" x14ac:dyDescent="0.25">
      <c r="A10" s="7633"/>
      <c r="B10" s="7634"/>
      <c r="C10" s="7635"/>
      <c r="D10" s="6578"/>
      <c r="E10" s="6581"/>
      <c r="F10" s="6530"/>
      <c r="G10" s="7627" t="s">
        <v>1334</v>
      </c>
      <c r="H10" s="7545"/>
      <c r="I10" s="6546" t="s">
        <v>1335</v>
      </c>
      <c r="J10" s="7545"/>
      <c r="K10" s="6546" t="s">
        <v>4123</v>
      </c>
      <c r="L10" s="7545"/>
      <c r="M10" s="6546" t="s">
        <v>44</v>
      </c>
      <c r="N10" s="7545"/>
      <c r="O10" s="6546" t="s">
        <v>45</v>
      </c>
      <c r="P10" s="7545"/>
      <c r="Q10" s="6546" t="s">
        <v>974</v>
      </c>
      <c r="R10" s="7545"/>
      <c r="S10" s="6546" t="s">
        <v>629</v>
      </c>
      <c r="T10" s="7545"/>
      <c r="U10" s="6546" t="s">
        <v>48</v>
      </c>
      <c r="V10" s="7545"/>
      <c r="W10" s="6546" t="s">
        <v>49</v>
      </c>
      <c r="X10" s="7545"/>
      <c r="Y10" s="6546" t="s">
        <v>975</v>
      </c>
      <c r="Z10" s="7545"/>
      <c r="AA10" s="6546" t="s">
        <v>51</v>
      </c>
      <c r="AB10" s="7545"/>
      <c r="AC10" s="6546" t="s">
        <v>52</v>
      </c>
      <c r="AD10" s="7545"/>
      <c r="AE10" s="6546" t="s">
        <v>53</v>
      </c>
      <c r="AF10" s="7545"/>
      <c r="AG10" s="6546" t="s">
        <v>54</v>
      </c>
      <c r="AH10" s="7545"/>
      <c r="AI10" s="6546" t="s">
        <v>55</v>
      </c>
      <c r="AJ10" s="7545"/>
      <c r="AK10" s="6546" t="s">
        <v>56</v>
      </c>
      <c r="AL10" s="7545"/>
      <c r="AM10" s="6545" t="s">
        <v>1403</v>
      </c>
      <c r="AN10" s="7636"/>
      <c r="AO10" s="6850"/>
      <c r="AP10" s="5759"/>
      <c r="AQ10" s="6850"/>
      <c r="AR10" s="5759"/>
      <c r="CA10" s="53"/>
      <c r="CB10" s="53"/>
      <c r="CC10" s="53"/>
      <c r="CD10" s="1753"/>
      <c r="CE10" s="1753"/>
      <c r="CJ10" s="53"/>
      <c r="CK10" s="5777"/>
      <c r="CL10" s="7628"/>
      <c r="CM10" s="7628"/>
    </row>
    <row r="11" spans="1:91" x14ac:dyDescent="0.25">
      <c r="A11" s="7633"/>
      <c r="B11" s="7634"/>
      <c r="C11" s="7635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04"/>
      <c r="AP11" s="6687" t="s">
        <v>59</v>
      </c>
      <c r="AQ11" s="7404"/>
      <c r="AR11" s="6687"/>
      <c r="CA11" s="53"/>
      <c r="CB11" s="53" t="s">
        <v>59</v>
      </c>
      <c r="CC11" s="53" t="s">
        <v>59</v>
      </c>
      <c r="CD11" s="1753"/>
      <c r="CE11" s="1753"/>
      <c r="CJ11" s="53"/>
      <c r="CK11" s="5777" t="s">
        <v>59</v>
      </c>
      <c r="CL11" s="7628"/>
      <c r="CM11" s="7628"/>
    </row>
    <row r="12" spans="1:91" ht="15" customHeight="1" x14ac:dyDescent="0.25">
      <c r="A12" s="7637" t="s">
        <v>4124</v>
      </c>
      <c r="B12" s="764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38"/>
      <c r="B13" s="764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38"/>
      <c r="B14" s="764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38"/>
      <c r="B15" s="764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38"/>
      <c r="B16" s="764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38"/>
      <c r="B17" s="764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38"/>
      <c r="B18" s="764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38"/>
      <c r="B19" s="764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38"/>
      <c r="B20" s="764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38"/>
      <c r="B21" s="764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38"/>
      <c r="B22" s="764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39"/>
      <c r="B23" s="764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16" t="s">
        <v>770</v>
      </c>
      <c r="B24" s="7616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43"/>
      <c r="B25" s="7643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43"/>
      <c r="B26" s="7643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43"/>
      <c r="B27" s="7643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43"/>
      <c r="B28" s="7643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43"/>
      <c r="B29" s="6885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43"/>
      <c r="B30" s="7616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43"/>
      <c r="B31" s="7643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43"/>
      <c r="B32" s="7643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43"/>
      <c r="B33" s="7643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85"/>
      <c r="B34" s="6885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14" t="s">
        <v>1362</v>
      </c>
      <c r="B36" s="7619" t="s">
        <v>1093</v>
      </c>
      <c r="C36" s="6579" t="s">
        <v>77</v>
      </c>
      <c r="D36" s="6066"/>
      <c r="E36" s="7359"/>
      <c r="F36" s="7615" t="s">
        <v>101</v>
      </c>
      <c r="G36" s="7474"/>
      <c r="H36" s="7474"/>
      <c r="I36" s="7474"/>
      <c r="J36" s="7474"/>
      <c r="K36" s="7474"/>
      <c r="L36" s="7474"/>
      <c r="M36" s="7474"/>
      <c r="N36" s="7474"/>
      <c r="O36" s="7474"/>
      <c r="P36" s="7474"/>
      <c r="Q36" s="7474"/>
      <c r="R36" s="7474"/>
      <c r="S36" s="7474"/>
      <c r="T36" s="7474"/>
      <c r="U36" s="7474"/>
      <c r="V36" s="7474"/>
      <c r="W36" s="7474"/>
      <c r="X36" s="7474"/>
      <c r="Y36" s="7474"/>
      <c r="Z36" s="7474"/>
      <c r="AA36" s="7474"/>
      <c r="AB36" s="7474"/>
      <c r="AC36" s="7474"/>
      <c r="AD36" s="7474"/>
      <c r="AE36" s="7474"/>
      <c r="AF36" s="7474"/>
      <c r="AG36" s="7474"/>
      <c r="AH36" s="7474"/>
      <c r="AI36" s="7474"/>
      <c r="AJ36" s="7583" t="s">
        <v>4146</v>
      </c>
      <c r="AK36" s="7584"/>
      <c r="AL36" s="7584"/>
      <c r="AM36" s="7584"/>
      <c r="AN36" s="7584"/>
      <c r="AO36" s="7584"/>
      <c r="AP36" s="7584"/>
      <c r="AQ36" s="7584"/>
      <c r="AR36" s="7584"/>
      <c r="AS36" s="7578"/>
      <c r="AT36" s="7623" t="s">
        <v>4147</v>
      </c>
      <c r="AU36" s="7624"/>
      <c r="AV36" s="7548" t="s">
        <v>4148</v>
      </c>
      <c r="AW36" s="7548"/>
    </row>
    <row r="37" spans="1:92" x14ac:dyDescent="0.25">
      <c r="A37" s="7614"/>
      <c r="B37" s="7620"/>
      <c r="C37" s="6529"/>
      <c r="D37" s="7622"/>
      <c r="E37" s="7360"/>
      <c r="F37" s="7627" t="s">
        <v>1334</v>
      </c>
      <c r="G37" s="7545"/>
      <c r="H37" s="6546" t="s">
        <v>1335</v>
      </c>
      <c r="I37" s="7545"/>
      <c r="J37" s="6546" t="s">
        <v>94</v>
      </c>
      <c r="K37" s="7545"/>
      <c r="L37" s="6546" t="s">
        <v>4149</v>
      </c>
      <c r="M37" s="7545"/>
      <c r="N37" s="6546" t="s">
        <v>4150</v>
      </c>
      <c r="O37" s="7545"/>
      <c r="P37" s="6546" t="s">
        <v>974</v>
      </c>
      <c r="Q37" s="7545"/>
      <c r="R37" s="6546" t="s">
        <v>629</v>
      </c>
      <c r="S37" s="7545"/>
      <c r="T37" s="6546" t="s">
        <v>48</v>
      </c>
      <c r="U37" s="7545"/>
      <c r="V37" s="6546" t="s">
        <v>4151</v>
      </c>
      <c r="W37" s="7545"/>
      <c r="X37" s="6546" t="s">
        <v>975</v>
      </c>
      <c r="Y37" s="7545"/>
      <c r="Z37" s="6546" t="s">
        <v>51</v>
      </c>
      <c r="AA37" s="7545"/>
      <c r="AB37" s="6546" t="s">
        <v>52</v>
      </c>
      <c r="AC37" s="7545"/>
      <c r="AD37" s="6546" t="s">
        <v>53</v>
      </c>
      <c r="AE37" s="7545"/>
      <c r="AF37" s="6546" t="s">
        <v>54</v>
      </c>
      <c r="AG37" s="7545"/>
      <c r="AH37" s="6546" t="s">
        <v>4152</v>
      </c>
      <c r="AI37" s="7475"/>
      <c r="AJ37" s="6585"/>
      <c r="AK37" s="6901"/>
      <c r="AL37" s="6901"/>
      <c r="AM37" s="6901"/>
      <c r="AN37" s="6901"/>
      <c r="AO37" s="6901"/>
      <c r="AP37" s="6901"/>
      <c r="AQ37" s="6901"/>
      <c r="AR37" s="6901"/>
      <c r="AS37" s="6899"/>
      <c r="AT37" s="7625"/>
      <c r="AU37" s="7626"/>
      <c r="AV37" s="7548"/>
      <c r="AW37" s="7548"/>
      <c r="CC37" s="5350"/>
    </row>
    <row r="38" spans="1:92" ht="33.75" customHeight="1" x14ac:dyDescent="0.25">
      <c r="A38" s="7614"/>
      <c r="B38" s="7621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13" t="s">
        <v>4156</v>
      </c>
      <c r="CA38" s="7613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14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14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14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14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14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5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5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5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5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14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16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14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14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548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548"/>
      <c r="B54" s="5402" t="s">
        <v>4177</v>
      </c>
      <c r="C54" s="5403"/>
      <c r="D54" s="5404"/>
      <c r="J54" s="187"/>
    </row>
    <row r="55" spans="1:92" ht="15" customHeight="1" x14ac:dyDescent="0.25">
      <c r="A55" s="7548"/>
      <c r="B55" s="5405" t="s">
        <v>4178</v>
      </c>
      <c r="C55" s="5406"/>
      <c r="D55" s="5407"/>
      <c r="J55" s="187"/>
    </row>
    <row r="56" spans="1:92" ht="15" customHeight="1" x14ac:dyDescent="0.25">
      <c r="A56" s="7548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7" t="s">
        <v>4180</v>
      </c>
      <c r="B58" s="7614" t="s">
        <v>4181</v>
      </c>
      <c r="C58" s="7614"/>
      <c r="D58" s="7614"/>
      <c r="E58" s="7576" t="s">
        <v>4182</v>
      </c>
      <c r="F58" s="757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83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85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83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85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83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85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83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85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7" t="s">
        <v>4192</v>
      </c>
      <c r="B69" s="7645" t="s">
        <v>4193</v>
      </c>
      <c r="C69" s="7646"/>
      <c r="D69" s="7646"/>
      <c r="E69" s="7646"/>
      <c r="F69" s="7646"/>
      <c r="G69" s="7647"/>
      <c r="H69" s="7576" t="s">
        <v>1048</v>
      </c>
      <c r="I69" s="7472"/>
      <c r="J69" s="7472"/>
      <c r="K69" s="7577"/>
      <c r="L69" s="1753"/>
      <c r="M69" s="1753"/>
    </row>
    <row r="70" spans="1:57" s="189" customFormat="1" ht="26.25" customHeight="1" x14ac:dyDescent="0.25">
      <c r="A70" s="7644"/>
      <c r="B70" s="7617" t="s">
        <v>4194</v>
      </c>
      <c r="C70" s="7648"/>
      <c r="D70" s="7649" t="s">
        <v>4195</v>
      </c>
      <c r="E70" s="7650"/>
      <c r="F70" s="7649" t="s">
        <v>4196</v>
      </c>
      <c r="G70" s="7650"/>
      <c r="H70" s="7651" t="s">
        <v>58</v>
      </c>
      <c r="I70" s="7652"/>
      <c r="J70" s="7651" t="s">
        <v>59</v>
      </c>
      <c r="K70" s="7652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LAUTARO (09108)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CENTRO COMUNITARIO DE SALUD FAMILIAR DR. MAXIMINO BELTRAN MORA (121789)</v>
      </c>
      <c r="B3" s="4697"/>
    </row>
    <row r="4" spans="1:90" s="3331" customFormat="1" x14ac:dyDescent="0.25">
      <c r="A4" s="50" t="str">
        <f>CONCATENATE("MES: ",NOMBRE!B6, " (",NOMBRE!C6,NOMBRE!D6,")")</f>
        <v>MES: ENERO (01)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656" t="s">
        <v>4201</v>
      </c>
      <c r="B6" s="7656"/>
      <c r="C6" s="7656"/>
      <c r="D6" s="7656"/>
      <c r="E6" s="7656"/>
      <c r="F6" s="7656"/>
      <c r="G6" s="7656"/>
      <c r="H6" s="7656"/>
      <c r="I6" s="7656"/>
      <c r="J6" s="7656"/>
      <c r="K6" s="7656"/>
      <c r="L6" s="7656"/>
      <c r="M6" s="7656"/>
      <c r="N6" s="7656"/>
      <c r="O6" s="7656"/>
      <c r="P6" s="7656"/>
      <c r="Q6" s="7656"/>
      <c r="R6" s="7656"/>
      <c r="S6" s="7656"/>
      <c r="T6" s="7656"/>
      <c r="U6" s="7656"/>
      <c r="V6" s="7656"/>
      <c r="W6" s="7656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657" t="s">
        <v>219</v>
      </c>
      <c r="B10" s="7657" t="s">
        <v>27</v>
      </c>
      <c r="C10" s="7658" t="s">
        <v>452</v>
      </c>
      <c r="D10" s="7658"/>
      <c r="E10" s="7658"/>
      <c r="F10" s="7659" t="s">
        <v>101</v>
      </c>
      <c r="G10" s="7659"/>
      <c r="H10" s="7659"/>
      <c r="I10" s="7659"/>
      <c r="J10" s="7659"/>
      <c r="K10" s="7659"/>
      <c r="L10" s="7659"/>
      <c r="M10" s="7659"/>
      <c r="N10" s="7659"/>
      <c r="O10" s="7659"/>
      <c r="P10" s="7659"/>
      <c r="Q10" s="7659"/>
      <c r="R10" s="7659"/>
      <c r="S10" s="7659"/>
      <c r="T10" s="7659"/>
      <c r="U10" s="7659"/>
      <c r="V10" s="7659"/>
      <c r="W10" s="7659"/>
      <c r="X10" s="7659"/>
      <c r="Y10" s="7659"/>
      <c r="Z10" s="7659"/>
      <c r="AA10" s="7659"/>
      <c r="AB10" s="7659"/>
      <c r="AC10" s="7659"/>
      <c r="AD10" s="7659"/>
      <c r="AE10" s="7659"/>
      <c r="AF10" s="7659"/>
      <c r="AG10" s="7659"/>
      <c r="AH10" s="7659"/>
      <c r="AI10" s="7659"/>
      <c r="AJ10" s="7659"/>
      <c r="AK10" s="7659"/>
      <c r="AL10" s="7659"/>
      <c r="AM10" s="7660"/>
      <c r="AN10" s="7574" t="s">
        <v>36</v>
      </c>
    </row>
    <row r="11" spans="1:90" s="3331" customFormat="1" ht="14.25" customHeight="1" x14ac:dyDescent="0.25">
      <c r="A11" s="7657"/>
      <c r="B11" s="7657"/>
      <c r="C11" s="7658"/>
      <c r="D11" s="7658"/>
      <c r="E11" s="7658"/>
      <c r="F11" s="7661" t="s">
        <v>343</v>
      </c>
      <c r="G11" s="7661"/>
      <c r="H11" s="7661" t="s">
        <v>326</v>
      </c>
      <c r="I11" s="7661"/>
      <c r="J11" s="7661" t="s">
        <v>94</v>
      </c>
      <c r="K11" s="7661"/>
      <c r="L11" s="7661" t="s">
        <v>44</v>
      </c>
      <c r="M11" s="7661"/>
      <c r="N11" s="7661" t="s">
        <v>45</v>
      </c>
      <c r="O11" s="7661"/>
      <c r="P11" s="7661" t="s">
        <v>46</v>
      </c>
      <c r="Q11" s="7661"/>
      <c r="R11" s="7661" t="s">
        <v>47</v>
      </c>
      <c r="S11" s="7661"/>
      <c r="T11" s="7661" t="s">
        <v>48</v>
      </c>
      <c r="U11" s="7661"/>
      <c r="V11" s="7661" t="s">
        <v>49</v>
      </c>
      <c r="W11" s="7661"/>
      <c r="X11" s="7661" t="s">
        <v>50</v>
      </c>
      <c r="Y11" s="7661"/>
      <c r="Z11" s="7661" t="s">
        <v>51</v>
      </c>
      <c r="AA11" s="7661"/>
      <c r="AB11" s="7661" t="s">
        <v>52</v>
      </c>
      <c r="AC11" s="7661"/>
      <c r="AD11" s="7661" t="s">
        <v>53</v>
      </c>
      <c r="AE11" s="7661"/>
      <c r="AF11" s="7661" t="s">
        <v>54</v>
      </c>
      <c r="AG11" s="7661"/>
      <c r="AH11" s="7661" t="s">
        <v>55</v>
      </c>
      <c r="AI11" s="7661"/>
      <c r="AJ11" s="7661" t="s">
        <v>56</v>
      </c>
      <c r="AK11" s="7661"/>
      <c r="AL11" s="7661" t="s">
        <v>57</v>
      </c>
      <c r="AM11" s="7660"/>
      <c r="AN11" s="7574"/>
    </row>
    <row r="12" spans="1:90" s="3331" customFormat="1" x14ac:dyDescent="0.25">
      <c r="A12" s="7657"/>
      <c r="B12" s="7657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74"/>
    </row>
    <row r="13" spans="1:90" x14ac:dyDescent="0.25">
      <c r="A13" s="7662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662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662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76" t="s">
        <v>77</v>
      </c>
      <c r="B16" s="757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54" t="s">
        <v>4208</v>
      </c>
      <c r="B18" s="7616" t="s">
        <v>1363</v>
      </c>
      <c r="C18" s="6546" t="s">
        <v>4209</v>
      </c>
      <c r="D18" s="7475"/>
      <c r="E18" s="7475"/>
      <c r="F18" s="7545"/>
      <c r="G18" s="7663" t="s">
        <v>4210</v>
      </c>
      <c r="H18" s="7663"/>
      <c r="I18" s="7663"/>
      <c r="J18" s="7663"/>
      <c r="K18" s="766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54"/>
      <c r="B19" s="7616"/>
      <c r="C19" s="7664" t="s">
        <v>4211</v>
      </c>
      <c r="D19" s="7665" t="s">
        <v>4212</v>
      </c>
      <c r="E19" s="7665" t="s">
        <v>4213</v>
      </c>
      <c r="F19" s="7545" t="s">
        <v>4214</v>
      </c>
      <c r="G19" s="7664" t="s">
        <v>4215</v>
      </c>
      <c r="H19" s="7665" t="s">
        <v>4216</v>
      </c>
      <c r="I19" s="7665" t="s">
        <v>4217</v>
      </c>
      <c r="J19" s="7665" t="s">
        <v>4218</v>
      </c>
      <c r="K19" s="7545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54"/>
      <c r="B20" s="7616"/>
      <c r="C20" s="7664"/>
      <c r="D20" s="7665"/>
      <c r="E20" s="7665"/>
      <c r="F20" s="7545"/>
      <c r="G20" s="7664"/>
      <c r="H20" s="7665"/>
      <c r="I20" s="7665"/>
      <c r="J20" s="7665"/>
      <c r="K20" s="7545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05" t="s">
        <v>219</v>
      </c>
      <c r="B26" s="7458" t="s">
        <v>27</v>
      </c>
      <c r="C26" s="7669" t="s">
        <v>77</v>
      </c>
      <c r="D26" s="7669"/>
      <c r="E26" s="7669"/>
      <c r="F26" s="7674" t="s">
        <v>101</v>
      </c>
      <c r="G26" s="7675"/>
      <c r="H26" s="7675"/>
      <c r="I26" s="7675"/>
      <c r="J26" s="7675"/>
      <c r="K26" s="7675"/>
      <c r="L26" s="7675"/>
      <c r="M26" s="7675"/>
      <c r="N26" s="7675"/>
      <c r="O26" s="7675"/>
      <c r="P26" s="7675"/>
      <c r="Q26" s="7675"/>
      <c r="R26" s="7675"/>
      <c r="S26" s="7675"/>
      <c r="T26" s="7675"/>
      <c r="U26" s="7676"/>
      <c r="V26" s="7677" t="s">
        <v>4224</v>
      </c>
      <c r="W26" s="7678"/>
      <c r="X26" s="7678"/>
      <c r="Y26" s="7678"/>
      <c r="Z26" s="7678"/>
      <c r="AA26" s="7678"/>
      <c r="AB26" s="7678"/>
      <c r="AC26" s="7678"/>
      <c r="AD26" s="7678"/>
      <c r="AE26" s="7678"/>
      <c r="AF26" s="7678"/>
      <c r="AG26" s="7678"/>
      <c r="AH26" s="7678"/>
      <c r="AI26" s="7679"/>
      <c r="AJ26" s="7582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05"/>
      <c r="B27" s="7458"/>
      <c r="C27" s="7669"/>
      <c r="D27" s="7669"/>
      <c r="E27" s="7669"/>
      <c r="F27" s="6198" t="s">
        <v>3789</v>
      </c>
      <c r="G27" s="7666"/>
      <c r="H27" s="6198" t="s">
        <v>4225</v>
      </c>
      <c r="I27" s="7667"/>
      <c r="J27" s="7666" t="s">
        <v>1459</v>
      </c>
      <c r="K27" s="7667"/>
      <c r="L27" s="6198" t="s">
        <v>1460</v>
      </c>
      <c r="M27" s="7667"/>
      <c r="N27" s="6198" t="s">
        <v>1461</v>
      </c>
      <c r="O27" s="7667"/>
      <c r="P27" s="6198" t="s">
        <v>1462</v>
      </c>
      <c r="Q27" s="7667"/>
      <c r="R27" s="6198" t="s">
        <v>1463</v>
      </c>
      <c r="S27" s="7667"/>
      <c r="T27" s="7672" t="s">
        <v>938</v>
      </c>
      <c r="U27" s="7673"/>
      <c r="V27" s="7545" t="s">
        <v>4211</v>
      </c>
      <c r="W27" s="7668"/>
      <c r="X27" s="7548" t="s">
        <v>4212</v>
      </c>
      <c r="Y27" s="7548"/>
      <c r="Z27" s="7548"/>
      <c r="AA27" s="7670" t="s">
        <v>4216</v>
      </c>
      <c r="AB27" s="7670"/>
      <c r="AC27" s="7670"/>
      <c r="AD27" s="7670" t="s">
        <v>4219</v>
      </c>
      <c r="AE27" s="7670"/>
      <c r="AF27" s="7670"/>
      <c r="AG27" s="7661" t="s">
        <v>4226</v>
      </c>
      <c r="AH27" s="7661"/>
      <c r="AI27" s="7660"/>
      <c r="AJ27" s="6087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05"/>
      <c r="B28" s="7458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97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671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671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671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671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671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46" t="s">
        <v>77</v>
      </c>
      <c r="B34" s="654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66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66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66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66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66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46" t="s">
        <v>77</v>
      </c>
      <c r="B40" s="654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6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6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6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6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6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46" t="s">
        <v>77</v>
      </c>
      <c r="B46" s="654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6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6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6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45" t="s">
        <v>77</v>
      </c>
      <c r="B50" s="654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58" t="s">
        <v>277</v>
      </c>
      <c r="B52" s="7669" t="s">
        <v>77</v>
      </c>
      <c r="C52" s="7669"/>
      <c r="D52" s="7669"/>
      <c r="E52" s="7052" t="s">
        <v>101</v>
      </c>
      <c r="F52" s="7681"/>
      <c r="G52" s="7681"/>
      <c r="H52" s="7681"/>
      <c r="I52" s="7681"/>
      <c r="J52" s="7681"/>
      <c r="K52" s="7681"/>
      <c r="L52" s="7681"/>
      <c r="M52" s="7681"/>
      <c r="N52" s="7681"/>
      <c r="O52" s="7681"/>
      <c r="P52" s="7681"/>
      <c r="Q52" s="7681"/>
      <c r="R52" s="7681"/>
      <c r="S52" s="7681"/>
      <c r="T52" s="7682"/>
      <c r="U52" s="7403" t="s">
        <v>4211</v>
      </c>
      <c r="V52" s="6518"/>
      <c r="W52" s="7683" t="s">
        <v>4212</v>
      </c>
      <c r="X52" s="7518"/>
      <c r="Y52" s="7454"/>
      <c r="Z52" s="7685" t="s">
        <v>4216</v>
      </c>
      <c r="AA52" s="7686"/>
      <c r="AB52" s="7687"/>
      <c r="AC52" s="7685" t="s">
        <v>4219</v>
      </c>
      <c r="AD52" s="7686"/>
      <c r="AE52" s="7687"/>
      <c r="AF52" s="7658" t="s">
        <v>4226</v>
      </c>
      <c r="AG52" s="7691"/>
      <c r="AH52" s="7692"/>
      <c r="AI52" s="7582" t="s">
        <v>36</v>
      </c>
      <c r="AJ52" s="7680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58"/>
      <c r="B53" s="7669"/>
      <c r="C53" s="7669"/>
      <c r="D53" s="7669"/>
      <c r="E53" s="6198" t="s">
        <v>3789</v>
      </c>
      <c r="F53" s="7666"/>
      <c r="G53" s="6198" t="s">
        <v>4225</v>
      </c>
      <c r="H53" s="7667"/>
      <c r="I53" s="7666" t="s">
        <v>1459</v>
      </c>
      <c r="J53" s="7667"/>
      <c r="K53" s="6198" t="s">
        <v>1460</v>
      </c>
      <c r="L53" s="7667"/>
      <c r="M53" s="6198" t="s">
        <v>1461</v>
      </c>
      <c r="N53" s="7667"/>
      <c r="O53" s="6198" t="s">
        <v>1462</v>
      </c>
      <c r="P53" s="7667"/>
      <c r="Q53" s="6198" t="s">
        <v>1463</v>
      </c>
      <c r="R53" s="7667"/>
      <c r="S53" s="7672" t="s">
        <v>938</v>
      </c>
      <c r="T53" s="7673"/>
      <c r="U53" s="6467"/>
      <c r="V53" s="6687"/>
      <c r="W53" s="7684"/>
      <c r="X53" s="7109"/>
      <c r="Y53" s="6910"/>
      <c r="Z53" s="7688"/>
      <c r="AA53" s="7689"/>
      <c r="AB53" s="7690"/>
      <c r="AC53" s="7688"/>
      <c r="AD53" s="7689"/>
      <c r="AE53" s="7690"/>
      <c r="AF53" s="7693"/>
      <c r="AG53" s="7694"/>
      <c r="AH53" s="7695"/>
      <c r="AI53" s="6087"/>
      <c r="AJ53" s="7680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58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6087"/>
      <c r="AJ54" s="7680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221" t="s">
        <v>3234</v>
      </c>
      <c r="B61" s="7405" t="s">
        <v>27</v>
      </c>
      <c r="C61" s="7416" t="s">
        <v>77</v>
      </c>
      <c r="D61" s="7416"/>
      <c r="E61" s="7416"/>
      <c r="F61" s="7052" t="s">
        <v>101</v>
      </c>
      <c r="G61" s="7681"/>
      <c r="H61" s="7681"/>
      <c r="I61" s="7681"/>
      <c r="J61" s="7681"/>
      <c r="K61" s="7681"/>
      <c r="L61" s="7681"/>
      <c r="M61" s="7681"/>
      <c r="N61" s="7681"/>
      <c r="O61" s="7681"/>
      <c r="P61" s="7681"/>
      <c r="Q61" s="7681"/>
      <c r="R61" s="7681"/>
      <c r="S61" s="7681"/>
      <c r="T61" s="7681"/>
      <c r="U61" s="7682"/>
      <c r="V61" s="7403" t="s">
        <v>4211</v>
      </c>
      <c r="W61" s="6518"/>
      <c r="X61" s="7683" t="s">
        <v>4212</v>
      </c>
      <c r="Y61" s="7518"/>
      <c r="Z61" s="7454"/>
      <c r="AA61" s="7685" t="s">
        <v>4216</v>
      </c>
      <c r="AB61" s="7686"/>
      <c r="AC61" s="7687"/>
      <c r="AD61" s="7685" t="s">
        <v>4219</v>
      </c>
      <c r="AE61" s="7686"/>
      <c r="AF61" s="7687"/>
      <c r="AG61" s="7658" t="s">
        <v>4226</v>
      </c>
      <c r="AH61" s="7691"/>
      <c r="AI61" s="7692"/>
      <c r="AJ61" s="7582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71"/>
      <c r="B62" s="7405"/>
      <c r="C62" s="7416"/>
      <c r="D62" s="7416"/>
      <c r="E62" s="7416"/>
      <c r="F62" s="6198" t="s">
        <v>3789</v>
      </c>
      <c r="G62" s="7666"/>
      <c r="H62" s="6198" t="s">
        <v>4225</v>
      </c>
      <c r="I62" s="7667"/>
      <c r="J62" s="7666" t="s">
        <v>1459</v>
      </c>
      <c r="K62" s="7667"/>
      <c r="L62" s="6198" t="s">
        <v>1460</v>
      </c>
      <c r="M62" s="7667"/>
      <c r="N62" s="6198" t="s">
        <v>1461</v>
      </c>
      <c r="O62" s="7667"/>
      <c r="P62" s="6198" t="s">
        <v>1462</v>
      </c>
      <c r="Q62" s="7667"/>
      <c r="R62" s="6198" t="s">
        <v>1463</v>
      </c>
      <c r="S62" s="7667"/>
      <c r="T62" s="7672" t="s">
        <v>938</v>
      </c>
      <c r="U62" s="7673"/>
      <c r="V62" s="6467"/>
      <c r="W62" s="6687"/>
      <c r="X62" s="7684"/>
      <c r="Y62" s="7109"/>
      <c r="Z62" s="6910"/>
      <c r="AA62" s="7688"/>
      <c r="AB62" s="7689"/>
      <c r="AC62" s="7690"/>
      <c r="AD62" s="7688"/>
      <c r="AE62" s="7689"/>
      <c r="AF62" s="7690"/>
      <c r="AG62" s="7693"/>
      <c r="AH62" s="7694"/>
      <c r="AI62" s="7695"/>
      <c r="AJ62" s="7582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222"/>
      <c r="B63" s="740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82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16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85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16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43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85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64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64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6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96" t="s">
        <v>4246</v>
      </c>
      <c r="B73" s="7696" t="s">
        <v>1159</v>
      </c>
      <c r="C73" s="7696" t="s">
        <v>2520</v>
      </c>
      <c r="D73" s="7697" t="s">
        <v>2521</v>
      </c>
      <c r="E73" s="7699" t="s">
        <v>4224</v>
      </c>
      <c r="F73" s="7699"/>
      <c r="G73" s="7699"/>
      <c r="H73" s="7699"/>
      <c r="I73" s="7677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64"/>
      <c r="B74" s="6664"/>
      <c r="C74" s="6664"/>
      <c r="D74" s="7698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96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96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96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700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701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702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702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703" t="s">
        <v>4248</v>
      </c>
      <c r="B83" s="7696" t="s">
        <v>27</v>
      </c>
      <c r="C83" s="7704" t="s">
        <v>77</v>
      </c>
      <c r="D83" s="7704"/>
      <c r="E83" s="7704"/>
      <c r="F83" s="7052" t="s">
        <v>101</v>
      </c>
      <c r="G83" s="7681"/>
      <c r="H83" s="7681"/>
      <c r="I83" s="7681"/>
      <c r="J83" s="7681"/>
      <c r="K83" s="7681"/>
      <c r="L83" s="7681"/>
      <c r="M83" s="7681"/>
      <c r="N83" s="7681"/>
      <c r="O83" s="7681"/>
      <c r="P83" s="7681"/>
      <c r="Q83" s="7681"/>
      <c r="R83" s="7681"/>
      <c r="S83" s="7681"/>
      <c r="T83" s="7681"/>
      <c r="U83" s="7682"/>
      <c r="V83" s="6518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703"/>
      <c r="B84" s="6663"/>
      <c r="C84" s="7704"/>
      <c r="D84" s="7704"/>
      <c r="E84" s="7704"/>
      <c r="F84" s="7402" t="s">
        <v>3789</v>
      </c>
      <c r="G84" s="7402"/>
      <c r="H84" s="6545" t="s">
        <v>4225</v>
      </c>
      <c r="I84" s="6545"/>
      <c r="J84" s="6546" t="s">
        <v>1459</v>
      </c>
      <c r="K84" s="6546"/>
      <c r="L84" s="7402" t="s">
        <v>1460</v>
      </c>
      <c r="M84" s="7402"/>
      <c r="N84" s="7402" t="s">
        <v>1461</v>
      </c>
      <c r="O84" s="7402"/>
      <c r="P84" s="6545" t="s">
        <v>1462</v>
      </c>
      <c r="Q84" s="6545"/>
      <c r="R84" s="7416" t="s">
        <v>1463</v>
      </c>
      <c r="S84" s="7416"/>
      <c r="T84" s="6545" t="s">
        <v>938</v>
      </c>
      <c r="U84" s="7705"/>
      <c r="V84" s="5759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703"/>
      <c r="B85" s="6664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87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96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706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700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96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706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700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63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63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64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707" t="s">
        <v>4252</v>
      </c>
      <c r="B95" s="7708"/>
      <c r="C95" s="7708"/>
      <c r="D95" s="7708"/>
      <c r="E95" s="7708"/>
      <c r="F95" s="7708"/>
      <c r="G95" s="7708"/>
      <c r="H95" s="7708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709" t="s">
        <v>4256</v>
      </c>
      <c r="B100" s="7710"/>
      <c r="C100" s="7710"/>
      <c r="D100" s="7709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711" t="s">
        <v>1093</v>
      </c>
      <c r="B101" s="7712" t="s">
        <v>2520</v>
      </c>
      <c r="C101" s="7712" t="s">
        <v>2521</v>
      </c>
      <c r="D101" s="7052" t="s">
        <v>101</v>
      </c>
      <c r="E101" s="7681"/>
      <c r="F101" s="7681"/>
      <c r="G101" s="7681"/>
      <c r="H101" s="7681"/>
      <c r="I101" s="7681"/>
      <c r="J101" s="7681"/>
      <c r="K101" s="7681"/>
      <c r="L101" s="7681"/>
      <c r="M101" s="7681"/>
      <c r="N101" s="7681"/>
      <c r="O101" s="7681"/>
      <c r="P101" s="7681"/>
      <c r="Q101" s="7681"/>
      <c r="R101" s="7681"/>
      <c r="S101" s="7682"/>
      <c r="T101" s="7713" t="s">
        <v>4257</v>
      </c>
      <c r="U101" s="7714"/>
      <c r="V101" s="7714"/>
      <c r="W101" s="7714"/>
      <c r="X101" s="7715"/>
      <c r="Y101" s="6518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56"/>
      <c r="B102" s="6663"/>
      <c r="C102" s="6663"/>
      <c r="D102" s="7549" t="s">
        <v>3789</v>
      </c>
      <c r="E102" s="7520"/>
      <c r="F102" s="7549" t="s">
        <v>4225</v>
      </c>
      <c r="G102" s="7550"/>
      <c r="H102" s="7520" t="s">
        <v>1459</v>
      </c>
      <c r="I102" s="7550"/>
      <c r="J102" s="7549" t="s">
        <v>1460</v>
      </c>
      <c r="K102" s="7550"/>
      <c r="L102" s="7549" t="s">
        <v>1461</v>
      </c>
      <c r="M102" s="7550"/>
      <c r="N102" s="7549" t="s">
        <v>1462</v>
      </c>
      <c r="O102" s="7550"/>
      <c r="P102" s="7549" t="s">
        <v>1463</v>
      </c>
      <c r="Q102" s="7550"/>
      <c r="R102" s="7548" t="s">
        <v>938</v>
      </c>
      <c r="S102" s="7720"/>
      <c r="T102" s="7721" t="s">
        <v>4211</v>
      </c>
      <c r="U102" s="7716" t="s">
        <v>4212</v>
      </c>
      <c r="V102" s="7716" t="s">
        <v>4216</v>
      </c>
      <c r="W102" s="7716" t="s">
        <v>4219</v>
      </c>
      <c r="X102" s="7718" t="s">
        <v>4226</v>
      </c>
      <c r="Y102" s="6518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29"/>
      <c r="B103" s="6664"/>
      <c r="C103" s="6664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722"/>
      <c r="U103" s="7717"/>
      <c r="V103" s="7717"/>
      <c r="W103" s="7717"/>
      <c r="X103" s="7719"/>
      <c r="Y103" s="6518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723" t="s">
        <v>4260</v>
      </c>
      <c r="B106" s="7723"/>
      <c r="C106" s="7723"/>
      <c r="D106" s="7723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16" t="s">
        <v>29</v>
      </c>
      <c r="B114" s="7724" t="s">
        <v>4266</v>
      </c>
      <c r="C114" s="7699" t="s">
        <v>4267</v>
      </c>
      <c r="D114" s="7699"/>
      <c r="E114" s="7699"/>
      <c r="F114" s="7699"/>
      <c r="G114" s="7677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43"/>
      <c r="B115" s="7516"/>
      <c r="C115" s="7725" t="s">
        <v>4268</v>
      </c>
      <c r="D115" s="7726" t="s">
        <v>4269</v>
      </c>
      <c r="E115" s="7726" t="s">
        <v>4216</v>
      </c>
      <c r="F115" s="7726" t="s">
        <v>4219</v>
      </c>
      <c r="G115" s="7703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85"/>
      <c r="B116" s="7517"/>
      <c r="C116" s="6776"/>
      <c r="D116" s="5815"/>
      <c r="E116" s="5815"/>
      <c r="F116" s="5815"/>
      <c r="G116" s="6696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C4" sqref="C4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CENTRO COMUNITARIO DE SALUD FAMILIAR DR. MAXIMINO BELTRAN MORA - 121789 
   / MES:  ENERO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1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>SIN DATOS</v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>SIN DATOS</v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/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1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/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/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2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COMUNITARIO DE SALUD FAMILIAR DR. MAXIMINO BELTRAN MORA - 121789 
   / MES:  ENERO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>ANTES DE EJECUTAR LA MACRO REVISE LA HOJA CONTROL, EXISTEN ERRORES</v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Usuario</cp:lastModifiedBy>
  <cp:revision/>
  <cp:lastPrinted>2025-01-14T17:19:16Z</cp:lastPrinted>
  <dcterms:created xsi:type="dcterms:W3CDTF">2023-04-14T14:34:58Z</dcterms:created>
  <dcterms:modified xsi:type="dcterms:W3CDTF">2025-03-11T18:59:16Z</dcterms:modified>
  <cp:category/>
  <cp:contentStatus/>
</cp:coreProperties>
</file>